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17970" windowHeight="6135" tabRatio="954" firstSheet="10" activeTab="2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9.5'!$A$1:$L$69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9.7'!$A$1:$I$98</definedName>
    <definedName name="_xlnm.Print_Area" localSheetId="0">'ფორმა N1'!$A$1:$L$80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47" i="12" l="1"/>
  <c r="I93" i="35" l="1"/>
  <c r="G9" i="32" l="1"/>
  <c r="D52" i="47" l="1"/>
  <c r="D29" i="47"/>
  <c r="D28" i="12"/>
  <c r="D27" i="12"/>
  <c r="D31" i="10"/>
  <c r="G47" i="12" l="1"/>
  <c r="E16" i="10"/>
  <c r="I12" i="9" l="1"/>
  <c r="I10" i="9"/>
  <c r="J31" i="10" l="1"/>
  <c r="I31" i="10"/>
  <c r="J21" i="10"/>
  <c r="I21" i="10"/>
  <c r="J16" i="10"/>
  <c r="I16" i="10"/>
  <c r="J15" i="10"/>
  <c r="I15" i="10"/>
  <c r="C47" i="12"/>
  <c r="C28" i="12"/>
  <c r="C27" i="12"/>
  <c r="D12" i="7" l="1"/>
  <c r="C12" i="7"/>
  <c r="D12" i="3"/>
  <c r="C12" i="3"/>
  <c r="A5" i="9" l="1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G10" i="12" s="1"/>
  <c r="D13" i="47"/>
  <c r="D9" i="47" s="1"/>
  <c r="G14" i="12" s="1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H10" i="12" l="1"/>
  <c r="C9" i="3"/>
  <c r="D9" i="3"/>
</calcChain>
</file>

<file path=xl/sharedStrings.xml><?xml version="1.0" encoding="utf-8"?>
<sst xmlns="http://schemas.openxmlformats.org/spreadsheetml/2006/main" count="2296" uniqueCount="1338">
  <si>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</si>
  <si>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</si>
  <si>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</si>
  <si>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</si>
  <si>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</si>
  <si>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</si>
  <si>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</si>
  <si>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</si>
  <si>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</si>
  <si>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</si>
  <si>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</si>
  <si>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</si>
  <si>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</si>
  <si>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</si>
  <si>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</si>
  <si>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</si>
  <si>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</si>
  <si>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</si>
  <si>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</si>
  <si>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</si>
  <si>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</si>
  <si>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</si>
  <si>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</si>
  <si>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</si>
  <si>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</si>
  <si>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</si>
  <si>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</si>
  <si>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</si>
  <si>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</si>
  <si>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</si>
  <si>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</si>
  <si>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</si>
  <si>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</si>
  <si>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</si>
  <si>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</si>
  <si>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</si>
  <si>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</si>
  <si>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</si>
  <si>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</si>
  <si>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</si>
  <si>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</si>
  <si>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</si>
  <si>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</si>
  <si>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</si>
  <si>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</si>
  <si>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</si>
  <si>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</si>
  <si>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</si>
  <si>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</si>
  <si>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</si>
  <si>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</si>
  <si>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</si>
  <si>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</si>
  <si>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</si>
  <si>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</si>
  <si>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</si>
  <si>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</si>
  <si>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</si>
  <si>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</si>
  <si>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</si>
  <si>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</si>
  <si>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</si>
  <si>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</si>
  <si>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</si>
  <si>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</si>
  <si>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</si>
  <si>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</si>
  <si>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</si>
  <si>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</si>
  <si>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</si>
  <si>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</si>
  <si>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</si>
  <si>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</si>
  <si>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</si>
  <si>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</si>
  <si>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</si>
  <si>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</si>
  <si>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</si>
  <si>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</si>
  <si>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</si>
  <si>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</si>
  <si>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</si>
  <si>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</si>
  <si>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</si>
  <si>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</si>
  <si>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</si>
  <si>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</si>
  <si>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</si>
  <si>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</si>
  <si>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</si>
  <si>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</si>
  <si>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</si>
  <si>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</si>
  <si>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</si>
  <si>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</si>
  <si>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</si>
  <si>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</si>
  <si>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</si>
  <si>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</si>
  <si>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</si>
  <si>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</si>
  <si>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</si>
  <si>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</si>
  <si>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</si>
  <si>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</si>
  <si>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</si>
  <si>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</si>
  <si>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</si>
  <si>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</si>
  <si>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</si>
  <si>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</si>
  <si>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</si>
  <si>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</si>
  <si>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</si>
  <si>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</si>
  <si>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</si>
  <si>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</si>
  <si>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</si>
  <si>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</si>
  <si>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</si>
  <si>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</si>
  <si>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</si>
  <si>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</si>
  <si>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</si>
  <si>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</si>
  <si>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</si>
  <si>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</si>
  <si>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</si>
  <si>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</si>
  <si>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</si>
  <si>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</si>
  <si>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</si>
  <si>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</si>
  <si>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</si>
  <si>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</si>
  <si>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</si>
  <si>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</si>
  <si>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</si>
  <si>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</si>
  <si>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</si>
  <si>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</si>
  <si>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</si>
  <si>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</si>
  <si>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</si>
  <si>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</si>
  <si>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</si>
  <si>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</si>
  <si>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</si>
  <si>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</si>
  <si>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</si>
  <si>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</si>
  <si>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</si>
  <si>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</si>
  <si>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</si>
  <si>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</si>
  <si>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</si>
  <si>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</si>
  <si>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</si>
  <si>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</si>
  <si>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</si>
  <si>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</si>
  <si>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</si>
  <si>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</si>
  <si>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</si>
  <si>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</si>
  <si>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</si>
  <si>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</si>
  <si>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</si>
  <si>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</si>
  <si>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</si>
  <si>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</si>
  <si>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</si>
  <si>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</si>
  <si>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</si>
  <si>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</si>
  <si>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</si>
  <si>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</si>
  <si>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</si>
  <si>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</si>
  <si>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</si>
  <si>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</si>
  <si>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</si>
  <si>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</si>
  <si>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</si>
  <si>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</si>
  <si>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</si>
  <si>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</si>
  <si>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</si>
  <si>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</si>
  <si>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</si>
  <si>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</si>
  <si>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</si>
  <si>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</si>
  <si>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</si>
  <si>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</si>
  <si>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</si>
  <si>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</si>
  <si>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</si>
  <si>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</si>
  <si>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</si>
  <si>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</si>
  <si>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</si>
  <si>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</si>
  <si>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</si>
  <si>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</si>
  <si>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</si>
  <si>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</si>
  <si>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</si>
  <si>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</si>
  <si>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</si>
  <si>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</si>
  <si>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</si>
  <si>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</si>
  <si>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</si>
  <si>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</si>
  <si>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</si>
  <si>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</si>
  <si>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</si>
  <si>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</si>
  <si>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</si>
  <si>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</si>
  <si>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</si>
  <si>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</si>
  <si>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</si>
  <si>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</si>
  <si>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</si>
  <si>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</si>
  <si>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</si>
  <si>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</si>
  <si>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</si>
  <si>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</si>
  <si>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</si>
  <si>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</si>
  <si>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</si>
  <si>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</si>
  <si>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</si>
  <si>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</si>
  <si>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</si>
  <si>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</si>
  <si>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</si>
  <si>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</si>
  <si>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</si>
  <si>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</si>
  <si>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</si>
  <si>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</si>
  <si>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</si>
  <si>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</si>
  <si>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</si>
  <si>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</si>
  <si>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</si>
  <si>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</si>
  <si>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</si>
  <si>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</si>
  <si>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</si>
  <si>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</si>
  <si>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</si>
  <si>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</si>
  <si>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</si>
  <si>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</si>
  <si>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</si>
  <si>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</si>
  <si>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</si>
  <si>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</si>
  <si>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</si>
  <si>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</si>
  <si>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</si>
  <si>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</si>
  <si>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</si>
  <si>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</si>
  <si>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</si>
  <si>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</si>
  <si>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</si>
  <si>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</si>
  <si>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</si>
  <si>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</si>
  <si>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</si>
  <si>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</si>
  <si>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</si>
  <si>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</si>
  <si>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</si>
  <si>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</si>
  <si>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</si>
  <si>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</si>
  <si>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</si>
  <si>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</si>
  <si>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</si>
  <si>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</si>
  <si>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</si>
  <si>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</si>
  <si>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</si>
  <si>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</si>
  <si>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</si>
  <si>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</si>
  <si>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</si>
  <si>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</si>
  <si>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</si>
  <si>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</si>
  <si>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</si>
  <si>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</si>
  <si>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</si>
  <si>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</si>
  <si>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</si>
  <si>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</si>
  <si>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</si>
  <si>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</si>
  <si>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</si>
  <si>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</si>
  <si>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</si>
  <si>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</si>
  <si>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</si>
  <si>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</si>
  <si>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</si>
  <si>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</si>
  <si>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</si>
  <si>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</si>
  <si>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</si>
  <si>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</si>
  <si>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</si>
  <si>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</si>
  <si>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</si>
  <si>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</si>
  <si>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</si>
  <si>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</si>
  <si>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</si>
  <si>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</si>
  <si>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</si>
  <si>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</si>
  <si>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</si>
  <si>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</si>
  <si>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</si>
  <si>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</si>
  <si>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</si>
  <si>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</si>
  <si>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</si>
  <si>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</si>
  <si>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</si>
  <si>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</si>
  <si>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</si>
  <si>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</si>
  <si>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</si>
  <si>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</si>
  <si>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</si>
  <si>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</si>
  <si>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</si>
  <si>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</si>
  <si>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</si>
  <si>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</si>
  <si>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</si>
  <si>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</si>
  <si>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</si>
  <si>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</si>
  <si>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</si>
  <si>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</si>
  <si>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</si>
  <si>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</si>
  <si>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</si>
  <si>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</si>
  <si>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</si>
  <si>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</si>
  <si>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</si>
  <si>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</si>
  <si>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</si>
  <si>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</si>
  <si>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</si>
  <si>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</si>
  <si>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</si>
  <si>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</si>
  <si>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</si>
  <si>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</si>
  <si>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</si>
  <si>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</si>
  <si>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</si>
  <si>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</si>
  <si>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</si>
  <si>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</si>
  <si>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</si>
  <si>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</si>
  <si>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</si>
  <si>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</si>
  <si>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</si>
  <si>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</si>
  <si>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</si>
  <si>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</si>
  <si>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</si>
  <si>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</si>
  <si>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</si>
  <si>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</si>
  <si>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</si>
  <si>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</si>
  <si>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</si>
  <si>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</si>
  <si>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</si>
  <si>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</si>
  <si>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</si>
  <si>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</si>
  <si>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</si>
  <si>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</si>
  <si>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</si>
  <si>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</si>
  <si>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</si>
  <si>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</si>
  <si>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</si>
  <si>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</si>
  <si>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</si>
  <si>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</si>
  <si>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</si>
  <si>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</si>
  <si>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</si>
  <si>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</si>
  <si>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</si>
  <si>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</si>
  <si>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</si>
  <si>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</si>
  <si>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</si>
  <si>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</si>
  <si>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</si>
  <si>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</si>
  <si>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</si>
  <si>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</si>
  <si>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</si>
  <si>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</si>
  <si>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</si>
  <si>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</si>
  <si>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</si>
  <si>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</si>
  <si>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</si>
  <si>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</si>
  <si>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</si>
  <si>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</si>
  <si>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</si>
  <si>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</si>
  <si>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</si>
  <si>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</si>
  <si>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</si>
  <si>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</si>
  <si>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</si>
  <si>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</si>
  <si>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</si>
  <si>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</si>
  <si>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</si>
  <si>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</si>
  <si>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</si>
  <si>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</si>
  <si>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</si>
  <si>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</si>
  <si>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</si>
  <si>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</si>
  <si>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</si>
  <si>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</si>
  <si>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</si>
  <si>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</si>
  <si>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</si>
  <si>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</si>
  <si>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</si>
  <si>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</si>
  <si>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</si>
  <si>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</si>
  <si>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</si>
  <si>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</si>
  <si>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</si>
  <si>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</si>
  <si>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</si>
  <si>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</si>
  <si>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</si>
  <si>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</si>
  <si>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</si>
  <si>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</si>
  <si>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</si>
  <si>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</si>
  <si>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</si>
  <si>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</si>
  <si>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</si>
  <si>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</si>
  <si>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</si>
  <si>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</si>
  <si>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</si>
  <si>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</si>
  <si>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</si>
  <si>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</si>
  <si>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08,06-28,06,2016</t>
  </si>
  <si>
    <t>მ.პ.გ. ქართული ოცნება - დემოკრატიული საქართველო</t>
  </si>
  <si>
    <t>06/08/2016</t>
  </si>
  <si>
    <t>06/09/2016</t>
  </si>
  <si>
    <t>06/10/2016</t>
  </si>
  <si>
    <t>ფულადი შემოწირულობა</t>
  </si>
  <si>
    <t>ბექა კეტაშვილი</t>
  </si>
  <si>
    <t>გიორგი კეტაშვილი</t>
  </si>
  <si>
    <t>დათო რურუა</t>
  </si>
  <si>
    <t>ზურაბ რურუა</t>
  </si>
  <si>
    <t>გიორგი ტრიპოლსკი</t>
  </si>
  <si>
    <t>კახაბერ ჩიხლაძე</t>
  </si>
  <si>
    <t>გიორგი ნოზაძე</t>
  </si>
  <si>
    <t>ირინა მუსერიძე</t>
  </si>
  <si>
    <t>ბექა კაპანაძე</t>
  </si>
  <si>
    <t>კონსტანტინე გეგელაშვილი</t>
  </si>
  <si>
    <t>ალექსანდრე რუსიშვილი</t>
  </si>
  <si>
    <t>გიორგი ძამუკაშვილი</t>
  </si>
  <si>
    <t>მადონა მამაცაშვილი - გაგნიძე</t>
  </si>
  <si>
    <t>თამარ გამგონეიშვილი</t>
  </si>
  <si>
    <t>01019063162</t>
  </si>
  <si>
    <t>01019021328</t>
  </si>
  <si>
    <t>01008007241</t>
  </si>
  <si>
    <t>01008018043</t>
  </si>
  <si>
    <t>01024001112</t>
  </si>
  <si>
    <t>01006011154</t>
  </si>
  <si>
    <t>01008002971</t>
  </si>
  <si>
    <t>01017007408</t>
  </si>
  <si>
    <t>01008057691</t>
  </si>
  <si>
    <t>01031003387</t>
  </si>
  <si>
    <t>01008028032</t>
  </si>
  <si>
    <t>01026001044</t>
  </si>
  <si>
    <t>01003009674</t>
  </si>
  <si>
    <t>01024065723</t>
  </si>
  <si>
    <t>GE48CR0000009412923601</t>
  </si>
  <si>
    <t>GE96CR0000009412933601</t>
  </si>
  <si>
    <t>GE17CR0000000932833601</t>
  </si>
  <si>
    <t>GE13CR0000000932913601</t>
  </si>
  <si>
    <t>GE41CR0000000007943601</t>
  </si>
  <si>
    <t>GE80CR0130006000253601</t>
  </si>
  <si>
    <t>GE69CR0000000025813601</t>
  </si>
  <si>
    <t>GE45CR0000000042783601</t>
  </si>
  <si>
    <t>GE37CR0000009413143601</t>
  </si>
  <si>
    <t>GE62CR0000000932903601</t>
  </si>
  <si>
    <t>GE85CR0000009413153601</t>
  </si>
  <si>
    <t>GE84CR0000009413173601</t>
  </si>
  <si>
    <t>GE42CR0000000036053601</t>
  </si>
  <si>
    <t>GE69CR0000000047153601</t>
  </si>
  <si>
    <t>ბანკი ქართუ</t>
  </si>
  <si>
    <t>დიმიტრი ჩქარეული</t>
  </si>
  <si>
    <t>06/15/2016</t>
  </si>
  <si>
    <t>62004015293</t>
  </si>
  <si>
    <t>GE62BG0000000854055400</t>
  </si>
  <si>
    <t>საქართველოს ბანკი</t>
  </si>
  <si>
    <t>06/17/2016</t>
  </si>
  <si>
    <t>თენგიზ დემეტრაშვილი</t>
  </si>
  <si>
    <t>ირაკლი კიკალიშვილი</t>
  </si>
  <si>
    <t>ზვიად ფერაძე</t>
  </si>
  <si>
    <t>გიზო ცქიტიშვილი</t>
  </si>
  <si>
    <t>ლევან ბერიშვილი</t>
  </si>
  <si>
    <t>თამარ ნადირაშვილი</t>
  </si>
  <si>
    <t>რამაზ ბატატუნაშვილი</t>
  </si>
  <si>
    <t>ჯონდო გიორგაძე</t>
  </si>
  <si>
    <t>გოჩა ანთელავა</t>
  </si>
  <si>
    <t>ნინო კუპრაშვილი</t>
  </si>
  <si>
    <t>ვლადიმერ ისელიძე</t>
  </si>
  <si>
    <t>გელა ტუკვაძე</t>
  </si>
  <si>
    <t>თამარ გოგელია</t>
  </si>
  <si>
    <t>01025010418</t>
  </si>
  <si>
    <t>01008001477</t>
  </si>
  <si>
    <t>01010003936</t>
  </si>
  <si>
    <t>09001000459</t>
  </si>
  <si>
    <t>01009008095</t>
  </si>
  <si>
    <t>01009009054</t>
  </si>
  <si>
    <t>01008018732</t>
  </si>
  <si>
    <t>01008014616</t>
  </si>
  <si>
    <t>01008031149</t>
  </si>
  <si>
    <t>60001019736</t>
  </si>
  <si>
    <t>01008002169</t>
  </si>
  <si>
    <t>01009001604</t>
  </si>
  <si>
    <t>01005000251</t>
  </si>
  <si>
    <t>GE96CR0000000063103601</t>
  </si>
  <si>
    <t>GE18CR0000009413523601</t>
  </si>
  <si>
    <t>GE67CR0000009413513601</t>
  </si>
  <si>
    <t>GE66CR0000009413533601</t>
  </si>
  <si>
    <t>GE16CR0000000932853601</t>
  </si>
  <si>
    <t>GE16CR0000009413563601</t>
  </si>
  <si>
    <t>GE17CR0000009413543601</t>
  </si>
  <si>
    <t>GE65CR0000009413553601</t>
  </si>
  <si>
    <t>GE71CR0000000852213601</t>
  </si>
  <si>
    <t>GE55CR0000009413753601</t>
  </si>
  <si>
    <t>GE06CR0000009413763601</t>
  </si>
  <si>
    <t>GE54CR0000009413773601</t>
  </si>
  <si>
    <t>GE72CR0000000037393601</t>
  </si>
  <si>
    <t>06/20/2016</t>
  </si>
  <si>
    <t>06/21/2016</t>
  </si>
  <si>
    <t>06/22/2016</t>
  </si>
  <si>
    <t>ვაჟა მამაცაშვილი</t>
  </si>
  <si>
    <t>შავლეგი სხირტლაძე</t>
  </si>
  <si>
    <t>გიორგი თეთრაძე</t>
  </si>
  <si>
    <t>ლევან ნიკოლაძე</t>
  </si>
  <si>
    <t>გიორგი იორამაშვილი</t>
  </si>
  <si>
    <t>ნანა ცარციძე</t>
  </si>
  <si>
    <t>ალექსანდრე მეტრეველი</t>
  </si>
  <si>
    <t>01003012466</t>
  </si>
  <si>
    <t>38001009209</t>
  </si>
  <si>
    <t>01010009722</t>
  </si>
  <si>
    <t>01019009957</t>
  </si>
  <si>
    <t>01025008734</t>
  </si>
  <si>
    <t>01017021116</t>
  </si>
  <si>
    <t>01008005298</t>
  </si>
  <si>
    <t>GE96CR0000000935133601</t>
  </si>
  <si>
    <t>GE63CR0000000892143601</t>
  </si>
  <si>
    <t>GE91CR0000009414003601</t>
  </si>
  <si>
    <t>GE42CR0000009414013601</t>
  </si>
  <si>
    <t>GE04CR0000000041663601</t>
  </si>
  <si>
    <t>GE83CR0000009414163601</t>
  </si>
  <si>
    <t>GE82CR0000009414183601</t>
  </si>
  <si>
    <t>06/24/2016</t>
  </si>
  <si>
    <t>ირაკლი ბაქრაძე</t>
  </si>
  <si>
    <t>გიორგი ჯაბიძე</t>
  </si>
  <si>
    <t>ნათია ცუკილაშვილი</t>
  </si>
  <si>
    <t>თეა გოგატიშვილი</t>
  </si>
  <si>
    <t>მარგალიტა ჩახნაშვილი</t>
  </si>
  <si>
    <t>ზურაბი კორძაია</t>
  </si>
  <si>
    <t>ნინო ნადირაშვილი</t>
  </si>
  <si>
    <t>01003000227</t>
  </si>
  <si>
    <t>01008001868</t>
  </si>
  <si>
    <t>01005005400</t>
  </si>
  <si>
    <t>45001003653</t>
  </si>
  <si>
    <t>01005007537</t>
  </si>
  <si>
    <t>01031000359</t>
  </si>
  <si>
    <t>01030020080</t>
  </si>
  <si>
    <t>01024004785</t>
  </si>
  <si>
    <t>GE25CR0000009414353601</t>
  </si>
  <si>
    <t>GE73CR0000009414363601</t>
  </si>
  <si>
    <t>GE24CR0000009414373601</t>
  </si>
  <si>
    <t>GE72CR0000009414383601</t>
  </si>
  <si>
    <t>GE23CR0000009414393601</t>
  </si>
  <si>
    <t>GE71CR0000009414403601</t>
  </si>
  <si>
    <t>GE33CR0000000056603601</t>
  </si>
  <si>
    <t>GE68CR0000009414463601</t>
  </si>
  <si>
    <t>შ.პ.ს. კახური ტრადიციული მეღვინეობა</t>
  </si>
  <si>
    <t>200075113</t>
  </si>
  <si>
    <t>GE56BG0000000827888400</t>
  </si>
  <si>
    <t>GE51CR0000000004933608</t>
  </si>
  <si>
    <t>GEL</t>
  </si>
  <si>
    <t>5/16/2012</t>
  </si>
  <si>
    <t>GE51CR0000000004933618</t>
  </si>
  <si>
    <t>USD</t>
  </si>
  <si>
    <t>EURO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</si>
  <si>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</si>
  <si>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</si>
  <si>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</si>
  <si>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</si>
  <si>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</si>
  <si>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</si>
  <si>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</si>
  <si>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</si>
  <si>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</si>
  <si>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</si>
  <si>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</si>
  <si>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</si>
  <si>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</si>
  <si>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</si>
  <si>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</si>
  <si>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</si>
  <si>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</si>
  <si>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</si>
  <si>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06/28/2016</t>
  </si>
  <si>
    <t>ზურაბ ფოცხვერაშვილი</t>
  </si>
  <si>
    <t>მერი ისკანდერაშვილი-ნანავა</t>
  </si>
  <si>
    <t>თეა გაჩეჩილაძე</t>
  </si>
  <si>
    <t>სოფიო ჯანიაშვილი</t>
  </si>
  <si>
    <t>ავთანდილ ჭელიშვილი</t>
  </si>
  <si>
    <t>ალექსანდრე თოფურია</t>
  </si>
  <si>
    <t>ნოდარ გოგოლაშვილი</t>
  </si>
  <si>
    <t>ზაზა ლამაზოშვილი</t>
  </si>
  <si>
    <t>დემურ გაბისონია</t>
  </si>
  <si>
    <t>გიორგი ასანიძე</t>
  </si>
  <si>
    <t>01010000872</t>
  </si>
  <si>
    <t>35001002503</t>
  </si>
  <si>
    <t>01021013879</t>
  </si>
  <si>
    <t>22001007248</t>
  </si>
  <si>
    <t>01007006983</t>
  </si>
  <si>
    <t>01008020971</t>
  </si>
  <si>
    <t>01024035705</t>
  </si>
  <si>
    <t>01017023133</t>
  </si>
  <si>
    <t>62001009075</t>
  </si>
  <si>
    <t>01017004357</t>
  </si>
  <si>
    <t>GE40CR0000000049673601</t>
  </si>
  <si>
    <t>GE19CR0000000023903601</t>
  </si>
  <si>
    <t>GE96CR0120007036233601</t>
  </si>
  <si>
    <t>GE84CR0000000066253601</t>
  </si>
  <si>
    <t>GE34CR0000000893693601</t>
  </si>
  <si>
    <t>GE54CR0000000064913601</t>
  </si>
  <si>
    <t>GE66CR0000000892083601</t>
  </si>
  <si>
    <t>GE63CR0000009414563601</t>
  </si>
  <si>
    <t>GE46CR0000000049553601</t>
  </si>
  <si>
    <t>GE66CR0000000036543601</t>
  </si>
  <si>
    <t>სატვირთო</t>
  </si>
  <si>
    <t>მერსედეს-ბენცი</t>
  </si>
  <si>
    <t>d-814</t>
  </si>
  <si>
    <t>NON953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</si>
  <si>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</si>
  <si>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</si>
  <si>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</si>
  <si>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</si>
  <si>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</si>
  <si>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</si>
  <si>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</si>
  <si>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</si>
  <si>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ანა</t>
  </si>
  <si>
    <t>გოჩაშვილი</t>
  </si>
  <si>
    <t>01025014293</t>
  </si>
  <si>
    <t>პრესსამსახურის უფროსი</t>
  </si>
  <si>
    <t>ავტო სადგომის საშვი</t>
  </si>
  <si>
    <t>იურიდიული მომსახურეობა</t>
  </si>
  <si>
    <t>კვლევა</t>
  </si>
  <si>
    <t>ავტობუსი</t>
  </si>
  <si>
    <t>VOLKSWAGEN</t>
  </si>
  <si>
    <t>LT35 D</t>
  </si>
  <si>
    <t>RM777ZA</t>
  </si>
  <si>
    <t>438107987</t>
  </si>
  <si>
    <t>შპს გოგი</t>
  </si>
  <si>
    <t xml:space="preserve">FORD </t>
  </si>
  <si>
    <t>TRANSIT</t>
  </si>
  <si>
    <t>1992</t>
  </si>
  <si>
    <t>BAL 151</t>
  </si>
  <si>
    <t>216394391</t>
  </si>
  <si>
    <t>MERCEDES-BENZ</t>
  </si>
  <si>
    <t>SPRINTER313CDI</t>
  </si>
  <si>
    <t>2006</t>
  </si>
  <si>
    <t>RA200FK</t>
  </si>
  <si>
    <t>416303048</t>
  </si>
  <si>
    <t>შპს "ჟღენტი და ტრანსკომპანია</t>
  </si>
  <si>
    <t>TRANSIT350LTDI</t>
  </si>
  <si>
    <t>2000</t>
  </si>
  <si>
    <t>QKQ601</t>
  </si>
  <si>
    <t>FORD</t>
  </si>
  <si>
    <t>TRANSIT 100 L</t>
  </si>
  <si>
    <t>1999</t>
  </si>
  <si>
    <t>RR762GG</t>
  </si>
  <si>
    <t>SPRINTER310D-Ka</t>
  </si>
  <si>
    <t>1997</t>
  </si>
  <si>
    <t>YCY102</t>
  </si>
  <si>
    <t>434160070</t>
  </si>
  <si>
    <t>შპს ექსპრეს-ტურისტი</t>
  </si>
  <si>
    <t>411 CDI</t>
  </si>
  <si>
    <t>2002</t>
  </si>
  <si>
    <t>FZF 133</t>
  </si>
  <si>
    <t>436032507</t>
  </si>
  <si>
    <t>შპს მცხეთა ავტო</t>
  </si>
  <si>
    <t>MAN</t>
  </si>
  <si>
    <t>1990</t>
  </si>
  <si>
    <t>CWC947</t>
  </si>
  <si>
    <t>417881046</t>
  </si>
  <si>
    <t>შპს ბუქო-777</t>
  </si>
  <si>
    <t>TRANSIT 350 LWB TD</t>
  </si>
  <si>
    <t>BS947BS</t>
  </si>
  <si>
    <t>MERCEDES</t>
  </si>
  <si>
    <t>313CDI</t>
  </si>
  <si>
    <t>2003</t>
  </si>
  <si>
    <t>ZSW 777</t>
  </si>
  <si>
    <t>240907783</t>
  </si>
  <si>
    <t>SPRINTER 313 CDI</t>
  </si>
  <si>
    <t>GEH 444</t>
  </si>
  <si>
    <t>TRANSIT 190 LD</t>
  </si>
  <si>
    <t>1998</t>
  </si>
  <si>
    <t>LFL 045</t>
  </si>
  <si>
    <t xml:space="preserve"> MERCEDEC-BENZ</t>
  </si>
  <si>
    <t xml:space="preserve">TURIZMO </t>
  </si>
  <si>
    <t>GG348CC</t>
  </si>
  <si>
    <t>412716770</t>
  </si>
  <si>
    <t>შპს თანამგზავრი</t>
  </si>
  <si>
    <t>311CDI</t>
  </si>
  <si>
    <t>2004</t>
  </si>
  <si>
    <t>DFD151</t>
  </si>
  <si>
    <t>IVECO</t>
  </si>
  <si>
    <t>391 E</t>
  </si>
  <si>
    <t>ZA080ZA</t>
  </si>
  <si>
    <t>445454721</t>
  </si>
  <si>
    <t>შპს სელპანტინი ბათუმი</t>
  </si>
  <si>
    <t xml:space="preserve">NEOPLAN </t>
  </si>
  <si>
    <t>N516 SHD H</t>
  </si>
  <si>
    <t>MB544BM</t>
  </si>
  <si>
    <t xml:space="preserve">VOLKSWAGEN </t>
  </si>
  <si>
    <t>LT35</t>
  </si>
  <si>
    <t>LEO 022</t>
  </si>
  <si>
    <t>24675450</t>
  </si>
  <si>
    <t xml:space="preserve"> შპს ქედის ავტოსატრანსპორტო საწარმო</t>
  </si>
  <si>
    <t xml:space="preserve">MERCEDES BENC </t>
  </si>
  <si>
    <t>310</t>
  </si>
  <si>
    <t>GAS189</t>
  </si>
  <si>
    <t>246954247</t>
  </si>
  <si>
    <t>შპს ხუტა</t>
  </si>
  <si>
    <t>MERCEDES BENC</t>
  </si>
  <si>
    <t>410 D</t>
  </si>
  <si>
    <t>AA716XX</t>
  </si>
  <si>
    <t>13001045233</t>
  </si>
  <si>
    <t>ალექსანდრე ჭანყოშვილი</t>
  </si>
  <si>
    <t>MERSEDES_BENZ</t>
  </si>
  <si>
    <t>SPRINTER</t>
  </si>
  <si>
    <t>AM999RN</t>
  </si>
  <si>
    <t>14001021323</t>
  </si>
  <si>
    <t>ამირან ქისტაური</t>
  </si>
  <si>
    <t>MMW649</t>
  </si>
  <si>
    <t>14001007817</t>
  </si>
  <si>
    <t>ომარ ცისკარაული</t>
  </si>
  <si>
    <t>BB292QQ</t>
  </si>
  <si>
    <t>01027032746</t>
  </si>
  <si>
    <t>ნიკოლოზ ციმაკურიძე</t>
  </si>
  <si>
    <t>SPRINTER 310 D</t>
  </si>
  <si>
    <t>ZII123</t>
  </si>
  <si>
    <t>44001000864</t>
  </si>
  <si>
    <t>ზეზვა ხეთაგური</t>
  </si>
  <si>
    <t>316 CDI</t>
  </si>
  <si>
    <t>AA522LL</t>
  </si>
  <si>
    <t>24001031831</t>
  </si>
  <si>
    <t>გიორგი ნადირაძე</t>
  </si>
  <si>
    <t>FORD TRANSIT</t>
  </si>
  <si>
    <t>KIZ 894</t>
  </si>
  <si>
    <t>24001009357</t>
  </si>
  <si>
    <t>ვაჟა კიტრიაშვილი</t>
  </si>
  <si>
    <t>MERCEDES BENZ</t>
  </si>
  <si>
    <t>312 D</t>
  </si>
  <si>
    <t>BC242BF</t>
  </si>
  <si>
    <t>57001009392</t>
  </si>
  <si>
    <t>ალექსი ჩადუნელი</t>
  </si>
  <si>
    <t>SPRINTER903 KA</t>
  </si>
  <si>
    <t>JO123RJ</t>
  </si>
  <si>
    <t>11001011069</t>
  </si>
  <si>
    <t>გიორგი ჩადუნელი</t>
  </si>
  <si>
    <t>HBH020</t>
  </si>
  <si>
    <t>07001019898</t>
  </si>
  <si>
    <t>ნორაირ მანასიანი</t>
  </si>
  <si>
    <t>1995</t>
  </si>
  <si>
    <t>SSA776</t>
  </si>
  <si>
    <t>34001000014</t>
  </si>
  <si>
    <t>მინდია სულაზე</t>
  </si>
  <si>
    <t xml:space="preserve">MERCEDES- BENZ </t>
  </si>
  <si>
    <t xml:space="preserve">  312 D</t>
  </si>
  <si>
    <t>RVR 770</t>
  </si>
  <si>
    <t>49001004532</t>
  </si>
  <si>
    <t>გიორგი ფანჯავიძე</t>
  </si>
  <si>
    <t>906 KA 35</t>
  </si>
  <si>
    <t>2008</t>
  </si>
  <si>
    <t>GOD013</t>
  </si>
  <si>
    <t>09001019111</t>
  </si>
  <si>
    <t>გოდერძი აბულაძე</t>
  </si>
  <si>
    <t>TRANSIT 125 T350</t>
  </si>
  <si>
    <t>KZK 255</t>
  </si>
  <si>
    <t>56001006616</t>
  </si>
  <si>
    <t>სოსო ლურსმანაშვილი</t>
  </si>
  <si>
    <t>MERSEDES-BENZ</t>
  </si>
  <si>
    <t>SPRINTER 312 D</t>
  </si>
  <si>
    <t>1996</t>
  </si>
  <si>
    <t>KPK 518</t>
  </si>
  <si>
    <t>17001004008</t>
  </si>
  <si>
    <t>მინდია ცხვარაძე</t>
  </si>
  <si>
    <t>SPRINTER 416 CDI</t>
  </si>
  <si>
    <t>MN467NM</t>
  </si>
  <si>
    <t>17001010028</t>
  </si>
  <si>
    <t>სულხან როხვაძე</t>
  </si>
  <si>
    <t>MERC BENC</t>
  </si>
  <si>
    <t>316CDI</t>
  </si>
  <si>
    <t>2001</t>
  </si>
  <si>
    <t>EVE 423</t>
  </si>
  <si>
    <t>54001011131</t>
  </si>
  <si>
    <t>ზაზა შეყლაშვილი</t>
  </si>
  <si>
    <t>BF576FB</t>
  </si>
  <si>
    <t>55001001515</t>
  </si>
  <si>
    <t>კახა ფანცულაია</t>
  </si>
  <si>
    <t>RA001MO</t>
  </si>
  <si>
    <t>46001002254</t>
  </si>
  <si>
    <t>რამაზი უნგიაძე</t>
  </si>
  <si>
    <t>DODGE</t>
  </si>
  <si>
    <t>SPRINTER 2500</t>
  </si>
  <si>
    <t>2005</t>
  </si>
  <si>
    <t>SSB605</t>
  </si>
  <si>
    <t>მანუჩარ ბერაია</t>
  </si>
  <si>
    <t>SPRINTER 412CDI</t>
  </si>
  <si>
    <t>TTS-980</t>
  </si>
  <si>
    <t>39001008813</t>
  </si>
  <si>
    <t>აკაკი ჯიჯელავა</t>
  </si>
  <si>
    <t>SETRA</t>
  </si>
  <si>
    <t xml:space="preserve"> S315 HD</t>
  </si>
  <si>
    <t>SST080</t>
  </si>
  <si>
    <t>19001003204</t>
  </si>
  <si>
    <t>ზურაბი კეზუა</t>
  </si>
  <si>
    <t>SPRINTER 412 D-KA</t>
  </si>
  <si>
    <t>VVI182</t>
  </si>
  <si>
    <t>48001004163</t>
  </si>
  <si>
    <t>რამინ დარსალია</t>
  </si>
  <si>
    <t>TRANSIT 190 LTD</t>
  </si>
  <si>
    <t>LLS148</t>
  </si>
  <si>
    <t>61009011589</t>
  </si>
  <si>
    <t>მერაბ მარკოიძე</t>
  </si>
  <si>
    <t>SPRINTER 208</t>
  </si>
  <si>
    <t>KZK589</t>
  </si>
  <si>
    <t>61009004233</t>
  </si>
  <si>
    <t>ჯაბა</t>
  </si>
  <si>
    <t>აბულაძე</t>
  </si>
  <si>
    <t xml:space="preserve"> TRANSIT</t>
  </si>
  <si>
    <t>AB900GV</t>
  </si>
  <si>
    <t>05001004200</t>
  </si>
  <si>
    <t xml:space="preserve">აბესალომ </t>
  </si>
  <si>
    <t>გვირჯიშვილი</t>
  </si>
  <si>
    <t>TRANSIT/BUS</t>
  </si>
  <si>
    <t>AK020KA</t>
  </si>
  <si>
    <t>07001001163</t>
  </si>
  <si>
    <t xml:space="preserve">გევორგ </t>
  </si>
  <si>
    <t>დარბინიანი</t>
  </si>
  <si>
    <t>VAN HOOL</t>
  </si>
  <si>
    <t>HOOL AC18</t>
  </si>
  <si>
    <t>UT001KA</t>
  </si>
  <si>
    <t>48001000828</t>
  </si>
  <si>
    <t xml:space="preserve">ზაზა </t>
  </si>
  <si>
    <t>გახარია</t>
  </si>
  <si>
    <t>GO088GI</t>
  </si>
  <si>
    <t>61001019360</t>
  </si>
  <si>
    <t xml:space="preserve">ჯემალ </t>
  </si>
  <si>
    <t>კახიძე</t>
  </si>
  <si>
    <t>ფორდ ტრანზითი</t>
  </si>
  <si>
    <t>430 E 2,2L</t>
  </si>
  <si>
    <t>2011</t>
  </si>
  <si>
    <t>FCF741</t>
  </si>
  <si>
    <t>ააიპ საზოგადოებრივი მოძრაობა ქართული ოცნება</t>
  </si>
  <si>
    <t>FCF549</t>
  </si>
  <si>
    <t>FCF732</t>
  </si>
  <si>
    <t>ფორმა N9,5 - იჯარით/ქირით აღებული სატრანსპორტო საშუალებების რეესტრი</t>
  </si>
  <si>
    <t>შ,პ,ს, ელიტა ბურჯი</t>
  </si>
  <si>
    <t xml:space="preserve">შპს, ტრანს-ექსპრეს 202 </t>
  </si>
  <si>
    <t>311,180 HOCL</t>
  </si>
  <si>
    <t>შპს, გიორგი</t>
  </si>
  <si>
    <t>TRANSIT 100GL 2,5D</t>
  </si>
  <si>
    <t>2,5 D</t>
  </si>
  <si>
    <t>,,,</t>
  </si>
  <si>
    <t>ბ,ა,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</si>
  <si>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</si>
  <si>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</si>
  <si>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</si>
  <si>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</si>
  <si>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</si>
  <si>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</si>
  <si>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</si>
  <si>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</si>
  <si>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</si>
  <si>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</si>
  <si>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</si>
  <si>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</si>
  <si>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</si>
  <si>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</si>
  <si>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</si>
  <si>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</si>
  <si>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</si>
  <si>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</si>
  <si>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</si>
  <si>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</si>
  <si>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</si>
  <si>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</si>
  <si>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</si>
  <si>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</si>
  <si>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</si>
  <si>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</si>
  <si>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</si>
  <si>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</si>
  <si>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</si>
  <si>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</si>
  <si>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</si>
  <si>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</si>
  <si>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</si>
  <si>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</si>
  <si>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</si>
  <si>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</si>
  <si>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</si>
  <si>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</si>
  <si>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</si>
  <si>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</si>
  <si>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</si>
  <si>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</si>
  <si>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</si>
  <si>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</si>
  <si>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</si>
  <si>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</si>
  <si>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</si>
  <si>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</si>
  <si>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</si>
  <si>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</si>
  <si>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</si>
  <si>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</si>
  <si>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</si>
  <si>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</si>
  <si>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</si>
  <si>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</si>
  <si>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</si>
  <si>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</si>
  <si>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</si>
  <si>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</si>
  <si>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</si>
  <si>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</si>
  <si>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</si>
  <si>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</si>
  <si>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</si>
  <si>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</si>
  <si>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</si>
  <si>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</si>
  <si>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</si>
  <si>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</si>
  <si>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</si>
  <si>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</si>
  <si>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</si>
  <si>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</si>
  <si>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</si>
  <si>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</si>
  <si>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</si>
  <si>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</si>
  <si>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</si>
  <si>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</si>
  <si>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</si>
  <si>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</si>
  <si>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</si>
  <si>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</si>
  <si>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</si>
  <si>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</si>
  <si>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</si>
  <si>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</si>
  <si>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</si>
  <si>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</si>
  <si>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</si>
  <si>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</si>
  <si>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</si>
  <si>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</si>
  <si>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</si>
  <si>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</si>
  <si>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</si>
  <si>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</si>
  <si>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</si>
  <si>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</si>
  <si>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</si>
  <si>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</si>
  <si>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</si>
  <si>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</si>
  <si>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</si>
  <si>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</si>
  <si>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</si>
  <si>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</si>
  <si>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</si>
  <si>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</si>
  <si>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</si>
  <si>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</si>
  <si>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</si>
  <si>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</si>
  <si>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</si>
  <si>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</si>
  <si>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</si>
  <si>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</si>
  <si>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</si>
  <si>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</si>
  <si>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</si>
  <si>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</si>
  <si>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</si>
  <si>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</si>
  <si>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</si>
  <si>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</si>
  <si>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</si>
  <si>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</si>
  <si>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</si>
  <si>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</si>
  <si>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</si>
  <si>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</si>
  <si>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</si>
  <si>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</si>
  <si>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</si>
  <si>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</si>
  <si>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</si>
  <si>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</si>
  <si>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</si>
  <si>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</si>
  <si>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</si>
  <si>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</si>
  <si>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</si>
  <si>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</si>
  <si>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03.07.2014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</si>
  <si>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</si>
  <si>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</si>
  <si>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</si>
  <si>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</si>
  <si>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</si>
  <si>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</si>
  <si>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</si>
  <si>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</si>
  <si>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</si>
  <si>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</si>
  <si>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</si>
  <si>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</si>
  <si>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</si>
  <si>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შპს GEOVOICE</t>
  </si>
  <si>
    <t>შპს ფავორიტი სტილი</t>
  </si>
  <si>
    <t>შპს ფავორიტი ედვერთისმენთ</t>
  </si>
  <si>
    <t>შპს მთარგმნელობითი აპარატურა პლუს</t>
  </si>
  <si>
    <t>შპს ფლეშ მობი</t>
  </si>
  <si>
    <t>გელოვანი გიორგი</t>
  </si>
  <si>
    <t>ბანერების დამზადება, პოდიუმის ქირა და სხვა</t>
  </si>
  <si>
    <t>26,06,2016</t>
  </si>
  <si>
    <t>თარგმანი</t>
  </si>
  <si>
    <t>კონფეტის გაფანტვა</t>
  </si>
  <si>
    <t>25,06,2016</t>
  </si>
  <si>
    <t>ბეიჯები, მოსაწვევები, საშვები</t>
  </si>
  <si>
    <t>გახმოვანება და სინქრ. თარგმანი</t>
  </si>
  <si>
    <t>ვიდეოგადაღება</t>
  </si>
  <si>
    <t>01026012973</t>
  </si>
  <si>
    <t>ქ. თბილისი, ფორე მოსულიშვილის ქ. #1</t>
  </si>
  <si>
    <t>5 თვე</t>
  </si>
  <si>
    <t>54001007223</t>
  </si>
  <si>
    <t>ქემერტელიძე კახაბერ ი/მ</t>
  </si>
  <si>
    <t>ქ. თბილისი, ქეთევან წამებულის ქ. #47</t>
  </si>
  <si>
    <t>3 თვე</t>
  </si>
  <si>
    <t>01028000992</t>
  </si>
  <si>
    <t>როსტიაშვილი ზურაბ ი/მ</t>
  </si>
  <si>
    <t>ქ. სენაკი, რუსთაველის ქ. #164</t>
  </si>
  <si>
    <t>2 თვე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</si>
  <si>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</si>
  <si>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</si>
  <si>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</si>
  <si>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4 თვე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</si>
  <si>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</si>
  <si>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</si>
  <si>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</si>
  <si>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</si>
  <si>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</si>
  <si>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</si>
  <si>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</si>
  <si>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</si>
  <si>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</si>
  <si>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</si>
  <si>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</si>
  <si>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</si>
  <si>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</si>
  <si>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</si>
  <si>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</si>
  <si>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</si>
  <si>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</si>
  <si>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</si>
  <si>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</si>
  <si>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</si>
  <si>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</si>
  <si>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</si>
  <si>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</si>
  <si>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</si>
  <si>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</si>
  <si>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</si>
  <si>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</si>
  <si>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</si>
  <si>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61008000273-61008007643</t>
  </si>
  <si>
    <t>ამირან დიასამიძე ი/მ-დიასამიძე ნათელა</t>
  </si>
  <si>
    <t>ქ. ნინოწმინდა, თავისუფლების ქ. #25</t>
  </si>
  <si>
    <t>32001016304</t>
  </si>
  <si>
    <t>მზიკიან მამბრე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</si>
  <si>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</si>
  <si>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</si>
  <si>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</si>
  <si>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</si>
  <si>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</si>
  <si>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</si>
  <si>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</si>
  <si>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</si>
  <si>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</si>
  <si>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ქ. თბილისი, ალ. ყაზბეგის გამზირი #29ა ბ. #98</t>
  </si>
  <si>
    <t>01024003515</t>
  </si>
  <si>
    <t>ძოწენიძე ელენე ი/მ</t>
  </si>
  <si>
    <t>ქ. ყვარელი, შ. რუსთაველის ქ. #4</t>
  </si>
  <si>
    <t>241582373</t>
  </si>
  <si>
    <t>შპს კახეთის ღვინის მარანი</t>
  </si>
  <si>
    <t>ქ. ხობი, 9 აპრილის ქ. #3</t>
  </si>
  <si>
    <t>244552480</t>
  </si>
  <si>
    <t>შპს ლასარი</t>
  </si>
  <si>
    <t>ქ. ბათუმი, მარაჯნიშვილისა და ასათიანის კვეთა</t>
  </si>
  <si>
    <t>ქ. თერჯოლა, რუსთაველის ქ. #105</t>
  </si>
  <si>
    <t>21001015020</t>
  </si>
  <si>
    <t>ჩუბინიძე დარეჯანი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</si>
  <si>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</si>
  <si>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</si>
  <si>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</si>
  <si>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ამბროლაური, კოსტავას ქ. #7</t>
  </si>
  <si>
    <t>04001002980</t>
  </si>
  <si>
    <t>გოცირიძე ომარი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</si>
  <si>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</si>
  <si>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</si>
  <si>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</si>
  <si>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</si>
  <si>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</si>
  <si>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გორი, ბესარიონ ჯუღაშვილის ქ. #13</t>
  </si>
  <si>
    <t>59001122360</t>
  </si>
  <si>
    <t>ბუთხუზი მარიამი ი/მ</t>
  </si>
  <si>
    <t>ქ. ზუგდიდი, კ. გამსახურდიას ქ. #35</t>
  </si>
  <si>
    <t>19001023247</t>
  </si>
  <si>
    <t>შენგელაია ავთანდილ ი/მ</t>
  </si>
  <si>
    <t>ქ. ქობულეთი, დ. აღმაშენებლის გამზირი #130</t>
  </si>
  <si>
    <t>61004000897</t>
  </si>
  <si>
    <t>ძუბენკო თამარა ი/მ</t>
  </si>
  <si>
    <t>ქ. ბათუმი, ფრიდონ ხალვაშის გამზირი #346 ბ</t>
  </si>
  <si>
    <t>61001016680</t>
  </si>
  <si>
    <t>შერვაშიძე ზვიად ი/მ</t>
  </si>
  <si>
    <t>ქ. მცხეთა, აღმაშენებლის ქ.</t>
  </si>
  <si>
    <t>236052515</t>
  </si>
  <si>
    <t>შპს მცხეთის წყალი</t>
  </si>
  <si>
    <t>საგარეჯო, რუსთაველის ქ. #175</t>
  </si>
  <si>
    <t>ეკატერინე ქვლივიძე</t>
  </si>
  <si>
    <t>ეკატერინე</t>
  </si>
  <si>
    <t>ქ. თბილისი რუსთაველის ქ. #24/ ლაღიზის ქ. #1</t>
  </si>
  <si>
    <t>01017000815</t>
  </si>
  <si>
    <t>მედეია</t>
  </si>
  <si>
    <t xml:space="preserve">ჯიქია </t>
  </si>
  <si>
    <t>01017015694</t>
  </si>
  <si>
    <t>თამაზ</t>
  </si>
  <si>
    <t>ქ. ტყიბული, შ. რუსთაველის ქ. #1 ბ. 27</t>
  </si>
  <si>
    <t>01024083360</t>
  </si>
  <si>
    <t xml:space="preserve"> ნიკოლოზ</t>
  </si>
  <si>
    <t>მახარაშვილი</t>
  </si>
  <si>
    <t>ქ. ყაზბეგი, ალ. ყაზბეგის ქ. #32</t>
  </si>
  <si>
    <t>01009003409</t>
  </si>
  <si>
    <t xml:space="preserve"> ნინო</t>
  </si>
  <si>
    <t>ჩოფიკაშვილი</t>
  </si>
  <si>
    <t>ქ. კასპი მ. კოსტავას ქ. #5</t>
  </si>
  <si>
    <t xml:space="preserve"> მანანა</t>
  </si>
  <si>
    <t>ხვთისიაშვილი</t>
  </si>
  <si>
    <t>ხარაგაული, დ. ხარაგაული, სოლომონ მეფის # 21</t>
  </si>
  <si>
    <t>01018001780</t>
  </si>
  <si>
    <t xml:space="preserve"> მზია</t>
  </si>
  <si>
    <t>არევაძე-წერეთელი</t>
  </si>
  <si>
    <t>დ. მესტია, თამარ მეფის ქ. #14</t>
  </si>
  <si>
    <t>ნინა</t>
  </si>
  <si>
    <t xml:space="preserve">ჯაფარიძე </t>
  </si>
  <si>
    <t>ქ. თბილისი, ცოტნე დადიანის ქ. #141</t>
  </si>
  <si>
    <t>01013004758</t>
  </si>
  <si>
    <t>ლევან</t>
  </si>
  <si>
    <t>ელიაური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</si>
  <si>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</si>
  <si>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</si>
  <si>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</si>
  <si>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</si>
  <si>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</si>
  <si>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</si>
  <si>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</si>
  <si>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</si>
  <si>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</si>
  <si>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ნინო</t>
  </si>
  <si>
    <t xml:space="preserve">მამაცაშვილი 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</si>
  <si>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</si>
  <si>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</si>
  <si>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</si>
  <si>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</si>
  <si>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</si>
  <si>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</si>
  <si>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</si>
  <si>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1 თვე</t>
  </si>
  <si>
    <t>მათე</t>
  </si>
  <si>
    <t xml:space="preserve">გობეჯიშვილი </t>
  </si>
  <si>
    <t>ქ. საჩხერე მერაბ კოსტავას ქ. #65</t>
  </si>
  <si>
    <t>დიმიტრი</t>
  </si>
  <si>
    <t xml:space="preserve">ბურძენიძე </t>
  </si>
  <si>
    <t>ქ. ჭიათურა ეგ. ნინოშვილის ქ. #12 ბ. 9</t>
  </si>
  <si>
    <t>მირმენი</t>
  </si>
  <si>
    <t xml:space="preserve">ბარათაშვილი </t>
  </si>
  <si>
    <t>ქ. გურჯაანი, შ. რუსთაველის ქ. #15</t>
  </si>
  <si>
    <t>13001053778</t>
  </si>
  <si>
    <t>თამარი</t>
  </si>
  <si>
    <t>სამხარაული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</si>
  <si>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</si>
  <si>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</si>
  <si>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</si>
  <si>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</si>
  <si>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</si>
  <si>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</si>
  <si>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 xml:space="preserve">ღეჩუაშვილი </t>
  </si>
  <si>
    <t>ქ. ცაგერი, მ. კოსტავას ქ. #13 ბ. 3</t>
  </si>
  <si>
    <t>ზაირა</t>
  </si>
  <si>
    <t xml:space="preserve">ბენდელიანი </t>
  </si>
  <si>
    <t>ქ. ოზურგეთი, ი. ჭავჭავაძის ქ. #12</t>
  </si>
  <si>
    <t>ნანი</t>
  </si>
  <si>
    <t xml:space="preserve">ძნელაძე </t>
  </si>
  <si>
    <t>ქ. მარტვილი, თავისუფლების მოედანი</t>
  </si>
  <si>
    <t>ელენე</t>
  </si>
  <si>
    <t xml:space="preserve">წულაია </t>
  </si>
  <si>
    <t>ქ. წალკა, არისტოტელეს  ქ. #4</t>
  </si>
  <si>
    <t>52001008156</t>
  </si>
  <si>
    <t>ელინა</t>
  </si>
  <si>
    <t xml:space="preserve">ჩამურლიევა </t>
  </si>
  <si>
    <t xml:space="preserve">ქ. ქარელი სტალინის ქ. #49 </t>
  </si>
  <si>
    <t>01024022690</t>
  </si>
  <si>
    <t>ნანა</t>
  </si>
  <si>
    <t xml:space="preserve">გიორგაშვილი </t>
  </si>
  <si>
    <t>ქ. ბოლნისი, აღმაშენებლის ქ. #54</t>
  </si>
  <si>
    <t>24001022727</t>
  </si>
  <si>
    <t>მზია</t>
  </si>
  <si>
    <t xml:space="preserve">ქვრივიშვილი </t>
  </si>
  <si>
    <t>ქ. თიანეთი რუსთაველის ქ. #38</t>
  </si>
  <si>
    <t xml:space="preserve">ჯანგირაშვილი </t>
  </si>
  <si>
    <t>ქ. დმანისი, 9 აპრილის ქ. #67</t>
  </si>
  <si>
    <t>15001002982</t>
  </si>
  <si>
    <t>ხიდირნაბი</t>
  </si>
  <si>
    <t xml:space="preserve">დაშდამიროვი </t>
  </si>
  <si>
    <t>ქ. ხონი, მოსე ხონელის ქ. #5</t>
  </si>
  <si>
    <t>55001001060</t>
  </si>
  <si>
    <t>თამარ</t>
  </si>
  <si>
    <t xml:space="preserve">ტრიანდაფილიდი </t>
  </si>
  <si>
    <t>ქ. ვანი, ჯორჯიაშვილის ქ. #2</t>
  </si>
  <si>
    <t>17001000134</t>
  </si>
  <si>
    <t>ომარ</t>
  </si>
  <si>
    <t xml:space="preserve">კორძაძე </t>
  </si>
  <si>
    <t>ქ. რუსთავი, კოსტავას ქ. #14  ბ. #48</t>
  </si>
  <si>
    <t>35001024663</t>
  </si>
  <si>
    <t>თათია</t>
  </si>
  <si>
    <t xml:space="preserve">კობრეშვილი </t>
  </si>
  <si>
    <t>ქ. თელავი, ჯორჯიაშვილის ქ. #7ა</t>
  </si>
  <si>
    <t>01026004996</t>
  </si>
  <si>
    <t>ალექსანდრე</t>
  </si>
  <si>
    <t xml:space="preserve">მალუძე </t>
  </si>
  <si>
    <t>ქ. თბილისი, დ. აღმაშენებლის გამზირი #39</t>
  </si>
  <si>
    <t>01030006499</t>
  </si>
  <si>
    <t>ლენტეხი, დაბა ლენტეხი, სტალინის ქ. #8</t>
  </si>
  <si>
    <t>27001007074</t>
  </si>
  <si>
    <t>ნათელა</t>
  </si>
  <si>
    <t xml:space="preserve">ქურასბედიანი </t>
  </si>
  <si>
    <t>ქ. ახალქალაქი, ჩარენცის ქ. #11/1</t>
  </si>
  <si>
    <t>07001022059</t>
  </si>
  <si>
    <t>ლუსაბერ</t>
  </si>
  <si>
    <t xml:space="preserve">მურადიანი </t>
  </si>
  <si>
    <t>ქ. დუშეთი, რუსთაველის ქ. #46</t>
  </si>
  <si>
    <t>16001000957</t>
  </si>
  <si>
    <t>შვენა</t>
  </si>
  <si>
    <t xml:space="preserve">ზანდუკელი </t>
  </si>
  <si>
    <t>ქ. გარდაბანი, დ. აღმაშენებლის ქ. კორპუსი 17 ბ. #2-3</t>
  </si>
  <si>
    <t>12001016317</t>
  </si>
  <si>
    <t>რამაზან</t>
  </si>
  <si>
    <t xml:space="preserve">ხალილოვი 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</si>
  <si>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</si>
  <si>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</si>
  <si>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</si>
  <si>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 xml:space="preserve">აბესაძე 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</si>
  <si>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</si>
  <si>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</si>
  <si>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</si>
  <si>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 xml:space="preserve">კოპალეიშვილი </t>
  </si>
  <si>
    <t>ქ. ხაშური, სააკაძის ქ. #94</t>
  </si>
  <si>
    <t>57001016787</t>
  </si>
  <si>
    <t>კახაბერ</t>
  </si>
  <si>
    <t xml:space="preserve">მარკოზია </t>
  </si>
  <si>
    <t>ქ. თბილისი, ი. ჭვჭავაძის გამზ. #20 ბ. 3</t>
  </si>
  <si>
    <t>01024081247</t>
  </si>
  <si>
    <t xml:space="preserve">ყარსელიშვილი </t>
  </si>
  <si>
    <t>ქ. თბილისი, სოხუმის ქ. #4-6ა</t>
  </si>
  <si>
    <t>01005020223</t>
  </si>
  <si>
    <t>სანდრო</t>
  </si>
  <si>
    <t xml:space="preserve">მიქაუტაძე </t>
  </si>
  <si>
    <t>ქ. თბილისი უნივერსიტეტის ქ. 15ა</t>
  </si>
  <si>
    <t>2 დღე</t>
  </si>
  <si>
    <t>შ.პ.ს სპორტმშენსერვისი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</si>
</sst>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/>
      <bottom/>
      <diagonal/>
    </border>
  </borders>
  <cellStyleXfs count="18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4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33" xfId="9" applyFont="1" applyBorder="1" applyAlignment="1" applyProtection="1">
      <alignment vertical="center" wrapText="1"/>
      <protection locked="0"/>
    </xf>
    <xf numFmtId="0" fontId="33" fillId="0" borderId="42" xfId="9" applyFont="1" applyBorder="1" applyAlignment="1" applyProtection="1">
      <alignment vertical="center" wrapText="1"/>
      <protection locked="0"/>
    </xf>
    <xf numFmtId="0" fontId="33" fillId="4" borderId="42" xfId="9" applyFont="1" applyFill="1" applyBorder="1" applyAlignment="1" applyProtection="1">
      <alignment vertical="center" wrapText="1"/>
      <protection locked="0"/>
    </xf>
    <xf numFmtId="0" fontId="33" fillId="4" borderId="35" xfId="9" applyFont="1" applyFill="1" applyBorder="1" applyAlignment="1" applyProtection="1">
      <alignment vertical="center" wrapText="1"/>
      <protection locked="0"/>
    </xf>
    <xf numFmtId="0" fontId="33" fillId="4" borderId="43" xfId="9" applyFont="1" applyFill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49" fontId="35" fillId="0" borderId="45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49" fontId="35" fillId="0" borderId="46" xfId="0" applyNumberFormat="1" applyFont="1" applyBorder="1" applyAlignment="1">
      <alignment horizontal="left" wrapText="1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1" fontId="21" fillId="5" borderId="1" xfId="0" applyNumberFormat="1" applyFont="1" applyFill="1" applyBorder="1" applyAlignment="1" applyProtection="1">
      <alignment horizontal="right" vertical="center" wrapText="1"/>
    </xf>
    <xf numFmtId="1" fontId="21" fillId="5" borderId="1" xfId="0" applyNumberFormat="1" applyFont="1" applyFill="1" applyBorder="1" applyProtection="1"/>
    <xf numFmtId="0" fontId="16" fillId="0" borderId="1" xfId="3" applyFont="1" applyBorder="1" applyAlignment="1" applyProtection="1">
      <alignment horizontal="left" vertical="center"/>
      <protection locked="0"/>
    </xf>
    <xf numFmtId="1" fontId="16" fillId="0" borderId="1" xfId="0" applyNumberFormat="1" applyFont="1" applyBorder="1" applyProtection="1">
      <protection locked="0"/>
    </xf>
    <xf numFmtId="0" fontId="16" fillId="0" borderId="1" xfId="3" applyFont="1" applyBorder="1" applyAlignment="1" applyProtection="1">
      <alignment vertical="center" wrapText="1"/>
      <protection locked="0"/>
    </xf>
    <xf numFmtId="49" fontId="16" fillId="0" borderId="1" xfId="3" applyNumberFormat="1" applyFont="1" applyBorder="1" applyAlignment="1" applyProtection="1">
      <alignment vertical="center"/>
      <protection locked="0"/>
    </xf>
    <xf numFmtId="0" fontId="16" fillId="0" borderId="1" xfId="3" applyFont="1" applyBorder="1" applyAlignment="1" applyProtection="1">
      <alignment vertical="center" wrapText="1"/>
      <protection locked="0"/>
    </xf>
    <xf numFmtId="0" fontId="26" fillId="0" borderId="19" xfId="17" applyFont="1" applyBorder="1" applyAlignment="1" applyProtection="1">
      <alignment vertic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36" fillId="0" borderId="33" xfId="14" applyFont="1" applyBorder="1" applyAlignment="1" applyProtection="1">
      <alignment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7" xfId="2" applyNumberFormat="1" applyFont="1" applyFill="1" applyBorder="1" applyAlignment="1" applyProtection="1">
      <alignment horizontal="left" vertical="top" wrapText="1"/>
      <protection locked="0"/>
    </xf>
    <xf numFmtId="14" fontId="36" fillId="0" borderId="33" xfId="14" applyNumberFormat="1" applyFont="1" applyBorder="1" applyAlignment="1" applyProtection="1">
      <alignment wrapText="1"/>
      <protection locked="0"/>
    </xf>
    <xf numFmtId="0" fontId="36" fillId="0" borderId="1" xfId="14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4" fontId="36" fillId="2" borderId="1" xfId="14" applyNumberFormat="1" applyFont="1" applyFill="1" applyBorder="1" applyAlignment="1" applyProtection="1">
      <alignment wrapText="1"/>
      <protection locked="0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" fontId="18" fillId="0" borderId="1" xfId="4" applyNumberFormat="1" applyFont="1" applyBorder="1" applyAlignment="1" applyProtection="1">
      <alignment vertical="center" wrapText="1"/>
      <protection locked="0"/>
    </xf>
    <xf numFmtId="4" fontId="37" fillId="0" borderId="1" xfId="0" applyNumberFormat="1" applyFont="1" applyFill="1" applyBorder="1" applyAlignment="1">
      <alignment wrapText="1"/>
    </xf>
    <xf numFmtId="0" fontId="18" fillId="0" borderId="1" xfId="16" applyFont="1" applyFill="1" applyBorder="1" applyAlignment="1" applyProtection="1">
      <alignment vertical="center" wrapText="1"/>
      <protection locked="0"/>
    </xf>
    <xf numFmtId="0" fontId="23" fillId="0" borderId="1" xfId="16" applyFont="1" applyFill="1" applyBorder="1" applyAlignment="1" applyProtection="1">
      <alignment horizontal="center" vertical="center" wrapText="1"/>
      <protection locked="0"/>
    </xf>
    <xf numFmtId="14" fontId="23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6" applyFont="1" applyBorder="1" applyAlignment="1" applyProtection="1">
      <alignment vertical="center" wrapText="1"/>
      <protection locked="0"/>
    </xf>
    <xf numFmtId="0" fontId="18" fillId="0" borderId="1" xfId="16" applyFont="1" applyBorder="1" applyAlignment="1" applyProtection="1">
      <alignment horizontal="center" vertical="center" wrapText="1"/>
      <protection locked="0"/>
    </xf>
    <xf numFmtId="14" fontId="26" fillId="0" borderId="2" xfId="14" applyNumberFormat="1" applyFont="1" applyBorder="1" applyAlignment="1" applyProtection="1">
      <alignment horizontal="center" wrapText="1"/>
      <protection locked="0"/>
    </xf>
    <xf numFmtId="0" fontId="18" fillId="0" borderId="1" xfId="16" applyFont="1" applyFill="1" applyBorder="1" applyAlignment="1" applyProtection="1">
      <alignment horizontal="center" vertical="center" wrapText="1"/>
      <protection locked="0"/>
    </xf>
    <xf numFmtId="14" fontId="26" fillId="0" borderId="2" xfId="14" applyNumberFormat="1" applyFont="1" applyFill="1" applyBorder="1" applyAlignment="1" applyProtection="1">
      <alignment horizontal="center" wrapText="1"/>
      <protection locked="0"/>
    </xf>
    <xf numFmtId="1" fontId="16" fillId="0" borderId="0" xfId="0" applyNumberFormat="1" applyFont="1" applyProtection="1">
      <protection locked="0"/>
    </xf>
    <xf numFmtId="3" fontId="16" fillId="0" borderId="0" xfId="0" applyNumberFormat="1" applyFont="1" applyProtection="1">
      <protection locked="0"/>
    </xf>
    <xf numFmtId="0" fontId="16" fillId="0" borderId="1" xfId="1" applyFont="1" applyFill="1" applyBorder="1" applyAlignment="1" applyProtection="1">
      <alignment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49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0" fontId="18" fillId="2" borderId="1" xfId="16" applyFont="1" applyFill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35" xfId="0" applyNumberFormat="1" applyFont="1" applyBorder="1" applyAlignment="1" applyProtection="1">
      <alignment horizontal="center" vertical="center"/>
      <protection locked="0"/>
    </xf>
    <xf numFmtId="49" fontId="18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0" borderId="1" xfId="16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2" xfId="16" applyFont="1" applyBorder="1" applyAlignment="1" applyProtection="1">
      <alignment horizontal="center" vertical="center" wrapText="1"/>
      <protection locked="0"/>
    </xf>
    <xf numFmtId="0" fontId="18" fillId="0" borderId="2" xfId="16" applyFont="1" applyBorder="1" applyAlignment="1" applyProtection="1">
      <alignment vertical="center" wrapText="1"/>
      <protection locked="0"/>
    </xf>
    <xf numFmtId="49" fontId="18" fillId="0" borderId="1" xfId="16" applyNumberFormat="1" applyFont="1" applyFill="1" applyBorder="1" applyAlignment="1" applyProtection="1">
      <alignment horizontal="center" vertical="center" wrapText="1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18" fillId="0" borderId="1" xfId="16" applyFont="1" applyFill="1" applyBorder="1" applyAlignment="1" applyProtection="1">
      <alignment horizontal="center" vertical="center" wrapText="1"/>
    </xf>
    <xf numFmtId="2" fontId="18" fillId="0" borderId="1" xfId="4" applyNumberFormat="1" applyFont="1" applyBorder="1" applyAlignment="1" applyProtection="1">
      <alignment horizontal="center" vertical="center" wrapText="1"/>
      <protection locked="0"/>
    </xf>
    <xf numFmtId="2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2" fontId="18" fillId="0" borderId="1" xfId="16" applyNumberFormat="1" applyFont="1" applyFill="1" applyBorder="1" applyAlignment="1" applyProtection="1">
      <alignment horizontal="center" vertical="center" wrapText="1"/>
    </xf>
    <xf numFmtId="0" fontId="18" fillId="0" borderId="35" xfId="0" applyNumberFormat="1" applyFont="1" applyFill="1" applyBorder="1" applyAlignment="1">
      <alignment horizontal="center" vertical="center"/>
    </xf>
    <xf numFmtId="2" fontId="18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applyNumberFormat="1" applyFont="1" applyFill="1" applyBorder="1" applyAlignment="1">
      <alignment horizontal="center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67" fontId="38" fillId="0" borderId="1" xfId="14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Fill="1" applyBorder="1" applyAlignment="1" applyProtection="1">
      <alignment horizontal="left" vertical="top" wrapText="1"/>
      <protection locked="0"/>
    </xf>
    <xf numFmtId="49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 wrapText="1"/>
      <protection locked="0"/>
    </xf>
    <xf numFmtId="49" fontId="40" fillId="0" borderId="1" xfId="0" applyNumberFormat="1" applyFont="1" applyFill="1" applyBorder="1" applyAlignment="1" applyProtection="1">
      <alignment horizontal="left" vertical="top"/>
      <protection locked="0"/>
    </xf>
    <xf numFmtId="0" fontId="40" fillId="0" borderId="1" xfId="1" applyFont="1" applyFill="1" applyBorder="1" applyAlignment="1" applyProtection="1">
      <alignment horizontal="left" vertical="top" wrapText="1"/>
    </xf>
    <xf numFmtId="0" fontId="40" fillId="0" borderId="1" xfId="0" applyFont="1" applyFill="1" applyBorder="1" applyAlignment="1">
      <alignment horizontal="left" vertical="top"/>
    </xf>
    <xf numFmtId="0" fontId="40" fillId="0" borderId="1" xfId="0" applyNumberFormat="1" applyFont="1" applyFill="1" applyBorder="1" applyAlignment="1" applyProtection="1">
      <alignment horizontal="left" vertical="top"/>
      <protection locked="0"/>
    </xf>
    <xf numFmtId="0" fontId="40" fillId="0" borderId="1" xfId="0" applyNumberFormat="1" applyFont="1" applyFill="1" applyBorder="1" applyAlignment="1">
      <alignment horizontal="left" vertical="top"/>
    </xf>
    <xf numFmtId="0" fontId="40" fillId="0" borderId="1" xfId="0" applyFont="1" applyFill="1" applyBorder="1" applyAlignment="1" applyProtection="1">
      <alignment horizontal="left" vertical="top"/>
      <protection locked="0"/>
    </xf>
    <xf numFmtId="0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0" applyFont="1" applyFill="1" applyBorder="1" applyAlignment="1">
      <alignment horizontal="left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2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/>
      <protection locked="0"/>
    </xf>
    <xf numFmtId="14" fontId="40" fillId="0" borderId="1" xfId="3" applyNumberFormat="1" applyFont="1" applyFill="1" applyBorder="1" applyAlignment="1" applyProtection="1">
      <alignment horizontal="center" vertical="center"/>
      <protection locked="0"/>
    </xf>
    <xf numFmtId="4" fontId="39" fillId="0" borderId="1" xfId="2" applyNumberFormat="1" applyFont="1" applyFill="1" applyBorder="1" applyAlignment="1" applyProtection="1">
      <alignment horizontal="left" vertical="top" wrapText="1"/>
      <protection locked="0"/>
    </xf>
    <xf numFmtId="1" fontId="39" fillId="0" borderId="7" xfId="2" applyNumberFormat="1" applyFont="1" applyFill="1" applyBorder="1" applyAlignment="1" applyProtection="1">
      <alignment horizontal="left" vertical="top" wrapText="1"/>
      <protection locked="0"/>
    </xf>
    <xf numFmtId="167" fontId="38" fillId="0" borderId="35" xfId="14" applyNumberFormat="1" applyFont="1" applyFill="1" applyBorder="1" applyAlignment="1" applyProtection="1">
      <alignment horizontal="center" vertical="center"/>
      <protection locked="0"/>
    </xf>
    <xf numFmtId="1" fontId="39" fillId="0" borderId="9" xfId="2" applyNumberFormat="1" applyFont="1" applyFill="1" applyBorder="1" applyAlignment="1" applyProtection="1">
      <alignment horizontal="left" vertical="top" wrapText="1"/>
      <protection locked="0"/>
    </xf>
    <xf numFmtId="49" fontId="39" fillId="0" borderId="35" xfId="2" applyNumberFormat="1" applyFont="1" applyFill="1" applyBorder="1" applyAlignment="1" applyProtection="1">
      <alignment horizontal="left" vertical="top" wrapText="1"/>
      <protection locked="0"/>
    </xf>
    <xf numFmtId="0" fontId="39" fillId="0" borderId="35" xfId="2" applyFont="1" applyFill="1" applyBorder="1" applyAlignment="1" applyProtection="1">
      <alignment horizontal="left" vertical="top" wrapText="1"/>
      <protection locked="0"/>
    </xf>
    <xf numFmtId="4" fontId="39" fillId="0" borderId="35" xfId="2" applyNumberFormat="1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49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2" fontId="18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6" applyFont="1" applyBorder="1" applyAlignment="1" applyProtection="1">
      <alignment horizontal="center" vertical="center" wrapText="1"/>
      <protection locked="0"/>
    </xf>
    <xf numFmtId="0" fontId="18" fillId="0" borderId="35" xfId="16" applyFont="1" applyBorder="1" applyAlignment="1" applyProtection="1">
      <alignment horizontal="center" vertical="center" wrapText="1"/>
      <protection locked="0"/>
    </xf>
    <xf numFmtId="0" fontId="18" fillId="0" borderId="33" xfId="16" applyFont="1" applyBorder="1" applyAlignment="1" applyProtection="1">
      <alignment horizontal="center" vertical="center" wrapText="1"/>
      <protection locked="0"/>
    </xf>
    <xf numFmtId="0" fontId="18" fillId="0" borderId="2" xfId="16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2" fontId="18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1" fontId="18" fillId="0" borderId="35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0" fontId="18" fillId="0" borderId="2" xfId="4" applyFont="1" applyBorder="1" applyAlignment="1" applyProtection="1">
      <alignment wrapText="1"/>
      <protection locked="0"/>
    </xf>
  </cellXfs>
  <cellStyles count="18">
    <cellStyle name="Normal 2" xfId="2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2 3 2 2" xfId="17"/>
    <cellStyle name="Normal 5 2 3 3" xfId="15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showGridLines="0" view="pageBreakPreview" topLeftCell="A49" zoomScale="80" zoomScaleNormal="100" zoomScaleSheetLayoutView="80" workbookViewId="0">
      <selection activeCell="D9" sqref="D9:D62"/>
    </sheetView>
  </sheetViews>
  <sheetFormatPr defaultRowHeight="15"/>
  <cols>
    <col min="1" max="1" width="6.28515625" style="283" bestFit="1" customWidth="1"/>
    <col min="2" max="2" width="13.140625" style="283" customWidth="1"/>
    <col min="3" max="3" width="17.85546875" style="283" customWidth="1"/>
    <col min="4" max="4" width="15.140625" style="283" customWidth="1"/>
    <col min="5" max="5" width="24.5703125" style="283" customWidth="1"/>
    <col min="6" max="8" width="19.140625" style="284" customWidth="1"/>
    <col min="9" max="9" width="16.42578125" style="283" bestFit="1" customWidth="1"/>
    <col min="10" max="10" width="17.42578125" style="283" customWidth="1"/>
    <col min="11" max="11" width="13.140625" style="283" bestFit="1" customWidth="1"/>
    <col min="12" max="12" width="15.28515625" style="283" customWidth="1"/>
    <col min="13" max="16384" width="9.140625" style="283"/>
  </cols>
  <sheetData>
    <row r="1" spans="1:12" s="294" customFormat="1">
      <c r="A1" s="356" t="s">
        <v>295</v>
      </c>
      <c r="B1" s="341"/>
      <c r="C1" s="341"/>
      <c r="D1" s="341"/>
      <c r="E1" s="342"/>
      <c r="F1" s="336"/>
      <c r="G1" s="342"/>
      <c r="H1" s="355"/>
      <c r="I1" s="341"/>
      <c r="J1" s="342"/>
      <c r="K1" s="342"/>
      <c r="L1" s="354" t="s">
        <v>97</v>
      </c>
    </row>
    <row r="2" spans="1:12" s="294" customFormat="1">
      <c r="A2" s="353" t="s">
        <v>128</v>
      </c>
      <c r="B2" s="341"/>
      <c r="C2" s="341"/>
      <c r="D2" s="341"/>
      <c r="E2" s="342"/>
      <c r="F2" s="336"/>
      <c r="G2" s="342"/>
      <c r="H2" s="352"/>
      <c r="I2" s="341"/>
      <c r="J2" s="342"/>
      <c r="K2" s="342"/>
      <c r="L2" s="351" t="s">
        <v>479</v>
      </c>
    </row>
    <row r="3" spans="1:12" s="294" customFormat="1">
      <c r="A3" s="350"/>
      <c r="B3" s="341"/>
      <c r="C3" s="349"/>
      <c r="D3" s="348"/>
      <c r="E3" s="342"/>
      <c r="F3" s="347"/>
      <c r="G3" s="342"/>
      <c r="H3" s="342"/>
      <c r="I3" s="336"/>
      <c r="J3" s="341"/>
      <c r="K3" s="341"/>
      <c r="L3" s="340"/>
    </row>
    <row r="4" spans="1:12" s="294" customFormat="1">
      <c r="A4" s="382" t="s">
        <v>262</v>
      </c>
      <c r="B4" s="336"/>
      <c r="C4" s="336"/>
      <c r="D4" s="384" t="s">
        <v>480</v>
      </c>
      <c r="E4" s="374"/>
      <c r="F4" s="293"/>
      <c r="G4" s="286"/>
      <c r="H4" s="375"/>
      <c r="I4" s="374"/>
      <c r="J4" s="376"/>
      <c r="K4" s="286"/>
      <c r="L4" s="377"/>
    </row>
    <row r="5" spans="1:12" s="294" customFormat="1" ht="15.75" thickBot="1">
      <c r="A5" s="346"/>
      <c r="B5" s="342"/>
      <c r="C5" s="345"/>
      <c r="D5" s="344"/>
      <c r="E5" s="342"/>
      <c r="F5" s="343"/>
      <c r="G5" s="343"/>
      <c r="H5" s="343"/>
      <c r="I5" s="342"/>
      <c r="J5" s="341"/>
      <c r="K5" s="341"/>
      <c r="L5" s="340"/>
    </row>
    <row r="6" spans="1:12" ht="15.75" thickBot="1">
      <c r="A6" s="339"/>
      <c r="B6" s="338"/>
      <c r="C6" s="337"/>
      <c r="D6" s="337"/>
      <c r="E6" s="337"/>
      <c r="F6" s="336"/>
      <c r="G6" s="336"/>
      <c r="H6" s="336"/>
      <c r="I6" s="491" t="s">
        <v>441</v>
      </c>
      <c r="J6" s="492"/>
      <c r="K6" s="493"/>
      <c r="L6" s="335"/>
    </row>
    <row r="7" spans="1:12" s="323" customFormat="1" ht="51.75" thickBot="1">
      <c r="A7" s="334" t="s">
        <v>64</v>
      </c>
      <c r="B7" s="333" t="s">
        <v>129</v>
      </c>
      <c r="C7" s="333" t="s">
        <v>440</v>
      </c>
      <c r="D7" s="332" t="s">
        <v>268</v>
      </c>
      <c r="E7" s="331" t="s">
        <v>439</v>
      </c>
      <c r="F7" s="330" t="s">
        <v>438</v>
      </c>
      <c r="G7" s="329" t="s">
        <v>216</v>
      </c>
      <c r="H7" s="328" t="s">
        <v>213</v>
      </c>
      <c r="I7" s="327" t="s">
        <v>437</v>
      </c>
      <c r="J7" s="326" t="s">
        <v>265</v>
      </c>
      <c r="K7" s="325" t="s">
        <v>217</v>
      </c>
      <c r="L7" s="324" t="s">
        <v>218</v>
      </c>
    </row>
    <row r="8" spans="1:12" s="317" customFormat="1" ht="15.75" thickBot="1">
      <c r="A8" s="321">
        <v>1</v>
      </c>
      <c r="B8" s="320">
        <v>2</v>
      </c>
      <c r="C8" s="322">
        <v>3</v>
      </c>
      <c r="D8" s="322">
        <v>4</v>
      </c>
      <c r="E8" s="321">
        <v>5</v>
      </c>
      <c r="F8" s="320">
        <v>6</v>
      </c>
      <c r="G8" s="322">
        <v>7</v>
      </c>
      <c r="H8" s="320">
        <v>8</v>
      </c>
      <c r="I8" s="321">
        <v>9</v>
      </c>
      <c r="J8" s="320">
        <v>10</v>
      </c>
      <c r="K8" s="319">
        <v>11</v>
      </c>
      <c r="L8" s="318">
        <v>12</v>
      </c>
    </row>
    <row r="9" spans="1:12" ht="27">
      <c r="A9" s="316">
        <v>1</v>
      </c>
      <c r="B9" s="393" t="s">
        <v>481</v>
      </c>
      <c r="C9" s="309" t="s">
        <v>484</v>
      </c>
      <c r="D9" s="394">
        <v>10000</v>
      </c>
      <c r="E9" s="393" t="s">
        <v>485</v>
      </c>
      <c r="F9" s="393" t="s">
        <v>499</v>
      </c>
      <c r="G9" s="393" t="s">
        <v>513</v>
      </c>
      <c r="H9" s="393" t="s">
        <v>527</v>
      </c>
      <c r="I9" s="315"/>
      <c r="J9" s="314"/>
      <c r="K9" s="313"/>
      <c r="L9" s="312"/>
    </row>
    <row r="10" spans="1:12" ht="27">
      <c r="A10" s="311">
        <v>2</v>
      </c>
      <c r="B10" s="393" t="s">
        <v>481</v>
      </c>
      <c r="C10" s="309" t="s">
        <v>484</v>
      </c>
      <c r="D10" s="394">
        <v>10000</v>
      </c>
      <c r="E10" s="393" t="s">
        <v>486</v>
      </c>
      <c r="F10" s="393" t="s">
        <v>500</v>
      </c>
      <c r="G10" s="393" t="s">
        <v>514</v>
      </c>
      <c r="H10" s="393" t="s">
        <v>527</v>
      </c>
      <c r="I10" s="307"/>
      <c r="J10" s="306"/>
      <c r="K10" s="305"/>
      <c r="L10" s="304"/>
    </row>
    <row r="11" spans="1:12" ht="27">
      <c r="A11" s="311">
        <v>3</v>
      </c>
      <c r="B11" s="393" t="s">
        <v>481</v>
      </c>
      <c r="C11" s="309" t="s">
        <v>484</v>
      </c>
      <c r="D11" s="394">
        <v>15000</v>
      </c>
      <c r="E11" s="393" t="s">
        <v>487</v>
      </c>
      <c r="F11" s="393" t="s">
        <v>501</v>
      </c>
      <c r="G11" s="393" t="s">
        <v>515</v>
      </c>
      <c r="H11" s="393" t="s">
        <v>527</v>
      </c>
      <c r="I11" s="307"/>
      <c r="J11" s="306"/>
      <c r="K11" s="305"/>
      <c r="L11" s="304"/>
    </row>
    <row r="12" spans="1:12" ht="27">
      <c r="A12" s="316">
        <v>4</v>
      </c>
      <c r="B12" s="393" t="s">
        <v>481</v>
      </c>
      <c r="C12" s="309" t="s">
        <v>484</v>
      </c>
      <c r="D12" s="394">
        <v>15000</v>
      </c>
      <c r="E12" s="393" t="s">
        <v>488</v>
      </c>
      <c r="F12" s="393" t="s">
        <v>502</v>
      </c>
      <c r="G12" s="393" t="s">
        <v>516</v>
      </c>
      <c r="H12" s="393" t="s">
        <v>527</v>
      </c>
      <c r="I12" s="307"/>
      <c r="J12" s="306"/>
      <c r="K12" s="305"/>
      <c r="L12" s="304"/>
    </row>
    <row r="13" spans="1:12" ht="27">
      <c r="A13" s="311">
        <v>5</v>
      </c>
      <c r="B13" s="393" t="s">
        <v>481</v>
      </c>
      <c r="C13" s="309" t="s">
        <v>484</v>
      </c>
      <c r="D13" s="394">
        <v>21100</v>
      </c>
      <c r="E13" s="393" t="s">
        <v>489</v>
      </c>
      <c r="F13" s="393" t="s">
        <v>503</v>
      </c>
      <c r="G13" s="393" t="s">
        <v>517</v>
      </c>
      <c r="H13" s="393" t="s">
        <v>527</v>
      </c>
      <c r="I13" s="307"/>
      <c r="J13" s="306"/>
      <c r="K13" s="305"/>
      <c r="L13" s="304"/>
    </row>
    <row r="14" spans="1:12" ht="27">
      <c r="A14" s="311">
        <v>6</v>
      </c>
      <c r="B14" s="393" t="s">
        <v>481</v>
      </c>
      <c r="C14" s="309" t="s">
        <v>484</v>
      </c>
      <c r="D14" s="394">
        <v>21100</v>
      </c>
      <c r="E14" s="393" t="s">
        <v>490</v>
      </c>
      <c r="F14" s="393" t="s">
        <v>504</v>
      </c>
      <c r="G14" s="393" t="s">
        <v>518</v>
      </c>
      <c r="H14" s="393" t="s">
        <v>527</v>
      </c>
      <c r="I14" s="307"/>
      <c r="J14" s="306"/>
      <c r="K14" s="305"/>
      <c r="L14" s="304"/>
    </row>
    <row r="15" spans="1:12" ht="27">
      <c r="A15" s="316">
        <v>7</v>
      </c>
      <c r="B15" s="393" t="s">
        <v>482</v>
      </c>
      <c r="C15" s="309" t="s">
        <v>484</v>
      </c>
      <c r="D15" s="394">
        <v>21100</v>
      </c>
      <c r="E15" s="393" t="s">
        <v>491</v>
      </c>
      <c r="F15" s="393" t="s">
        <v>505</v>
      </c>
      <c r="G15" s="393" t="s">
        <v>519</v>
      </c>
      <c r="H15" s="393" t="s">
        <v>527</v>
      </c>
      <c r="I15" s="307"/>
      <c r="J15" s="306"/>
      <c r="K15" s="305"/>
      <c r="L15" s="304"/>
    </row>
    <row r="16" spans="1:12" ht="27">
      <c r="A16" s="311">
        <v>8</v>
      </c>
      <c r="B16" s="393" t="s">
        <v>482</v>
      </c>
      <c r="C16" s="309" t="s">
        <v>484</v>
      </c>
      <c r="D16" s="394">
        <v>21100</v>
      </c>
      <c r="E16" s="393" t="s">
        <v>492</v>
      </c>
      <c r="F16" s="393" t="s">
        <v>506</v>
      </c>
      <c r="G16" s="393" t="s">
        <v>520</v>
      </c>
      <c r="H16" s="393" t="s">
        <v>527</v>
      </c>
      <c r="I16" s="307"/>
      <c r="J16" s="306"/>
      <c r="K16" s="305"/>
      <c r="L16" s="304"/>
    </row>
    <row r="17" spans="1:12" ht="27">
      <c r="A17" s="311">
        <v>9</v>
      </c>
      <c r="B17" s="393" t="s">
        <v>483</v>
      </c>
      <c r="C17" s="309" t="s">
        <v>484</v>
      </c>
      <c r="D17" s="394">
        <v>5000</v>
      </c>
      <c r="E17" s="393" t="s">
        <v>493</v>
      </c>
      <c r="F17" s="393" t="s">
        <v>507</v>
      </c>
      <c r="G17" s="393" t="s">
        <v>521</v>
      </c>
      <c r="H17" s="393" t="s">
        <v>527</v>
      </c>
      <c r="I17" s="307"/>
      <c r="J17" s="306"/>
      <c r="K17" s="305"/>
      <c r="L17" s="304"/>
    </row>
    <row r="18" spans="1:12" ht="27">
      <c r="A18" s="316">
        <v>10</v>
      </c>
      <c r="B18" s="393" t="s">
        <v>483</v>
      </c>
      <c r="C18" s="309" t="s">
        <v>484</v>
      </c>
      <c r="D18" s="394">
        <v>10000</v>
      </c>
      <c r="E18" s="393" t="s">
        <v>494</v>
      </c>
      <c r="F18" s="393" t="s">
        <v>508</v>
      </c>
      <c r="G18" s="393" t="s">
        <v>522</v>
      </c>
      <c r="H18" s="393" t="s">
        <v>527</v>
      </c>
      <c r="I18" s="307"/>
      <c r="J18" s="306"/>
      <c r="K18" s="305"/>
      <c r="L18" s="304"/>
    </row>
    <row r="19" spans="1:12" ht="27">
      <c r="A19" s="311">
        <v>11</v>
      </c>
      <c r="B19" s="393" t="s">
        <v>483</v>
      </c>
      <c r="C19" s="309" t="s">
        <v>484</v>
      </c>
      <c r="D19" s="394">
        <v>5000</v>
      </c>
      <c r="E19" s="393" t="s">
        <v>495</v>
      </c>
      <c r="F19" s="393" t="s">
        <v>509</v>
      </c>
      <c r="G19" s="393" t="s">
        <v>523</v>
      </c>
      <c r="H19" s="393" t="s">
        <v>527</v>
      </c>
      <c r="I19" s="307"/>
      <c r="J19" s="306"/>
      <c r="K19" s="305"/>
      <c r="L19" s="304"/>
    </row>
    <row r="20" spans="1:12" ht="27">
      <c r="A20" s="311">
        <v>12</v>
      </c>
      <c r="B20" s="393" t="s">
        <v>483</v>
      </c>
      <c r="C20" s="309" t="s">
        <v>484</v>
      </c>
      <c r="D20" s="394">
        <v>5000</v>
      </c>
      <c r="E20" s="393" t="s">
        <v>496</v>
      </c>
      <c r="F20" s="393" t="s">
        <v>510</v>
      </c>
      <c r="G20" s="393" t="s">
        <v>524</v>
      </c>
      <c r="H20" s="393" t="s">
        <v>527</v>
      </c>
      <c r="I20" s="307"/>
      <c r="J20" s="306"/>
      <c r="K20" s="305"/>
      <c r="L20" s="304"/>
    </row>
    <row r="21" spans="1:12" ht="27">
      <c r="A21" s="316">
        <v>13</v>
      </c>
      <c r="B21" s="393" t="s">
        <v>483</v>
      </c>
      <c r="C21" s="309" t="s">
        <v>484</v>
      </c>
      <c r="D21" s="394">
        <v>10600</v>
      </c>
      <c r="E21" s="393" t="s">
        <v>497</v>
      </c>
      <c r="F21" s="393" t="s">
        <v>511</v>
      </c>
      <c r="G21" s="393" t="s">
        <v>525</v>
      </c>
      <c r="H21" s="393" t="s">
        <v>527</v>
      </c>
      <c r="I21" s="307"/>
      <c r="J21" s="306"/>
      <c r="K21" s="305"/>
      <c r="L21" s="304"/>
    </row>
    <row r="22" spans="1:12" ht="27">
      <c r="A22" s="311">
        <v>14</v>
      </c>
      <c r="B22" s="393" t="s">
        <v>483</v>
      </c>
      <c r="C22" s="309" t="s">
        <v>484</v>
      </c>
      <c r="D22" s="394">
        <v>12700</v>
      </c>
      <c r="E22" s="393" t="s">
        <v>498</v>
      </c>
      <c r="F22" s="393" t="s">
        <v>512</v>
      </c>
      <c r="G22" s="393" t="s">
        <v>526</v>
      </c>
      <c r="H22" s="393" t="s">
        <v>527</v>
      </c>
      <c r="I22" s="307"/>
      <c r="J22" s="306"/>
      <c r="K22" s="305"/>
      <c r="L22" s="304"/>
    </row>
    <row r="23" spans="1:12" ht="27">
      <c r="A23" s="311">
        <v>15</v>
      </c>
      <c r="B23" s="310" t="s">
        <v>529</v>
      </c>
      <c r="C23" s="309" t="s">
        <v>219</v>
      </c>
      <c r="D23" s="394">
        <v>20</v>
      </c>
      <c r="E23" s="308" t="s">
        <v>528</v>
      </c>
      <c r="F23" s="393" t="s">
        <v>530</v>
      </c>
      <c r="G23" s="393" t="s">
        <v>531</v>
      </c>
      <c r="H23" s="393" t="s">
        <v>532</v>
      </c>
      <c r="I23" s="307"/>
      <c r="J23" s="306"/>
      <c r="K23" s="305"/>
      <c r="L23" s="304"/>
    </row>
    <row r="24" spans="1:12" ht="27">
      <c r="A24" s="316">
        <v>16</v>
      </c>
      <c r="B24" s="310" t="s">
        <v>529</v>
      </c>
      <c r="C24" s="309" t="s">
        <v>484</v>
      </c>
      <c r="D24" s="394">
        <v>21200</v>
      </c>
      <c r="E24" s="394" t="s">
        <v>534</v>
      </c>
      <c r="F24" s="393" t="s">
        <v>547</v>
      </c>
      <c r="G24" s="393" t="s">
        <v>560</v>
      </c>
      <c r="H24" s="393" t="s">
        <v>527</v>
      </c>
      <c r="I24" s="307"/>
      <c r="J24" s="306"/>
      <c r="K24" s="305"/>
      <c r="L24" s="304"/>
    </row>
    <row r="25" spans="1:12" ht="27">
      <c r="A25" s="311">
        <v>17</v>
      </c>
      <c r="B25" s="310" t="s">
        <v>529</v>
      </c>
      <c r="C25" s="309" t="s">
        <v>484</v>
      </c>
      <c r="D25" s="394">
        <v>15000</v>
      </c>
      <c r="E25" s="394" t="s">
        <v>535</v>
      </c>
      <c r="F25" s="393" t="s">
        <v>548</v>
      </c>
      <c r="G25" s="393" t="s">
        <v>561</v>
      </c>
      <c r="H25" s="393" t="s">
        <v>527</v>
      </c>
      <c r="I25" s="307"/>
      <c r="J25" s="306"/>
      <c r="K25" s="305"/>
      <c r="L25" s="304"/>
    </row>
    <row r="26" spans="1:12" ht="27">
      <c r="A26" s="311">
        <v>18</v>
      </c>
      <c r="B26" s="310" t="s">
        <v>529</v>
      </c>
      <c r="C26" s="309" t="s">
        <v>484</v>
      </c>
      <c r="D26" s="394">
        <v>25000</v>
      </c>
      <c r="E26" s="394" t="s">
        <v>536</v>
      </c>
      <c r="F26" s="393" t="s">
        <v>549</v>
      </c>
      <c r="G26" s="393" t="s">
        <v>562</v>
      </c>
      <c r="H26" s="393" t="s">
        <v>527</v>
      </c>
      <c r="I26" s="307"/>
      <c r="J26" s="306"/>
      <c r="K26" s="305"/>
      <c r="L26" s="304"/>
    </row>
    <row r="27" spans="1:12" ht="27">
      <c r="A27" s="316">
        <v>19</v>
      </c>
      <c r="B27" s="310" t="s">
        <v>529</v>
      </c>
      <c r="C27" s="309" t="s">
        <v>484</v>
      </c>
      <c r="D27" s="394">
        <v>20000</v>
      </c>
      <c r="E27" s="394" t="s">
        <v>537</v>
      </c>
      <c r="F27" s="393" t="s">
        <v>550</v>
      </c>
      <c r="G27" s="393" t="s">
        <v>563</v>
      </c>
      <c r="H27" s="393" t="s">
        <v>527</v>
      </c>
      <c r="I27" s="307"/>
      <c r="J27" s="306"/>
      <c r="K27" s="305"/>
      <c r="L27" s="304"/>
    </row>
    <row r="28" spans="1:12" ht="27">
      <c r="A28" s="311">
        <v>20</v>
      </c>
      <c r="B28" s="310" t="s">
        <v>529</v>
      </c>
      <c r="C28" s="309" t="s">
        <v>484</v>
      </c>
      <c r="D28" s="394">
        <v>10000</v>
      </c>
      <c r="E28" s="394" t="s">
        <v>538</v>
      </c>
      <c r="F28" s="393" t="s">
        <v>551</v>
      </c>
      <c r="G28" s="393" t="s">
        <v>564</v>
      </c>
      <c r="H28" s="393" t="s">
        <v>527</v>
      </c>
      <c r="I28" s="389"/>
      <c r="J28" s="390"/>
      <c r="K28" s="391"/>
      <c r="L28" s="392"/>
    </row>
    <row r="29" spans="1:12" ht="27">
      <c r="A29" s="311">
        <v>21</v>
      </c>
      <c r="B29" s="310" t="s">
        <v>529</v>
      </c>
      <c r="C29" s="309" t="s">
        <v>484</v>
      </c>
      <c r="D29" s="394">
        <v>20000</v>
      </c>
      <c r="E29" s="394" t="s">
        <v>539</v>
      </c>
      <c r="F29" s="393" t="s">
        <v>552</v>
      </c>
      <c r="G29" s="393" t="s">
        <v>565</v>
      </c>
      <c r="H29" s="393" t="s">
        <v>527</v>
      </c>
      <c r="I29" s="389"/>
      <c r="J29" s="390"/>
      <c r="K29" s="391"/>
      <c r="L29" s="392"/>
    </row>
    <row r="30" spans="1:12" ht="27">
      <c r="A30" s="316">
        <v>22</v>
      </c>
      <c r="B30" s="310" t="s">
        <v>529</v>
      </c>
      <c r="C30" s="309" t="s">
        <v>484</v>
      </c>
      <c r="D30" s="394">
        <v>15000</v>
      </c>
      <c r="E30" s="394" t="s">
        <v>540</v>
      </c>
      <c r="F30" s="393" t="s">
        <v>553</v>
      </c>
      <c r="G30" s="393" t="s">
        <v>566</v>
      </c>
      <c r="H30" s="393" t="s">
        <v>527</v>
      </c>
      <c r="I30" s="389"/>
      <c r="J30" s="390"/>
      <c r="K30" s="391"/>
      <c r="L30" s="392"/>
    </row>
    <row r="31" spans="1:12" ht="27">
      <c r="A31" s="311">
        <v>23</v>
      </c>
      <c r="B31" s="310" t="s">
        <v>529</v>
      </c>
      <c r="C31" s="309" t="s">
        <v>484</v>
      </c>
      <c r="D31" s="394">
        <v>20000</v>
      </c>
      <c r="E31" s="394" t="s">
        <v>541</v>
      </c>
      <c r="F31" s="393" t="s">
        <v>554</v>
      </c>
      <c r="G31" s="393" t="s">
        <v>567</v>
      </c>
      <c r="H31" s="393" t="s">
        <v>527</v>
      </c>
      <c r="I31" s="389"/>
      <c r="J31" s="390"/>
      <c r="K31" s="391"/>
      <c r="L31" s="392"/>
    </row>
    <row r="32" spans="1:12" ht="27">
      <c r="A32" s="311">
        <v>24</v>
      </c>
      <c r="B32" s="310" t="s">
        <v>529</v>
      </c>
      <c r="C32" s="309" t="s">
        <v>484</v>
      </c>
      <c r="D32" s="394">
        <v>15000</v>
      </c>
      <c r="E32" s="394" t="s">
        <v>542</v>
      </c>
      <c r="F32" s="393" t="s">
        <v>555</v>
      </c>
      <c r="G32" s="393" t="s">
        <v>568</v>
      </c>
      <c r="H32" s="393" t="s">
        <v>527</v>
      </c>
      <c r="I32" s="389"/>
      <c r="J32" s="390"/>
      <c r="K32" s="391"/>
      <c r="L32" s="392"/>
    </row>
    <row r="33" spans="1:12" ht="27">
      <c r="A33" s="316">
        <v>25</v>
      </c>
      <c r="B33" s="393" t="s">
        <v>533</v>
      </c>
      <c r="C33" s="309" t="s">
        <v>484</v>
      </c>
      <c r="D33" s="394">
        <v>5000</v>
      </c>
      <c r="E33" s="394" t="s">
        <v>543</v>
      </c>
      <c r="F33" s="393" t="s">
        <v>556</v>
      </c>
      <c r="G33" s="393" t="s">
        <v>569</v>
      </c>
      <c r="H33" s="393" t="s">
        <v>527</v>
      </c>
      <c r="I33" s="389"/>
      <c r="J33" s="390"/>
      <c r="K33" s="391"/>
      <c r="L33" s="392"/>
    </row>
    <row r="34" spans="1:12" ht="27">
      <c r="A34" s="311">
        <v>26</v>
      </c>
      <c r="B34" s="393" t="s">
        <v>533</v>
      </c>
      <c r="C34" s="309" t="s">
        <v>484</v>
      </c>
      <c r="D34" s="394">
        <v>20000</v>
      </c>
      <c r="E34" s="394" t="s">
        <v>544</v>
      </c>
      <c r="F34" s="393" t="s">
        <v>557</v>
      </c>
      <c r="G34" s="393" t="s">
        <v>570</v>
      </c>
      <c r="H34" s="393" t="s">
        <v>527</v>
      </c>
      <c r="I34" s="389"/>
      <c r="J34" s="390"/>
      <c r="K34" s="391"/>
      <c r="L34" s="392"/>
    </row>
    <row r="35" spans="1:12" ht="27">
      <c r="A35" s="311">
        <v>27</v>
      </c>
      <c r="B35" s="393" t="s">
        <v>533</v>
      </c>
      <c r="C35" s="309" t="s">
        <v>484</v>
      </c>
      <c r="D35" s="394">
        <v>10000</v>
      </c>
      <c r="E35" s="394" t="s">
        <v>545</v>
      </c>
      <c r="F35" s="393" t="s">
        <v>558</v>
      </c>
      <c r="G35" s="393" t="s">
        <v>571</v>
      </c>
      <c r="H35" s="393" t="s">
        <v>527</v>
      </c>
      <c r="I35" s="389"/>
      <c r="J35" s="390"/>
      <c r="K35" s="391"/>
      <c r="L35" s="392"/>
    </row>
    <row r="36" spans="1:12" ht="27">
      <c r="A36" s="316">
        <v>28</v>
      </c>
      <c r="B36" s="393" t="s">
        <v>533</v>
      </c>
      <c r="C36" s="309" t="s">
        <v>484</v>
      </c>
      <c r="D36" s="394">
        <v>15000</v>
      </c>
      <c r="E36" s="394" t="s">
        <v>546</v>
      </c>
      <c r="F36" s="393" t="s">
        <v>559</v>
      </c>
      <c r="G36" s="393" t="s">
        <v>572</v>
      </c>
      <c r="H36" s="393" t="s">
        <v>527</v>
      </c>
      <c r="I36" s="389"/>
      <c r="J36" s="390"/>
      <c r="K36" s="391"/>
      <c r="L36" s="392"/>
    </row>
    <row r="37" spans="1:12" ht="27">
      <c r="A37" s="311">
        <v>29</v>
      </c>
      <c r="B37" s="393" t="s">
        <v>573</v>
      </c>
      <c r="C37" s="309" t="s">
        <v>484</v>
      </c>
      <c r="D37" s="394">
        <v>21500</v>
      </c>
      <c r="E37" s="388" t="s">
        <v>576</v>
      </c>
      <c r="F37" s="393" t="s">
        <v>583</v>
      </c>
      <c r="G37" s="393" t="s">
        <v>590</v>
      </c>
      <c r="H37" s="393" t="s">
        <v>527</v>
      </c>
      <c r="I37" s="389"/>
      <c r="J37" s="390"/>
      <c r="K37" s="391"/>
      <c r="L37" s="392"/>
    </row>
    <row r="38" spans="1:12" ht="27">
      <c r="A38" s="311">
        <v>30</v>
      </c>
      <c r="B38" s="393" t="s">
        <v>573</v>
      </c>
      <c r="C38" s="309" t="s">
        <v>484</v>
      </c>
      <c r="D38" s="394">
        <v>21500</v>
      </c>
      <c r="E38" s="388" t="s">
        <v>577</v>
      </c>
      <c r="F38" s="393" t="s">
        <v>584</v>
      </c>
      <c r="G38" s="393" t="s">
        <v>591</v>
      </c>
      <c r="H38" s="393" t="s">
        <v>527</v>
      </c>
      <c r="I38" s="389"/>
      <c r="J38" s="390"/>
      <c r="K38" s="391"/>
      <c r="L38" s="392"/>
    </row>
    <row r="39" spans="1:12" ht="27">
      <c r="A39" s="316">
        <v>31</v>
      </c>
      <c r="B39" s="393" t="s">
        <v>574</v>
      </c>
      <c r="C39" s="309" t="s">
        <v>484</v>
      </c>
      <c r="D39" s="394">
        <v>10000</v>
      </c>
      <c r="E39" s="388" t="s">
        <v>578</v>
      </c>
      <c r="F39" s="393" t="s">
        <v>585</v>
      </c>
      <c r="G39" s="393" t="s">
        <v>592</v>
      </c>
      <c r="H39" s="393" t="s">
        <v>527</v>
      </c>
      <c r="I39" s="389"/>
      <c r="J39" s="390"/>
      <c r="K39" s="391"/>
      <c r="L39" s="392"/>
    </row>
    <row r="40" spans="1:12" ht="27">
      <c r="A40" s="311">
        <v>32</v>
      </c>
      <c r="B40" s="393" t="s">
        <v>574</v>
      </c>
      <c r="C40" s="309" t="s">
        <v>484</v>
      </c>
      <c r="D40" s="394">
        <v>6000</v>
      </c>
      <c r="E40" s="388" t="s">
        <v>579</v>
      </c>
      <c r="F40" s="393" t="s">
        <v>586</v>
      </c>
      <c r="G40" s="393" t="s">
        <v>593</v>
      </c>
      <c r="H40" s="393" t="s">
        <v>527</v>
      </c>
      <c r="I40" s="389"/>
      <c r="J40" s="390"/>
      <c r="K40" s="391"/>
      <c r="L40" s="392"/>
    </row>
    <row r="41" spans="1:12" ht="27">
      <c r="A41" s="311">
        <v>33</v>
      </c>
      <c r="B41" s="393" t="s">
        <v>575</v>
      </c>
      <c r="C41" s="309" t="s">
        <v>484</v>
      </c>
      <c r="D41" s="394">
        <v>28500</v>
      </c>
      <c r="E41" s="388" t="s">
        <v>580</v>
      </c>
      <c r="F41" s="393" t="s">
        <v>587</v>
      </c>
      <c r="G41" s="393" t="s">
        <v>594</v>
      </c>
      <c r="H41" s="393" t="s">
        <v>527</v>
      </c>
      <c r="I41" s="389"/>
      <c r="J41" s="390"/>
      <c r="K41" s="391"/>
      <c r="L41" s="392"/>
    </row>
    <row r="42" spans="1:12" ht="27">
      <c r="A42" s="316">
        <v>34</v>
      </c>
      <c r="B42" s="393" t="s">
        <v>575</v>
      </c>
      <c r="C42" s="309" t="s">
        <v>484</v>
      </c>
      <c r="D42" s="394">
        <v>25000</v>
      </c>
      <c r="E42" s="388" t="s">
        <v>581</v>
      </c>
      <c r="F42" s="393" t="s">
        <v>588</v>
      </c>
      <c r="G42" s="393" t="s">
        <v>595</v>
      </c>
      <c r="H42" s="393" t="s">
        <v>527</v>
      </c>
      <c r="I42" s="389"/>
      <c r="J42" s="390"/>
      <c r="K42" s="391"/>
      <c r="L42" s="392"/>
    </row>
    <row r="43" spans="1:12" ht="27">
      <c r="A43" s="311">
        <v>35</v>
      </c>
      <c r="B43" s="393" t="s">
        <v>575</v>
      </c>
      <c r="C43" s="309" t="s">
        <v>484</v>
      </c>
      <c r="D43" s="394">
        <v>25000</v>
      </c>
      <c r="E43" s="388" t="s">
        <v>582</v>
      </c>
      <c r="F43" s="393" t="s">
        <v>589</v>
      </c>
      <c r="G43" s="393" t="s">
        <v>596</v>
      </c>
      <c r="H43" s="393" t="s">
        <v>527</v>
      </c>
      <c r="I43" s="389"/>
      <c r="J43" s="390"/>
      <c r="K43" s="391"/>
      <c r="L43" s="392"/>
    </row>
    <row r="44" spans="1:12" ht="27">
      <c r="A44" s="311">
        <v>36</v>
      </c>
      <c r="B44" s="393" t="s">
        <v>597</v>
      </c>
      <c r="C44" s="309" t="s">
        <v>484</v>
      </c>
      <c r="D44" s="394">
        <v>15000</v>
      </c>
      <c r="E44" s="388" t="s">
        <v>598</v>
      </c>
      <c r="F44" s="393" t="s">
        <v>605</v>
      </c>
      <c r="G44" s="393" t="s">
        <v>613</v>
      </c>
      <c r="H44" s="393" t="s">
        <v>527</v>
      </c>
      <c r="I44" s="389"/>
      <c r="J44" s="390"/>
      <c r="K44" s="391"/>
      <c r="L44" s="392"/>
    </row>
    <row r="45" spans="1:12" ht="27">
      <c r="A45" s="316">
        <v>37</v>
      </c>
      <c r="B45" s="393" t="s">
        <v>597</v>
      </c>
      <c r="C45" s="309" t="s">
        <v>484</v>
      </c>
      <c r="D45" s="394">
        <v>28000</v>
      </c>
      <c r="E45" s="388" t="s">
        <v>582</v>
      </c>
      <c r="F45" s="393" t="s">
        <v>606</v>
      </c>
      <c r="G45" s="393" t="s">
        <v>614</v>
      </c>
      <c r="H45" s="393" t="s">
        <v>527</v>
      </c>
      <c r="I45" s="389"/>
      <c r="J45" s="390"/>
      <c r="K45" s="391"/>
      <c r="L45" s="392"/>
    </row>
    <row r="46" spans="1:12" ht="27">
      <c r="A46" s="311">
        <v>38</v>
      </c>
      <c r="B46" s="393" t="s">
        <v>597</v>
      </c>
      <c r="C46" s="309" t="s">
        <v>484</v>
      </c>
      <c r="D46" s="394">
        <v>55000</v>
      </c>
      <c r="E46" s="388" t="s">
        <v>599</v>
      </c>
      <c r="F46" s="393" t="s">
        <v>607</v>
      </c>
      <c r="G46" s="393" t="s">
        <v>615</v>
      </c>
      <c r="H46" s="393" t="s">
        <v>527</v>
      </c>
      <c r="I46" s="389"/>
      <c r="J46" s="390"/>
      <c r="K46" s="391"/>
      <c r="L46" s="392"/>
    </row>
    <row r="47" spans="1:12" ht="27">
      <c r="A47" s="311">
        <v>39</v>
      </c>
      <c r="B47" s="393" t="s">
        <v>597</v>
      </c>
      <c r="C47" s="309" t="s">
        <v>484</v>
      </c>
      <c r="D47" s="394">
        <v>20000</v>
      </c>
      <c r="E47" s="388" t="s">
        <v>600</v>
      </c>
      <c r="F47" s="393" t="s">
        <v>608</v>
      </c>
      <c r="G47" s="393" t="s">
        <v>616</v>
      </c>
      <c r="H47" s="393" t="s">
        <v>527</v>
      </c>
      <c r="I47" s="389"/>
      <c r="J47" s="390"/>
      <c r="K47" s="391"/>
      <c r="L47" s="392"/>
    </row>
    <row r="48" spans="1:12" ht="27">
      <c r="A48" s="316">
        <v>40</v>
      </c>
      <c r="B48" s="393" t="s">
        <v>597</v>
      </c>
      <c r="C48" s="309" t="s">
        <v>484</v>
      </c>
      <c r="D48" s="394">
        <v>20000</v>
      </c>
      <c r="E48" s="388" t="s">
        <v>601</v>
      </c>
      <c r="F48" s="393" t="s">
        <v>609</v>
      </c>
      <c r="G48" s="393" t="s">
        <v>617</v>
      </c>
      <c r="H48" s="393" t="s">
        <v>527</v>
      </c>
      <c r="I48" s="389"/>
      <c r="J48" s="390"/>
      <c r="K48" s="391"/>
      <c r="L48" s="392"/>
    </row>
    <row r="49" spans="1:12" ht="27">
      <c r="A49" s="311">
        <v>41</v>
      </c>
      <c r="B49" s="393" t="s">
        <v>597</v>
      </c>
      <c r="C49" s="309" t="s">
        <v>484</v>
      </c>
      <c r="D49" s="394">
        <v>20000</v>
      </c>
      <c r="E49" s="388" t="s">
        <v>602</v>
      </c>
      <c r="F49" s="393" t="s">
        <v>610</v>
      </c>
      <c r="G49" s="393" t="s">
        <v>618</v>
      </c>
      <c r="H49" s="393" t="s">
        <v>527</v>
      </c>
      <c r="I49" s="389"/>
      <c r="J49" s="390"/>
      <c r="K49" s="391"/>
      <c r="L49" s="392"/>
    </row>
    <row r="50" spans="1:12" ht="27">
      <c r="A50" s="311">
        <v>42</v>
      </c>
      <c r="B50" s="393" t="s">
        <v>597</v>
      </c>
      <c r="C50" s="309" t="s">
        <v>484</v>
      </c>
      <c r="D50" s="394">
        <v>20000</v>
      </c>
      <c r="E50" s="388" t="s">
        <v>603</v>
      </c>
      <c r="F50" s="393" t="s">
        <v>611</v>
      </c>
      <c r="G50" s="393" t="s">
        <v>619</v>
      </c>
      <c r="H50" s="393" t="s">
        <v>527</v>
      </c>
      <c r="I50" s="389"/>
      <c r="J50" s="390"/>
      <c r="K50" s="391"/>
      <c r="L50" s="392"/>
    </row>
    <row r="51" spans="1:12" ht="27">
      <c r="A51" s="316">
        <v>43</v>
      </c>
      <c r="B51" s="395" t="s">
        <v>597</v>
      </c>
      <c r="C51" s="387" t="s">
        <v>484</v>
      </c>
      <c r="D51" s="394">
        <v>20000</v>
      </c>
      <c r="E51" s="388" t="s">
        <v>604</v>
      </c>
      <c r="F51" s="393" t="s">
        <v>612</v>
      </c>
      <c r="G51" s="393" t="s">
        <v>620</v>
      </c>
      <c r="H51" s="393" t="s">
        <v>527</v>
      </c>
      <c r="I51" s="389"/>
      <c r="J51" s="390"/>
      <c r="K51" s="391"/>
      <c r="L51" s="392"/>
    </row>
    <row r="52" spans="1:12" ht="45">
      <c r="A52" s="316">
        <v>44</v>
      </c>
      <c r="B52" s="395" t="s">
        <v>481</v>
      </c>
      <c r="C52" s="397" t="s">
        <v>484</v>
      </c>
      <c r="D52" s="400">
        <v>120000</v>
      </c>
      <c r="E52" s="402" t="s">
        <v>621</v>
      </c>
      <c r="F52" s="403" t="s">
        <v>622</v>
      </c>
      <c r="G52" s="404" t="s">
        <v>623</v>
      </c>
      <c r="H52" s="405" t="s">
        <v>532</v>
      </c>
      <c r="I52" s="389"/>
      <c r="J52" s="390"/>
      <c r="K52" s="391"/>
      <c r="L52" s="392"/>
    </row>
    <row r="53" spans="1:12" ht="27">
      <c r="A53" s="311">
        <v>45</v>
      </c>
      <c r="B53" s="396" t="s">
        <v>648</v>
      </c>
      <c r="C53" s="397" t="s">
        <v>484</v>
      </c>
      <c r="D53" s="394">
        <v>5000</v>
      </c>
      <c r="E53" s="388" t="s">
        <v>649</v>
      </c>
      <c r="F53" s="393" t="s">
        <v>659</v>
      </c>
      <c r="G53" s="393" t="s">
        <v>669</v>
      </c>
      <c r="H53" s="393" t="s">
        <v>527</v>
      </c>
      <c r="I53" s="389"/>
      <c r="J53" s="390"/>
      <c r="K53" s="391"/>
      <c r="L53" s="392"/>
    </row>
    <row r="54" spans="1:12" ht="27">
      <c r="A54" s="311">
        <v>46</v>
      </c>
      <c r="B54" s="396" t="s">
        <v>648</v>
      </c>
      <c r="C54" s="397" t="s">
        <v>484</v>
      </c>
      <c r="D54" s="394">
        <v>3000</v>
      </c>
      <c r="E54" s="388" t="s">
        <v>650</v>
      </c>
      <c r="F54" s="393" t="s">
        <v>660</v>
      </c>
      <c r="G54" s="393" t="s">
        <v>670</v>
      </c>
      <c r="H54" s="393" t="s">
        <v>527</v>
      </c>
      <c r="I54" s="389"/>
      <c r="J54" s="390"/>
      <c r="K54" s="391"/>
      <c r="L54" s="392"/>
    </row>
    <row r="55" spans="1:12" ht="27">
      <c r="A55" s="316">
        <v>47</v>
      </c>
      <c r="B55" s="396" t="s">
        <v>648</v>
      </c>
      <c r="C55" s="397" t="s">
        <v>484</v>
      </c>
      <c r="D55" s="394">
        <v>3000</v>
      </c>
      <c r="E55" s="388" t="s">
        <v>651</v>
      </c>
      <c r="F55" s="393" t="s">
        <v>661</v>
      </c>
      <c r="G55" s="393" t="s">
        <v>671</v>
      </c>
      <c r="H55" s="393" t="s">
        <v>527</v>
      </c>
      <c r="I55" s="389"/>
      <c r="J55" s="390"/>
      <c r="K55" s="391"/>
      <c r="L55" s="392"/>
    </row>
    <row r="56" spans="1:12" ht="27">
      <c r="A56" s="316">
        <v>48</v>
      </c>
      <c r="B56" s="396" t="s">
        <v>648</v>
      </c>
      <c r="C56" s="397" t="s">
        <v>484</v>
      </c>
      <c r="D56" s="394">
        <v>3000</v>
      </c>
      <c r="E56" s="388" t="s">
        <v>652</v>
      </c>
      <c r="F56" s="393" t="s">
        <v>662</v>
      </c>
      <c r="G56" s="393" t="s">
        <v>672</v>
      </c>
      <c r="H56" s="393" t="s">
        <v>527</v>
      </c>
      <c r="I56" s="389"/>
      <c r="J56" s="390"/>
      <c r="K56" s="391"/>
      <c r="L56" s="392"/>
    </row>
    <row r="57" spans="1:12" ht="27">
      <c r="A57" s="311">
        <v>49</v>
      </c>
      <c r="B57" s="396" t="s">
        <v>648</v>
      </c>
      <c r="C57" s="397" t="s">
        <v>484</v>
      </c>
      <c r="D57" s="394">
        <v>4000</v>
      </c>
      <c r="E57" s="388" t="s">
        <v>653</v>
      </c>
      <c r="F57" s="393" t="s">
        <v>663</v>
      </c>
      <c r="G57" s="393" t="s">
        <v>673</v>
      </c>
      <c r="H57" s="393" t="s">
        <v>527</v>
      </c>
      <c r="I57" s="389"/>
      <c r="J57" s="390"/>
      <c r="K57" s="391"/>
      <c r="L57" s="392"/>
    </row>
    <row r="58" spans="1:12" ht="27">
      <c r="A58" s="311">
        <v>50</v>
      </c>
      <c r="B58" s="396" t="s">
        <v>648</v>
      </c>
      <c r="C58" s="397" t="s">
        <v>484</v>
      </c>
      <c r="D58" s="394">
        <v>3000</v>
      </c>
      <c r="E58" s="388" t="s">
        <v>654</v>
      </c>
      <c r="F58" s="393" t="s">
        <v>664</v>
      </c>
      <c r="G58" s="393" t="s">
        <v>674</v>
      </c>
      <c r="H58" s="393" t="s">
        <v>527</v>
      </c>
      <c r="I58" s="389"/>
      <c r="J58" s="390"/>
      <c r="K58" s="391"/>
      <c r="L58" s="392"/>
    </row>
    <row r="59" spans="1:12" ht="27">
      <c r="A59" s="316">
        <v>51</v>
      </c>
      <c r="B59" s="396" t="s">
        <v>648</v>
      </c>
      <c r="C59" s="397" t="s">
        <v>484</v>
      </c>
      <c r="D59" s="394">
        <v>3000</v>
      </c>
      <c r="E59" s="388" t="s">
        <v>655</v>
      </c>
      <c r="F59" s="393" t="s">
        <v>665</v>
      </c>
      <c r="G59" s="393" t="s">
        <v>675</v>
      </c>
      <c r="H59" s="393" t="s">
        <v>527</v>
      </c>
      <c r="I59" s="389"/>
      <c r="J59" s="390"/>
      <c r="K59" s="391"/>
      <c r="L59" s="392"/>
    </row>
    <row r="60" spans="1:12" ht="27">
      <c r="A60" s="316">
        <v>52</v>
      </c>
      <c r="B60" s="396" t="s">
        <v>648</v>
      </c>
      <c r="C60" s="397" t="s">
        <v>484</v>
      </c>
      <c r="D60" s="394">
        <v>6000</v>
      </c>
      <c r="E60" s="388" t="s">
        <v>656</v>
      </c>
      <c r="F60" s="393" t="s">
        <v>666</v>
      </c>
      <c r="G60" s="393" t="s">
        <v>676</v>
      </c>
      <c r="H60" s="393" t="s">
        <v>527</v>
      </c>
      <c r="I60" s="389"/>
      <c r="J60" s="390"/>
      <c r="K60" s="391"/>
      <c r="L60" s="392"/>
    </row>
    <row r="61" spans="1:12" ht="27">
      <c r="A61" s="311">
        <v>53</v>
      </c>
      <c r="B61" s="396" t="s">
        <v>648</v>
      </c>
      <c r="C61" s="397" t="s">
        <v>484</v>
      </c>
      <c r="D61" s="394">
        <v>2000</v>
      </c>
      <c r="E61" s="388" t="s">
        <v>657</v>
      </c>
      <c r="F61" s="393" t="s">
        <v>667</v>
      </c>
      <c r="G61" s="393" t="s">
        <v>677</v>
      </c>
      <c r="H61" s="393" t="s">
        <v>527</v>
      </c>
      <c r="I61" s="389"/>
      <c r="J61" s="390"/>
      <c r="K61" s="391"/>
      <c r="L61" s="392"/>
    </row>
    <row r="62" spans="1:12" ht="27">
      <c r="A62" s="311">
        <v>54</v>
      </c>
      <c r="B62" s="396" t="s">
        <v>648</v>
      </c>
      <c r="C62" s="397" t="s">
        <v>484</v>
      </c>
      <c r="D62" s="394">
        <v>5000</v>
      </c>
      <c r="E62" s="388" t="s">
        <v>658</v>
      </c>
      <c r="F62" s="393" t="s">
        <v>668</v>
      </c>
      <c r="G62" s="393" t="s">
        <v>678</v>
      </c>
      <c r="H62" s="393" t="s">
        <v>527</v>
      </c>
      <c r="I62" s="389"/>
      <c r="J62" s="390"/>
      <c r="K62" s="391"/>
      <c r="L62" s="392"/>
    </row>
    <row r="63" spans="1:12" ht="15.75" thickBot="1">
      <c r="A63" s="303" t="s">
        <v>264</v>
      </c>
      <c r="B63" s="396"/>
      <c r="C63" s="397"/>
      <c r="D63" s="302"/>
      <c r="E63" s="301"/>
      <c r="F63" s="300"/>
      <c r="G63" s="300"/>
      <c r="H63" s="300"/>
      <c r="I63" s="299"/>
      <c r="J63" s="298"/>
      <c r="K63" s="297"/>
      <c r="L63" s="296"/>
    </row>
    <row r="64" spans="1:12">
      <c r="A64" s="286"/>
      <c r="B64" s="287"/>
      <c r="C64" s="286"/>
      <c r="D64" s="287"/>
      <c r="E64" s="286"/>
      <c r="F64" s="287"/>
      <c r="G64" s="286"/>
      <c r="H64" s="287"/>
      <c r="I64" s="286"/>
      <c r="J64" s="287"/>
      <c r="K64" s="286"/>
      <c r="L64" s="287"/>
    </row>
    <row r="65" spans="1:12">
      <c r="A65" s="286"/>
      <c r="B65" s="293"/>
      <c r="C65" s="286"/>
      <c r="D65" s="293"/>
      <c r="E65" s="286"/>
      <c r="F65" s="293"/>
      <c r="G65" s="286"/>
      <c r="H65" s="293"/>
      <c r="I65" s="286"/>
      <c r="J65" s="293"/>
      <c r="K65" s="286"/>
      <c r="L65" s="293"/>
    </row>
    <row r="66" spans="1:12" s="294" customFormat="1">
      <c r="A66" s="490" t="s">
        <v>409</v>
      </c>
      <c r="B66" s="490"/>
      <c r="C66" s="490"/>
      <c r="D66" s="490"/>
      <c r="E66" s="490"/>
      <c r="F66" s="490"/>
      <c r="G66" s="490"/>
      <c r="H66" s="490"/>
      <c r="I66" s="490"/>
      <c r="J66" s="490"/>
      <c r="K66" s="490"/>
      <c r="L66" s="490"/>
    </row>
    <row r="67" spans="1:12" s="295" customFormat="1" ht="12.75">
      <c r="A67" s="490" t="s">
        <v>436</v>
      </c>
      <c r="B67" s="490"/>
      <c r="C67" s="490"/>
      <c r="D67" s="490"/>
      <c r="E67" s="490"/>
      <c r="F67" s="490"/>
      <c r="G67" s="490"/>
      <c r="H67" s="490"/>
      <c r="I67" s="490"/>
      <c r="J67" s="490"/>
      <c r="K67" s="490"/>
      <c r="L67" s="490"/>
    </row>
    <row r="68" spans="1:12" s="295" customFormat="1" ht="12.75">
      <c r="A68" s="490"/>
      <c r="B68" s="490"/>
      <c r="C68" s="490"/>
      <c r="D68" s="490"/>
      <c r="E68" s="490"/>
      <c r="F68" s="490"/>
      <c r="G68" s="490"/>
      <c r="H68" s="490"/>
      <c r="I68" s="490"/>
      <c r="J68" s="490"/>
      <c r="K68" s="490"/>
      <c r="L68" s="490"/>
    </row>
    <row r="69" spans="1:12" s="294" customFormat="1">
      <c r="A69" s="490" t="s">
        <v>435</v>
      </c>
      <c r="B69" s="490"/>
      <c r="C69" s="490"/>
      <c r="D69" s="490"/>
      <c r="E69" s="490"/>
      <c r="F69" s="490"/>
      <c r="G69" s="490"/>
      <c r="H69" s="490"/>
      <c r="I69" s="490"/>
      <c r="J69" s="490"/>
      <c r="K69" s="490"/>
      <c r="L69" s="490"/>
    </row>
    <row r="70" spans="1:12" s="294" customFormat="1">
      <c r="A70" s="490"/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</row>
    <row r="71" spans="1:12" s="294" customFormat="1">
      <c r="A71" s="490" t="s">
        <v>434</v>
      </c>
      <c r="B71" s="490"/>
      <c r="C71" s="490"/>
      <c r="D71" s="490"/>
      <c r="E71" s="490"/>
      <c r="F71" s="490"/>
      <c r="G71" s="490"/>
      <c r="H71" s="490"/>
      <c r="I71" s="490"/>
      <c r="J71" s="490"/>
      <c r="K71" s="490"/>
      <c r="L71" s="490"/>
    </row>
    <row r="72" spans="1:12" s="294" customFormat="1">
      <c r="A72" s="286"/>
      <c r="B72" s="287"/>
      <c r="C72" s="286"/>
      <c r="D72" s="287"/>
      <c r="E72" s="286"/>
      <c r="F72" s="287"/>
      <c r="G72" s="286"/>
      <c r="H72" s="287"/>
      <c r="I72" s="286"/>
      <c r="J72" s="287"/>
      <c r="K72" s="286"/>
      <c r="L72" s="287"/>
    </row>
    <row r="73" spans="1:12" s="294" customFormat="1">
      <c r="A73" s="286"/>
      <c r="B73" s="293"/>
      <c r="C73" s="286"/>
      <c r="D73" s="293"/>
      <c r="E73" s="286"/>
      <c r="F73" s="293"/>
      <c r="G73" s="286"/>
      <c r="H73" s="293"/>
      <c r="I73" s="286"/>
      <c r="J73" s="293"/>
      <c r="K73" s="286"/>
      <c r="L73" s="293"/>
    </row>
    <row r="74" spans="1:12" s="294" customFormat="1">
      <c r="A74" s="286"/>
      <c r="B74" s="287"/>
      <c r="C74" s="286"/>
      <c r="D74" s="287"/>
      <c r="E74" s="286"/>
      <c r="F74" s="287"/>
      <c r="G74" s="286"/>
      <c r="H74" s="287"/>
      <c r="I74" s="286"/>
      <c r="J74" s="287"/>
      <c r="K74" s="286"/>
      <c r="L74" s="287"/>
    </row>
    <row r="75" spans="1:12">
      <c r="A75" s="286"/>
      <c r="B75" s="293"/>
      <c r="C75" s="286"/>
      <c r="D75" s="293"/>
      <c r="E75" s="286"/>
      <c r="F75" s="293"/>
      <c r="G75" s="286"/>
      <c r="H75" s="293"/>
      <c r="I75" s="286"/>
      <c r="J75" s="293"/>
      <c r="K75" s="286"/>
      <c r="L75" s="293"/>
    </row>
    <row r="76" spans="1:12" s="288" customFormat="1">
      <c r="A76" s="496" t="s">
        <v>96</v>
      </c>
      <c r="B76" s="496"/>
      <c r="C76" s="287"/>
      <c r="D76" s="286"/>
      <c r="E76" s="287"/>
      <c r="F76" s="287"/>
      <c r="G76" s="286"/>
      <c r="H76" s="287"/>
      <c r="I76" s="287"/>
      <c r="J76" s="286"/>
      <c r="K76" s="287"/>
      <c r="L76" s="286"/>
    </row>
    <row r="77" spans="1:12" s="288" customFormat="1">
      <c r="A77" s="287"/>
      <c r="B77" s="286"/>
      <c r="C77" s="291"/>
      <c r="D77" s="292"/>
      <c r="E77" s="291"/>
      <c r="F77" s="287"/>
      <c r="G77" s="286"/>
      <c r="H77" s="290"/>
      <c r="I77" s="287"/>
      <c r="J77" s="286"/>
      <c r="K77" s="287"/>
      <c r="L77" s="286"/>
    </row>
    <row r="78" spans="1:12" s="288" customFormat="1" ht="15" customHeight="1">
      <c r="A78" s="287"/>
      <c r="B78" s="286"/>
      <c r="C78" s="489" t="s">
        <v>256</v>
      </c>
      <c r="D78" s="489"/>
      <c r="E78" s="489"/>
      <c r="F78" s="287"/>
      <c r="G78" s="286"/>
      <c r="H78" s="494" t="s">
        <v>433</v>
      </c>
      <c r="I78" s="289"/>
      <c r="J78" s="286"/>
      <c r="K78" s="287"/>
      <c r="L78" s="286"/>
    </row>
    <row r="79" spans="1:12" s="288" customFormat="1">
      <c r="A79" s="287"/>
      <c r="B79" s="286"/>
      <c r="C79" s="287"/>
      <c r="D79" s="286"/>
      <c r="E79" s="287"/>
      <c r="F79" s="287"/>
      <c r="G79" s="286"/>
      <c r="H79" s="495"/>
      <c r="I79" s="289"/>
      <c r="J79" s="286"/>
      <c r="K79" s="287"/>
      <c r="L79" s="286"/>
    </row>
    <row r="80" spans="1:12" s="285" customFormat="1">
      <c r="A80" s="287"/>
      <c r="B80" s="286"/>
      <c r="C80" s="489" t="s">
        <v>127</v>
      </c>
      <c r="D80" s="489"/>
      <c r="E80" s="489"/>
      <c r="F80" s="287"/>
      <c r="G80" s="286"/>
      <c r="H80" s="287"/>
      <c r="I80" s="287"/>
      <c r="J80" s="286"/>
      <c r="K80" s="287"/>
      <c r="L80" s="286"/>
    </row>
    <row r="81" spans="5:5" s="285" customFormat="1">
      <c r="E81" s="283"/>
    </row>
    <row r="82" spans="5:5" s="285" customFormat="1">
      <c r="E82" s="283"/>
    </row>
    <row r="83" spans="5:5" s="285" customFormat="1">
      <c r="E83" s="283"/>
    </row>
    <row r="84" spans="5:5" s="285" customFormat="1">
      <c r="E84" s="283"/>
    </row>
    <row r="85" spans="5:5" s="285" customFormat="1"/>
  </sheetData>
  <mergeCells count="9">
    <mergeCell ref="C80:E80"/>
    <mergeCell ref="A67:L68"/>
    <mergeCell ref="A69:L70"/>
    <mergeCell ref="A71:L71"/>
    <mergeCell ref="I6:K6"/>
    <mergeCell ref="H78:H79"/>
    <mergeCell ref="A76:B76"/>
    <mergeCell ref="A66:L66"/>
    <mergeCell ref="C78:E7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6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3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05" t="s">
        <v>448</v>
      </c>
      <c r="B2" s="505"/>
      <c r="C2" s="505"/>
      <c r="D2" s="505"/>
      <c r="E2" s="359"/>
      <c r="F2" s="78"/>
      <c r="G2" s="78"/>
      <c r="H2" s="78"/>
      <c r="I2" s="78"/>
      <c r="J2" s="281"/>
      <c r="K2" s="282"/>
      <c r="L2" s="282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81"/>
      <c r="K3" s="497" t="s">
        <v>479</v>
      </c>
      <c r="L3" s="49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1"/>
      <c r="K4" s="281"/>
      <c r="L4" s="281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0"/>
      <c r="B8" s="280"/>
      <c r="C8" s="280"/>
      <c r="D8" s="280"/>
      <c r="E8" s="280"/>
      <c r="F8" s="280"/>
      <c r="G8" s="280"/>
      <c r="H8" s="280"/>
      <c r="I8" s="280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15">
      <c r="A10" s="99">
        <v>1</v>
      </c>
      <c r="B10" s="360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0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0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0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0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0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0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0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0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0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0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0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0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0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0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0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0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0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0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0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0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0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0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0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0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0"/>
      <c r="C35" s="100"/>
      <c r="D35" s="100"/>
      <c r="E35" s="100"/>
      <c r="F35" s="100"/>
      <c r="G35" s="88"/>
      <c r="H35" s="88"/>
      <c r="I35" s="88"/>
      <c r="J35" s="88" t="s">
        <v>459</v>
      </c>
      <c r="K35" s="87">
        <f>SUM(K10:K34)</f>
        <v>0</v>
      </c>
      <c r="L35" s="88"/>
    </row>
    <row r="36" spans="1:12" ht="15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183"/>
    </row>
    <row r="37" spans="1:12" ht="15">
      <c r="A37" s="224" t="s">
        <v>460</v>
      </c>
      <c r="B37" s="224"/>
      <c r="C37" s="223"/>
      <c r="D37" s="223"/>
      <c r="E37" s="223"/>
      <c r="F37" s="223"/>
      <c r="G37" s="223"/>
      <c r="H37" s="223"/>
      <c r="I37" s="223"/>
      <c r="J37" s="223"/>
      <c r="K37" s="183"/>
    </row>
    <row r="38" spans="1:12" ht="15">
      <c r="A38" s="224" t="s">
        <v>461</v>
      </c>
      <c r="B38" s="224"/>
      <c r="C38" s="223"/>
      <c r="D38" s="223"/>
      <c r="E38" s="223"/>
      <c r="F38" s="223"/>
      <c r="G38" s="223"/>
      <c r="H38" s="223"/>
      <c r="I38" s="223"/>
      <c r="J38" s="223"/>
      <c r="K38" s="183"/>
    </row>
    <row r="39" spans="1:12" ht="15">
      <c r="A39" s="214" t="s">
        <v>462</v>
      </c>
      <c r="B39" s="224"/>
      <c r="C39" s="183"/>
      <c r="D39" s="183"/>
      <c r="E39" s="183"/>
      <c r="F39" s="183"/>
      <c r="G39" s="183"/>
      <c r="H39" s="183"/>
      <c r="I39" s="183"/>
      <c r="J39" s="183"/>
      <c r="K39" s="183"/>
    </row>
    <row r="40" spans="1:12" ht="15">
      <c r="A40" s="214" t="s">
        <v>463</v>
      </c>
      <c r="B40" s="224"/>
      <c r="C40" s="183"/>
      <c r="D40" s="183"/>
      <c r="E40" s="183"/>
      <c r="F40" s="183"/>
      <c r="G40" s="183"/>
      <c r="H40" s="183"/>
      <c r="I40" s="183"/>
      <c r="J40" s="183"/>
      <c r="K40" s="183"/>
    </row>
    <row r="41" spans="1:12" ht="15" customHeight="1">
      <c r="A41" s="510" t="s">
        <v>478</v>
      </c>
      <c r="B41" s="510"/>
      <c r="C41" s="510"/>
      <c r="D41" s="510"/>
      <c r="E41" s="510"/>
      <c r="F41" s="510"/>
      <c r="G41" s="510"/>
      <c r="H41" s="510"/>
      <c r="I41" s="510"/>
      <c r="J41" s="510"/>
      <c r="K41" s="510"/>
    </row>
    <row r="42" spans="1:12" ht="15" customHeight="1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</row>
    <row r="43" spans="1:12" ht="12.75" customHeight="1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</row>
    <row r="44" spans="1:12" ht="15">
      <c r="A44" s="506" t="s">
        <v>96</v>
      </c>
      <c r="B44" s="506"/>
      <c r="C44" s="361"/>
      <c r="D44" s="362"/>
      <c r="E44" s="362"/>
      <c r="F44" s="361"/>
      <c r="G44" s="361"/>
      <c r="H44" s="361"/>
      <c r="I44" s="361"/>
      <c r="J44" s="361"/>
      <c r="K44" s="183"/>
    </row>
    <row r="45" spans="1:12" ht="15">
      <c r="A45" s="361"/>
      <c r="B45" s="362"/>
      <c r="C45" s="361"/>
      <c r="D45" s="362"/>
      <c r="E45" s="362"/>
      <c r="F45" s="361"/>
      <c r="G45" s="361"/>
      <c r="H45" s="361"/>
      <c r="I45" s="361"/>
      <c r="J45" s="363"/>
      <c r="K45" s="183"/>
    </row>
    <row r="46" spans="1:12" ht="15" customHeight="1">
      <c r="A46" s="361"/>
      <c r="B46" s="362"/>
      <c r="C46" s="507" t="s">
        <v>256</v>
      </c>
      <c r="D46" s="507"/>
      <c r="E46" s="364"/>
      <c r="F46" s="365"/>
      <c r="G46" s="508" t="s">
        <v>464</v>
      </c>
      <c r="H46" s="508"/>
      <c r="I46" s="508"/>
      <c r="J46" s="366"/>
      <c r="K46" s="183"/>
    </row>
    <row r="47" spans="1:12" ht="15">
      <c r="A47" s="361"/>
      <c r="B47" s="362"/>
      <c r="C47" s="361"/>
      <c r="D47" s="362"/>
      <c r="E47" s="362"/>
      <c r="F47" s="361"/>
      <c r="G47" s="509"/>
      <c r="H47" s="509"/>
      <c r="I47" s="509"/>
      <c r="J47" s="366"/>
      <c r="K47" s="183"/>
    </row>
    <row r="48" spans="1:12" ht="15">
      <c r="A48" s="361"/>
      <c r="B48" s="362"/>
      <c r="C48" s="504" t="s">
        <v>127</v>
      </c>
      <c r="D48" s="504"/>
      <c r="E48" s="364"/>
      <c r="F48" s="365"/>
      <c r="G48" s="361"/>
      <c r="H48" s="361"/>
      <c r="I48" s="361"/>
      <c r="J48" s="361"/>
      <c r="K48" s="18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3"/>
  <sheetViews>
    <sheetView showGridLines="0" view="pageBreakPreview" topLeftCell="A7" zoomScale="80" zoomScaleNormal="100" zoomScaleSheetLayoutView="80" workbookViewId="0">
      <selection activeCell="D48" sqref="D48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1.28515625" style="2" customWidth="1"/>
    <col min="8" max="16384" width="9.140625" style="2"/>
  </cols>
  <sheetData>
    <row r="1" spans="1:8">
      <c r="A1" s="75" t="s">
        <v>212</v>
      </c>
      <c r="B1" s="122"/>
      <c r="C1" s="511" t="s">
        <v>186</v>
      </c>
      <c r="D1" s="511"/>
      <c r="E1" s="106"/>
    </row>
    <row r="2" spans="1:8">
      <c r="A2" s="77" t="s">
        <v>128</v>
      </c>
      <c r="B2" s="122"/>
      <c r="C2" s="78"/>
      <c r="D2" s="351" t="s">
        <v>479</v>
      </c>
      <c r="E2" s="106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9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8">
      <c r="A9" s="49"/>
      <c r="B9" s="50"/>
      <c r="C9" s="158"/>
      <c r="D9" s="158"/>
      <c r="E9" s="106"/>
    </row>
    <row r="10" spans="1:8">
      <c r="A10" s="51" t="s">
        <v>179</v>
      </c>
      <c r="B10" s="52"/>
      <c r="C10" s="398">
        <f>SUM(C11,C34)</f>
        <v>1579836.32</v>
      </c>
      <c r="D10" s="398">
        <f>SUM(D11,D34)</f>
        <v>2426203.29</v>
      </c>
      <c r="E10" s="106"/>
      <c r="G10" s="427">
        <f>C10+'ფორმა N2'!C9+'ფორმა N3'!C9-'ფორმა N4'!C11-'ფორმა N5'!C9</f>
        <v>2391162.2900000005</v>
      </c>
      <c r="H10" s="427">
        <f>G10+G47-D10</f>
        <v>0.17000000039115548</v>
      </c>
    </row>
    <row r="11" spans="1:8">
      <c r="A11" s="53" t="s">
        <v>180</v>
      </c>
      <c r="B11" s="54"/>
      <c r="C11" s="399">
        <f>SUM(C12:C32)</f>
        <v>1369936.32</v>
      </c>
      <c r="D11" s="399">
        <f>SUM(D12:D32)</f>
        <v>1983821.77</v>
      </c>
      <c r="E11" s="106"/>
    </row>
    <row r="12" spans="1:8">
      <c r="A12" s="57">
        <v>1110</v>
      </c>
      <c r="B12" s="56" t="s">
        <v>130</v>
      </c>
      <c r="C12" s="8"/>
      <c r="D12" s="8"/>
      <c r="E12" s="106"/>
    </row>
    <row r="13" spans="1:8">
      <c r="A13" s="57">
        <v>1120</v>
      </c>
      <c r="B13" s="56" t="s">
        <v>131</v>
      </c>
      <c r="C13" s="8"/>
      <c r="D13" s="8"/>
      <c r="E13" s="106"/>
    </row>
    <row r="14" spans="1:8">
      <c r="A14" s="57">
        <v>1211</v>
      </c>
      <c r="B14" s="56" t="s">
        <v>132</v>
      </c>
      <c r="C14" s="8">
        <v>1099063</v>
      </c>
      <c r="D14" s="401">
        <v>1562902.06</v>
      </c>
      <c r="E14" s="106"/>
      <c r="G14" s="428">
        <f>C14+C15+'ფორმა N7'!C23+'ფორმა N2'!D9+'ფორმა N3'!D9-'ფორმა N4'!D11-'ფორმა N5'!D9-'ფორმა N7'!D14-'ფორმა N7'!D15-'ფორმა N7'!D23</f>
        <v>6.0000000055879354E-2</v>
      </c>
    </row>
    <row r="15" spans="1:8">
      <c r="A15" s="57">
        <v>1212</v>
      </c>
      <c r="B15" s="56" t="s">
        <v>133</v>
      </c>
      <c r="C15" s="8">
        <v>768</v>
      </c>
      <c r="D15" s="8">
        <v>0</v>
      </c>
      <c r="E15" s="106"/>
    </row>
    <row r="16" spans="1:8">
      <c r="A16" s="57">
        <v>1213</v>
      </c>
      <c r="B16" s="56" t="s">
        <v>134</v>
      </c>
      <c r="C16" s="8"/>
      <c r="D16" s="8"/>
      <c r="E16" s="106"/>
    </row>
    <row r="17" spans="1:8">
      <c r="A17" s="57">
        <v>1214</v>
      </c>
      <c r="B17" s="56" t="s">
        <v>135</v>
      </c>
      <c r="C17" s="8"/>
      <c r="D17" s="8"/>
      <c r="E17" s="106"/>
    </row>
    <row r="18" spans="1:8">
      <c r="A18" s="57">
        <v>1215</v>
      </c>
      <c r="B18" s="56" t="s">
        <v>136</v>
      </c>
      <c r="C18" s="8"/>
      <c r="D18" s="8"/>
      <c r="E18" s="106"/>
    </row>
    <row r="19" spans="1:8">
      <c r="A19" s="57">
        <v>1300</v>
      </c>
      <c r="B19" s="56" t="s">
        <v>137</v>
      </c>
      <c r="C19" s="8"/>
      <c r="D19" s="8"/>
      <c r="E19" s="106"/>
    </row>
    <row r="20" spans="1:8">
      <c r="A20" s="57">
        <v>1410</v>
      </c>
      <c r="B20" s="56" t="s">
        <v>138</v>
      </c>
      <c r="C20" s="8"/>
      <c r="D20" s="8"/>
      <c r="E20" s="106"/>
    </row>
    <row r="21" spans="1:8">
      <c r="A21" s="57">
        <v>1421</v>
      </c>
      <c r="B21" s="56" t="s">
        <v>139</v>
      </c>
      <c r="C21" s="8"/>
      <c r="D21" s="8"/>
      <c r="E21" s="106"/>
    </row>
    <row r="22" spans="1:8">
      <c r="A22" s="57">
        <v>1422</v>
      </c>
      <c r="B22" s="56" t="s">
        <v>140</v>
      </c>
      <c r="C22" s="8"/>
      <c r="D22" s="8"/>
      <c r="E22" s="106"/>
    </row>
    <row r="23" spans="1:8">
      <c r="A23" s="57">
        <v>1423</v>
      </c>
      <c r="B23" s="56" t="s">
        <v>141</v>
      </c>
      <c r="C23" s="8">
        <v>120</v>
      </c>
      <c r="D23" s="8">
        <v>120</v>
      </c>
      <c r="E23" s="106"/>
    </row>
    <row r="24" spans="1:8">
      <c r="A24" s="57">
        <v>1431</v>
      </c>
      <c r="B24" s="56" t="s">
        <v>142</v>
      </c>
      <c r="C24" s="8"/>
      <c r="D24" s="8"/>
      <c r="E24" s="106"/>
    </row>
    <row r="25" spans="1:8">
      <c r="A25" s="57">
        <v>1432</v>
      </c>
      <c r="B25" s="56" t="s">
        <v>143</v>
      </c>
      <c r="C25" s="8"/>
      <c r="D25" s="8"/>
      <c r="E25" s="106"/>
    </row>
    <row r="26" spans="1:8">
      <c r="A26" s="57">
        <v>1433</v>
      </c>
      <c r="B26" s="56" t="s">
        <v>144</v>
      </c>
      <c r="C26" s="8">
        <v>8802</v>
      </c>
      <c r="D26" s="401">
        <v>8801.69</v>
      </c>
      <c r="E26" s="106"/>
    </row>
    <row r="27" spans="1:8">
      <c r="A27" s="57">
        <v>1441</v>
      </c>
      <c r="B27" s="56" t="s">
        <v>145</v>
      </c>
      <c r="C27" s="401">
        <f>2185.04+13970.08</f>
        <v>16155.119999999999</v>
      </c>
      <c r="D27" s="401">
        <f>8885.04+13970.08</f>
        <v>22855.120000000003</v>
      </c>
      <c r="E27" s="106"/>
    </row>
    <row r="28" spans="1:8">
      <c r="A28" s="57">
        <v>1442</v>
      </c>
      <c r="B28" s="56" t="s">
        <v>146</v>
      </c>
      <c r="C28" s="401">
        <f>243928.2+1100</f>
        <v>245028.2</v>
      </c>
      <c r="D28" s="401">
        <f>379292.9+1100+8750</f>
        <v>389142.9</v>
      </c>
      <c r="E28" s="106"/>
    </row>
    <row r="29" spans="1:8">
      <c r="A29" s="57">
        <v>1443</v>
      </c>
      <c r="B29" s="56" t="s">
        <v>147</v>
      </c>
      <c r="C29" s="8"/>
      <c r="D29" s="8"/>
      <c r="E29" s="106"/>
    </row>
    <row r="30" spans="1:8">
      <c r="A30" s="57">
        <v>1444</v>
      </c>
      <c r="B30" s="56" t="s">
        <v>148</v>
      </c>
      <c r="C30" s="8"/>
      <c r="D30" s="8"/>
      <c r="E30" s="106"/>
      <c r="H30" s="427"/>
    </row>
    <row r="31" spans="1:8">
      <c r="A31" s="57">
        <v>1445</v>
      </c>
      <c r="B31" s="56" t="s">
        <v>149</v>
      </c>
      <c r="C31" s="8"/>
      <c r="D31" s="8"/>
      <c r="E31" s="106"/>
    </row>
    <row r="32" spans="1:8">
      <c r="A32" s="57">
        <v>1446</v>
      </c>
      <c r="B32" s="56" t="s">
        <v>150</v>
      </c>
      <c r="C32" s="8"/>
      <c r="D32" s="8"/>
      <c r="E32" s="106"/>
    </row>
    <row r="33" spans="1:7">
      <c r="A33" s="30"/>
      <c r="E33" s="106"/>
    </row>
    <row r="34" spans="1:7">
      <c r="A34" s="58" t="s">
        <v>181</v>
      </c>
      <c r="B34" s="56"/>
      <c r="C34" s="86">
        <f>SUM(C35:C42)</f>
        <v>209900</v>
      </c>
      <c r="D34" s="399">
        <f>SUM(D35:D42)</f>
        <v>442381.52</v>
      </c>
      <c r="E34" s="106"/>
    </row>
    <row r="35" spans="1:7">
      <c r="A35" s="57">
        <v>2110</v>
      </c>
      <c r="B35" s="56" t="s">
        <v>89</v>
      </c>
      <c r="C35" s="8"/>
      <c r="D35" s="8"/>
      <c r="E35" s="106"/>
    </row>
    <row r="36" spans="1:7">
      <c r="A36" s="57">
        <v>2120</v>
      </c>
      <c r="B36" s="56" t="s">
        <v>151</v>
      </c>
      <c r="C36" s="8">
        <v>201486</v>
      </c>
      <c r="D36" s="401">
        <v>361893.52</v>
      </c>
      <c r="E36" s="106"/>
    </row>
    <row r="37" spans="1:7">
      <c r="A37" s="57">
        <v>2130</v>
      </c>
      <c r="B37" s="56" t="s">
        <v>90</v>
      </c>
      <c r="C37" s="8"/>
      <c r="D37" s="8"/>
      <c r="E37" s="106"/>
    </row>
    <row r="38" spans="1:7">
      <c r="A38" s="57">
        <v>2140</v>
      </c>
      <c r="B38" s="56" t="s">
        <v>389</v>
      </c>
      <c r="C38" s="8"/>
      <c r="D38" s="8"/>
      <c r="E38" s="106"/>
    </row>
    <row r="39" spans="1:7">
      <c r="A39" s="57">
        <v>2150</v>
      </c>
      <c r="B39" s="56" t="s">
        <v>392</v>
      </c>
      <c r="C39" s="8">
        <v>940</v>
      </c>
      <c r="D39" s="401">
        <v>940</v>
      </c>
      <c r="E39" s="106"/>
    </row>
    <row r="40" spans="1:7">
      <c r="A40" s="57">
        <v>2220</v>
      </c>
      <c r="B40" s="56" t="s">
        <v>91</v>
      </c>
      <c r="C40" s="8">
        <v>7474</v>
      </c>
      <c r="D40" s="401">
        <v>79548</v>
      </c>
      <c r="E40" s="106"/>
    </row>
    <row r="41" spans="1:7">
      <c r="A41" s="57">
        <v>2300</v>
      </c>
      <c r="B41" s="56" t="s">
        <v>152</v>
      </c>
      <c r="C41" s="8"/>
      <c r="D41" s="8"/>
      <c r="E41" s="106"/>
    </row>
    <row r="42" spans="1:7">
      <c r="A42" s="57">
        <v>2400</v>
      </c>
      <c r="B42" s="56" t="s">
        <v>153</v>
      </c>
      <c r="C42" s="8"/>
      <c r="D42" s="8"/>
      <c r="E42" s="106"/>
    </row>
    <row r="43" spans="1:7">
      <c r="A43" s="31"/>
      <c r="E43" s="106"/>
    </row>
    <row r="44" spans="1:7">
      <c r="A44" s="55" t="s">
        <v>185</v>
      </c>
      <c r="B44" s="56"/>
      <c r="C44" s="399">
        <f>SUM(C45,C64)</f>
        <v>1579835.5</v>
      </c>
      <c r="D44" s="399">
        <f>SUM(D45,D64)</f>
        <v>2426202.67</v>
      </c>
      <c r="E44" s="106"/>
    </row>
    <row r="45" spans="1:7">
      <c r="A45" s="58" t="s">
        <v>182</v>
      </c>
      <c r="B45" s="56"/>
      <c r="C45" s="399">
        <f>SUM(C46:C61)</f>
        <v>1341685.5</v>
      </c>
      <c r="D45" s="399">
        <f>SUM(D46:D61)</f>
        <v>1376726.67</v>
      </c>
      <c r="E45" s="106"/>
    </row>
    <row r="46" spans="1:7">
      <c r="A46" s="57">
        <v>3100</v>
      </c>
      <c r="B46" s="56" t="s">
        <v>154</v>
      </c>
      <c r="C46" s="8"/>
      <c r="D46" s="8"/>
      <c r="E46" s="106"/>
    </row>
    <row r="47" spans="1:7">
      <c r="A47" s="57">
        <v>3210</v>
      </c>
      <c r="B47" s="56" t="s">
        <v>155</v>
      </c>
      <c r="C47" s="401">
        <f>1313671+4416.01+9545.83+13148.16+812.5</f>
        <v>1341593.5</v>
      </c>
      <c r="D47" s="401">
        <f>1347713+4416.01+10545+13148.16+812.5</f>
        <v>1376634.67</v>
      </c>
      <c r="E47" s="106"/>
      <c r="G47" s="427">
        <f>D47-C47</f>
        <v>35041.169999999925</v>
      </c>
    </row>
    <row r="48" spans="1:7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>
        <v>92</v>
      </c>
      <c r="D54" s="8">
        <v>92</v>
      </c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238150</v>
      </c>
      <c r="D64" s="86">
        <f>SUM(D65:D67)</f>
        <v>1049476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>
        <v>238150</v>
      </c>
      <c r="D67" s="8">
        <v>1049476</v>
      </c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8">
      <c r="A83" s="2"/>
      <c r="B83" s="2"/>
    </row>
    <row r="84" spans="1:8">
      <c r="A84" s="70" t="s">
        <v>96</v>
      </c>
      <c r="B84" s="2"/>
      <c r="E84" s="5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12"/>
      <c r="E86"/>
      <c r="F86"/>
      <c r="G86"/>
      <c r="H86"/>
    </row>
    <row r="87" spans="1:8">
      <c r="A87"/>
      <c r="B87" s="70" t="s">
        <v>420</v>
      </c>
      <c r="D87" s="12"/>
      <c r="E87"/>
      <c r="F87"/>
      <c r="G87"/>
      <c r="H87"/>
    </row>
    <row r="88" spans="1:8">
      <c r="A88"/>
      <c r="B88" s="2" t="s">
        <v>421</v>
      </c>
      <c r="D88" s="12"/>
      <c r="E88"/>
      <c r="F88"/>
      <c r="G88"/>
      <c r="H88"/>
    </row>
    <row r="89" spans="1:8" customFormat="1" ht="12.75">
      <c r="B89" s="66" t="s">
        <v>127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view="pageBreakPreview" zoomScale="80" zoomScaleNormal="100" zoomScaleSheetLayoutView="80" workbookViewId="0">
      <selection activeCell="J12" sqref="J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499" t="s">
        <v>97</v>
      </c>
      <c r="J1" s="499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497" t="s">
        <v>479</v>
      </c>
      <c r="J2" s="498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მ.პ.გ. ქართული ოცნება - დემოკრატიული საქართველო</v>
      </c>
      <c r="B5" s="380"/>
      <c r="C5" s="380"/>
      <c r="D5" s="380"/>
      <c r="E5" s="380"/>
      <c r="F5" s="381"/>
      <c r="G5" s="380"/>
      <c r="H5" s="380"/>
      <c r="I5" s="380"/>
      <c r="J5" s="380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159">
        <v>1</v>
      </c>
      <c r="B10" s="407" t="s">
        <v>527</v>
      </c>
      <c r="C10" s="408" t="s">
        <v>624</v>
      </c>
      <c r="D10" s="409" t="s">
        <v>625</v>
      </c>
      <c r="E10" s="410" t="s">
        <v>626</v>
      </c>
      <c r="F10" s="160">
        <v>1099063</v>
      </c>
      <c r="G10" s="160">
        <v>950909.88</v>
      </c>
      <c r="H10" s="160">
        <v>487070.61</v>
      </c>
      <c r="I10" s="160">
        <f>F10+G10-H10</f>
        <v>1562902.27</v>
      </c>
      <c r="J10" s="160"/>
      <c r="K10" s="106"/>
    </row>
    <row r="11" spans="1:11" s="27" customFormat="1" ht="30">
      <c r="A11" s="159">
        <v>2</v>
      </c>
      <c r="B11" s="411" t="s">
        <v>527</v>
      </c>
      <c r="C11" s="412" t="s">
        <v>627</v>
      </c>
      <c r="D11" s="413" t="s">
        <v>628</v>
      </c>
      <c r="E11" s="414" t="s">
        <v>626</v>
      </c>
      <c r="F11" s="160">
        <v>0</v>
      </c>
      <c r="G11" s="160"/>
      <c r="H11" s="160"/>
      <c r="I11" s="160"/>
      <c r="J11" s="160"/>
      <c r="K11" s="106"/>
    </row>
    <row r="12" spans="1:11" s="27" customFormat="1" ht="30">
      <c r="A12" s="406">
        <v>3</v>
      </c>
      <c r="B12" s="411" t="s">
        <v>527</v>
      </c>
      <c r="C12" s="412" t="s">
        <v>627</v>
      </c>
      <c r="D12" s="413" t="s">
        <v>629</v>
      </c>
      <c r="E12" s="414" t="s">
        <v>626</v>
      </c>
      <c r="F12" s="416">
        <v>768</v>
      </c>
      <c r="G12" s="415">
        <v>0</v>
      </c>
      <c r="H12" s="415">
        <v>768</v>
      </c>
      <c r="I12" s="415">
        <f>F12+G12-H12</f>
        <v>0</v>
      </c>
      <c r="J12" s="415"/>
      <c r="K12" s="106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228" t="s">
        <v>96</v>
      </c>
      <c r="C17" s="105"/>
      <c r="D17" s="105"/>
      <c r="E17" s="105"/>
      <c r="F17" s="229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>
      <c r="A19" s="105"/>
      <c r="B19" s="105"/>
      <c r="C19" s="278"/>
      <c r="D19" s="105"/>
      <c r="E19" s="105"/>
      <c r="F19" s="278"/>
      <c r="G19" s="279"/>
      <c r="H19" s="279"/>
      <c r="I19" s="102"/>
      <c r="J19" s="102"/>
    </row>
    <row r="20" spans="1:10">
      <c r="A20" s="102"/>
      <c r="B20" s="105"/>
      <c r="C20" s="230" t="s">
        <v>256</v>
      </c>
      <c r="D20" s="230"/>
      <c r="E20" s="105"/>
      <c r="F20" s="105" t="s">
        <v>261</v>
      </c>
      <c r="G20" s="102"/>
      <c r="H20" s="102"/>
      <c r="I20" s="102"/>
      <c r="J20" s="102"/>
    </row>
    <row r="21" spans="1:10">
      <c r="A21" s="102"/>
      <c r="B21" s="105"/>
      <c r="C21" s="231" t="s">
        <v>127</v>
      </c>
      <c r="D21" s="105"/>
      <c r="E21" s="105"/>
      <c r="F21" s="105" t="s">
        <v>257</v>
      </c>
      <c r="G21" s="102"/>
      <c r="H21" s="102"/>
      <c r="I21" s="102"/>
      <c r="J21" s="102"/>
    </row>
    <row r="22" spans="1:10" customFormat="1">
      <c r="A22" s="102"/>
      <c r="B22" s="105"/>
      <c r="C22" s="105"/>
      <c r="D22" s="231"/>
      <c r="E22" s="102"/>
      <c r="F22" s="102"/>
      <c r="G22" s="102"/>
      <c r="H22" s="102"/>
      <c r="I22" s="102"/>
      <c r="J22" s="102"/>
    </row>
    <row r="23" spans="1:10" customFormat="1" ht="12.75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351" t="s">
        <v>479</v>
      </c>
      <c r="H2" s="164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E22" sqref="E22"/>
    </sheetView>
  </sheetViews>
  <sheetFormatPr defaultRowHeight="1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>
      <c r="A1" s="137" t="s">
        <v>292</v>
      </c>
      <c r="B1" s="138"/>
      <c r="C1" s="138"/>
      <c r="D1" s="138"/>
      <c r="E1" s="138"/>
      <c r="F1" s="79"/>
      <c r="G1" s="79"/>
      <c r="H1" s="79"/>
      <c r="I1" s="513" t="s">
        <v>97</v>
      </c>
      <c r="J1" s="513"/>
      <c r="K1" s="144"/>
    </row>
    <row r="2" spans="1:12" s="23" customFormat="1">
      <c r="A2" s="106" t="s">
        <v>128</v>
      </c>
      <c r="B2" s="138"/>
      <c r="C2" s="138"/>
      <c r="D2" s="138"/>
      <c r="E2" s="138"/>
      <c r="F2" s="139"/>
      <c r="G2" s="140"/>
      <c r="H2" s="140"/>
      <c r="I2" s="497" t="s">
        <v>479</v>
      </c>
      <c r="J2" s="498"/>
      <c r="K2" s="144"/>
    </row>
    <row r="3" spans="1:12" s="23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9"/>
      <c r="G5" s="59"/>
      <c r="H5" s="59"/>
      <c r="I5" s="132"/>
      <c r="J5" s="59"/>
      <c r="K5" s="106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12" t="s">
        <v>208</v>
      </c>
      <c r="C7" s="512"/>
      <c r="D7" s="512" t="s">
        <v>280</v>
      </c>
      <c r="E7" s="512"/>
      <c r="F7" s="512" t="s">
        <v>281</v>
      </c>
      <c r="G7" s="512"/>
      <c r="H7" s="156" t="s">
        <v>267</v>
      </c>
      <c r="I7" s="512" t="s">
        <v>211</v>
      </c>
      <c r="J7" s="512"/>
      <c r="K7" s="145"/>
    </row>
    <row r="8" spans="1:1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>
      <c r="A9" s="60" t="s">
        <v>104</v>
      </c>
      <c r="B9" s="83">
        <f>SUM(B10,B14,B17)</f>
        <v>3121</v>
      </c>
      <c r="C9" s="83">
        <f>SUM(C10,C14,C17)</f>
        <v>202425.83</v>
      </c>
      <c r="D9" s="83">
        <f t="shared" ref="D9:J9" si="0">SUM(D10,D14,D17)</f>
        <v>8</v>
      </c>
      <c r="E9" s="83">
        <f>SUM(E10,E14,E17)</f>
        <v>160408.26999999999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3129</v>
      </c>
      <c r="J9" s="83">
        <f t="shared" si="0"/>
        <v>362834.10000000003</v>
      </c>
      <c r="K9" s="145"/>
    </row>
    <row r="10" spans="1:12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>
      <c r="A14" s="61" t="s">
        <v>109</v>
      </c>
      <c r="B14" s="133">
        <f>SUM(B15:B16)</f>
        <v>3120</v>
      </c>
      <c r="C14" s="133">
        <f>SUM(C15:C16)</f>
        <v>201485.25</v>
      </c>
      <c r="D14" s="133">
        <f t="shared" ref="D14:J14" si="2">SUM(D15:D16)</f>
        <v>8</v>
      </c>
      <c r="E14" s="133">
        <f>SUM(E15:E16)</f>
        <v>160408.26999999999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3128</v>
      </c>
      <c r="J14" s="133">
        <f t="shared" si="2"/>
        <v>361893.52</v>
      </c>
      <c r="K14" s="145"/>
    </row>
    <row r="15" spans="1:12">
      <c r="A15" s="61" t="s">
        <v>110</v>
      </c>
      <c r="B15" s="26">
        <v>5</v>
      </c>
      <c r="C15" s="26">
        <v>125926.61</v>
      </c>
      <c r="D15" s="26">
        <v>6</v>
      </c>
      <c r="E15" s="26">
        <v>141009.71</v>
      </c>
      <c r="F15" s="26"/>
      <c r="G15" s="26"/>
      <c r="H15" s="26"/>
      <c r="I15" s="26">
        <f>B15+D15-F15</f>
        <v>11</v>
      </c>
      <c r="J15" s="26">
        <f>C15+E15-G15-H15</f>
        <v>266936.32000000001</v>
      </c>
      <c r="K15" s="145"/>
    </row>
    <row r="16" spans="1:12">
      <c r="A16" s="61" t="s">
        <v>111</v>
      </c>
      <c r="B16" s="26">
        <v>3115</v>
      </c>
      <c r="C16" s="26">
        <v>75558.64</v>
      </c>
      <c r="D16" s="26">
        <v>2</v>
      </c>
      <c r="E16" s="26">
        <f>14272.56+5126</f>
        <v>19398.559999999998</v>
      </c>
      <c r="F16" s="26"/>
      <c r="G16" s="26"/>
      <c r="H16" s="26"/>
      <c r="I16" s="26">
        <f>B16+D16-F16</f>
        <v>3117</v>
      </c>
      <c r="J16" s="26">
        <f>C16+E16-G16-H16</f>
        <v>94957.2</v>
      </c>
      <c r="K16" s="145"/>
    </row>
    <row r="17" spans="1:11">
      <c r="A17" s="61" t="s">
        <v>112</v>
      </c>
      <c r="B17" s="133">
        <f>SUM(B18:B19,B22,B23)</f>
        <v>1</v>
      </c>
      <c r="C17" s="133">
        <f>SUM(C18:C19,C22,C23)</f>
        <v>940.58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940.58</v>
      </c>
      <c r="K17" s="145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>
      <c r="A19" s="61" t="s">
        <v>114</v>
      </c>
      <c r="B19" s="133">
        <f>SUM(B20:B21)</f>
        <v>1</v>
      </c>
      <c r="C19" s="133">
        <f>SUM(C20:C21)</f>
        <v>940.58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940.58</v>
      </c>
      <c r="K19" s="145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>
      <c r="A21" s="61" t="s">
        <v>116</v>
      </c>
      <c r="B21" s="26">
        <v>1</v>
      </c>
      <c r="C21" s="26">
        <v>940.58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940.58</v>
      </c>
      <c r="K21" s="145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>
      <c r="A24" s="60" t="s">
        <v>119</v>
      </c>
      <c r="B24" s="83">
        <f>SUM(B25:B31)</f>
        <v>4248</v>
      </c>
      <c r="C24" s="83">
        <f t="shared" ref="C24:J24" si="5">SUM(C25:C31)</f>
        <v>7473.35</v>
      </c>
      <c r="D24" s="83">
        <f t="shared" si="5"/>
        <v>173020</v>
      </c>
      <c r="E24" s="83">
        <f t="shared" si="5"/>
        <v>72074.23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177268</v>
      </c>
      <c r="J24" s="83">
        <f t="shared" si="5"/>
        <v>79547.58</v>
      </c>
      <c r="K24" s="145"/>
    </row>
    <row r="25" spans="1:11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>
      <c r="A31" s="61" t="s">
        <v>252</v>
      </c>
      <c r="B31" s="26">
        <v>4248</v>
      </c>
      <c r="C31" s="417">
        <v>7473.35</v>
      </c>
      <c r="D31" s="26">
        <f>13120+500+14400+5000+140000</f>
        <v>173020</v>
      </c>
      <c r="E31" s="26">
        <v>72074.23</v>
      </c>
      <c r="F31" s="26"/>
      <c r="G31" s="26"/>
      <c r="H31" s="26"/>
      <c r="I31" s="26">
        <f>B31+D31-F31</f>
        <v>177268</v>
      </c>
      <c r="J31" s="417">
        <f>C31+E31-G31-H31</f>
        <v>79547.58</v>
      </c>
      <c r="K31" s="145"/>
    </row>
    <row r="32" spans="1:11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/>
    <row r="45" spans="1:11" s="23" customFormat="1">
      <c r="A45" s="25"/>
    </row>
    <row r="46" spans="1:11" s="2" customFormat="1">
      <c r="A46" s="72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256</v>
      </c>
      <c r="F49" s="12" t="s">
        <v>261</v>
      </c>
      <c r="G49" s="73"/>
      <c r="I49"/>
      <c r="J49"/>
    </row>
    <row r="50" spans="1:10" s="2" customFormat="1">
      <c r="B50" s="66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>
      <c r="A2" s="106" t="s">
        <v>128</v>
      </c>
      <c r="B2" s="138"/>
      <c r="C2" s="138"/>
      <c r="D2" s="138"/>
      <c r="E2" s="138"/>
      <c r="F2" s="138"/>
      <c r="G2" s="146"/>
      <c r="H2" s="351" t="s">
        <v>479</v>
      </c>
      <c r="I2" s="146"/>
      <c r="J2" s="67"/>
      <c r="K2" s="67"/>
      <c r="L2" s="67"/>
    </row>
    <row r="3" spans="1:12" s="23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.7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.7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.7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.7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.7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 ht="12.75">
      <c r="J28" s="64"/>
      <c r="K28" s="64"/>
      <c r="L28" s="64"/>
    </row>
    <row r="29" spans="1:12" s="23" customFormat="1" ht="12.75"/>
    <row r="30" spans="1:12" s="23" customFormat="1">
      <c r="A30" s="25"/>
    </row>
    <row r="31" spans="1:12" s="2" customFormat="1">
      <c r="B31" s="72" t="s">
        <v>96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>
      <c r="A34"/>
      <c r="C34" s="66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B17" sqref="B17"/>
    </sheetView>
  </sheetViews>
  <sheetFormatPr defaultRowHeight="1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>
      <c r="A1" s="137" t="s">
        <v>294</v>
      </c>
      <c r="B1" s="138"/>
      <c r="C1" s="138"/>
      <c r="D1" s="138"/>
      <c r="E1" s="138"/>
      <c r="F1" s="138"/>
      <c r="G1" s="138"/>
      <c r="H1" s="144"/>
      <c r="I1" s="373" t="s">
        <v>186</v>
      </c>
      <c r="J1" s="151"/>
    </row>
    <row r="2" spans="1:12" s="23" customFormat="1">
      <c r="A2" s="106" t="s">
        <v>128</v>
      </c>
      <c r="B2" s="138"/>
      <c r="C2" s="138"/>
      <c r="D2" s="138"/>
      <c r="E2" s="138"/>
      <c r="F2" s="138"/>
      <c r="G2" s="138"/>
      <c r="H2" s="144"/>
      <c r="I2" s="351" t="s">
        <v>479</v>
      </c>
      <c r="J2" s="151"/>
    </row>
    <row r="3" spans="1:12" s="23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418" t="s">
        <v>630</v>
      </c>
      <c r="C9" s="419" t="s">
        <v>631</v>
      </c>
      <c r="D9" s="420" t="s">
        <v>632</v>
      </c>
      <c r="E9" s="420">
        <v>2012</v>
      </c>
      <c r="F9" s="420" t="s">
        <v>633</v>
      </c>
      <c r="G9" s="420">
        <v>66066.13</v>
      </c>
      <c r="H9" s="421" t="s">
        <v>634</v>
      </c>
      <c r="I9" s="26"/>
      <c r="J9" s="152"/>
    </row>
    <row r="10" spans="1:12" ht="15.75">
      <c r="A10" s="68">
        <v>2</v>
      </c>
      <c r="B10" s="422" t="s">
        <v>635</v>
      </c>
      <c r="C10" s="422" t="s">
        <v>636</v>
      </c>
      <c r="D10" s="423" t="s">
        <v>637</v>
      </c>
      <c r="E10" s="423">
        <v>2016</v>
      </c>
      <c r="F10" s="423" t="s">
        <v>638</v>
      </c>
      <c r="G10" s="423">
        <v>24874.959999999999</v>
      </c>
      <c r="H10" s="424">
        <v>42406</v>
      </c>
      <c r="I10" s="26"/>
      <c r="J10" s="152"/>
    </row>
    <row r="11" spans="1:12" ht="15.75">
      <c r="A11" s="68">
        <v>3</v>
      </c>
      <c r="B11" s="422" t="s">
        <v>635</v>
      </c>
      <c r="C11" s="422" t="s">
        <v>636</v>
      </c>
      <c r="D11" s="423" t="s">
        <v>637</v>
      </c>
      <c r="E11" s="423">
        <v>2016</v>
      </c>
      <c r="F11" s="423" t="s">
        <v>639</v>
      </c>
      <c r="G11" s="423">
        <v>24874.959999999999</v>
      </c>
      <c r="H11" s="424">
        <v>42406</v>
      </c>
      <c r="I11" s="26"/>
      <c r="J11" s="152"/>
    </row>
    <row r="12" spans="1:12" ht="15.75">
      <c r="A12" s="68">
        <v>4</v>
      </c>
      <c r="B12" s="422" t="s">
        <v>635</v>
      </c>
      <c r="C12" s="422" t="s">
        <v>636</v>
      </c>
      <c r="D12" s="423" t="s">
        <v>637</v>
      </c>
      <c r="E12" s="423">
        <v>2016</v>
      </c>
      <c r="F12" s="423" t="s">
        <v>640</v>
      </c>
      <c r="G12" s="423">
        <v>24874.959999999999</v>
      </c>
      <c r="H12" s="424">
        <v>42406</v>
      </c>
      <c r="I12" s="26"/>
      <c r="J12" s="152"/>
    </row>
    <row r="13" spans="1:12" ht="15.75">
      <c r="A13" s="68">
        <v>5</v>
      </c>
      <c r="B13" s="422" t="s">
        <v>635</v>
      </c>
      <c r="C13" s="422" t="s">
        <v>636</v>
      </c>
      <c r="D13" s="423" t="s">
        <v>637</v>
      </c>
      <c r="E13" s="423">
        <v>2016</v>
      </c>
      <c r="F13" s="423" t="s">
        <v>641</v>
      </c>
      <c r="G13" s="423">
        <v>24874.959999999999</v>
      </c>
      <c r="H13" s="424">
        <v>42406</v>
      </c>
      <c r="I13" s="26"/>
      <c r="J13" s="152"/>
    </row>
    <row r="14" spans="1:12" ht="15.75">
      <c r="A14" s="68">
        <v>6</v>
      </c>
      <c r="B14" s="419" t="s">
        <v>635</v>
      </c>
      <c r="C14" s="419" t="s">
        <v>636</v>
      </c>
      <c r="D14" s="425" t="s">
        <v>637</v>
      </c>
      <c r="E14" s="425">
        <v>2016</v>
      </c>
      <c r="F14" s="425" t="s">
        <v>642</v>
      </c>
      <c r="G14" s="425">
        <v>23250.45</v>
      </c>
      <c r="H14" s="426">
        <v>42649</v>
      </c>
      <c r="I14" s="26"/>
      <c r="J14" s="152"/>
    </row>
    <row r="15" spans="1:12" s="23" customFormat="1">
      <c r="A15" s="68">
        <v>7</v>
      </c>
      <c r="B15" s="419" t="s">
        <v>635</v>
      </c>
      <c r="C15" s="419" t="s">
        <v>636</v>
      </c>
      <c r="D15" s="425" t="s">
        <v>637</v>
      </c>
      <c r="E15" s="425">
        <v>2016</v>
      </c>
      <c r="F15" s="425" t="s">
        <v>643</v>
      </c>
      <c r="G15" s="425">
        <v>23250.45</v>
      </c>
      <c r="H15" s="426">
        <v>42649</v>
      </c>
      <c r="I15" s="26"/>
      <c r="J15" s="146"/>
    </row>
    <row r="16" spans="1:12" s="23" customFormat="1">
      <c r="A16" s="68">
        <v>8</v>
      </c>
      <c r="B16" s="419" t="s">
        <v>635</v>
      </c>
      <c r="C16" s="419" t="s">
        <v>636</v>
      </c>
      <c r="D16" s="425" t="s">
        <v>637</v>
      </c>
      <c r="E16" s="425">
        <v>2016</v>
      </c>
      <c r="F16" s="425" t="s">
        <v>644</v>
      </c>
      <c r="G16" s="425">
        <v>23250.45</v>
      </c>
      <c r="H16" s="426">
        <v>42649</v>
      </c>
      <c r="I16" s="26"/>
      <c r="J16" s="146"/>
    </row>
    <row r="17" spans="1:10" s="23" customFormat="1">
      <c r="A17" s="68">
        <v>9</v>
      </c>
      <c r="B17" s="419" t="s">
        <v>635</v>
      </c>
      <c r="C17" s="419" t="s">
        <v>636</v>
      </c>
      <c r="D17" s="425" t="s">
        <v>637</v>
      </c>
      <c r="E17" s="425">
        <v>2016</v>
      </c>
      <c r="F17" s="425" t="s">
        <v>645</v>
      </c>
      <c r="G17" s="425">
        <v>23250.45</v>
      </c>
      <c r="H17" s="426">
        <v>42649</v>
      </c>
      <c r="I17" s="26"/>
      <c r="J17" s="146"/>
    </row>
    <row r="18" spans="1:10" s="23" customFormat="1">
      <c r="A18" s="68">
        <v>10</v>
      </c>
      <c r="B18" s="419" t="s">
        <v>635</v>
      </c>
      <c r="C18" s="419" t="s">
        <v>636</v>
      </c>
      <c r="D18" s="425" t="s">
        <v>637</v>
      </c>
      <c r="E18" s="425">
        <v>2016</v>
      </c>
      <c r="F18" s="425" t="s">
        <v>646</v>
      </c>
      <c r="G18" s="425">
        <v>23250.45</v>
      </c>
      <c r="H18" s="426">
        <v>42649</v>
      </c>
      <c r="I18" s="26"/>
      <c r="J18" s="146"/>
    </row>
    <row r="19" spans="1:10" s="23" customFormat="1">
      <c r="A19" s="68">
        <v>11</v>
      </c>
      <c r="B19" s="419" t="s">
        <v>635</v>
      </c>
      <c r="C19" s="419" t="s">
        <v>636</v>
      </c>
      <c r="D19" s="425" t="s">
        <v>637</v>
      </c>
      <c r="E19" s="425">
        <v>2016</v>
      </c>
      <c r="F19" s="425" t="s">
        <v>647</v>
      </c>
      <c r="G19" s="425">
        <v>24757.46</v>
      </c>
      <c r="H19" s="426">
        <v>42649</v>
      </c>
      <c r="I19" s="26"/>
      <c r="J19" s="146"/>
    </row>
    <row r="20" spans="1:10" s="23" customFormat="1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 ht="12.75">
      <c r="J28" s="64"/>
    </row>
    <row r="29" spans="1:10" s="23" customFormat="1" ht="12.75"/>
    <row r="30" spans="1:10" s="23" customFormat="1">
      <c r="A30" s="25"/>
    </row>
    <row r="31" spans="1:10" s="2" customFormat="1">
      <c r="B31" s="72" t="s">
        <v>96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>
      <c r="A34"/>
      <c r="C34" s="66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2.75"/>
    <row r="37" spans="1:10" s="23" customFormat="1" ht="12.75">
      <c r="J37" s="64"/>
    </row>
    <row r="38" spans="1:10" s="23" customFormat="1" ht="12.75">
      <c r="J38" s="64"/>
    </row>
    <row r="39" spans="1:10" s="23" customFormat="1" ht="12.75">
      <c r="J39" s="64"/>
    </row>
    <row r="40" spans="1:10" s="23" customFormat="1" ht="12.75">
      <c r="J40" s="64"/>
    </row>
    <row r="41" spans="1:10" s="23" customFormat="1" ht="12.75">
      <c r="J41" s="64"/>
    </row>
    <row r="42" spans="1:10" s="23" customFormat="1" ht="12.75">
      <c r="J42" s="64"/>
    </row>
    <row r="43" spans="1:10" s="23" customFormat="1" ht="12.75">
      <c r="J43" s="64"/>
    </row>
    <row r="44" spans="1:10" s="23" customFormat="1" ht="12.75">
      <c r="J44" s="64"/>
    </row>
    <row r="45" spans="1:10" s="23" customFormat="1" ht="12.75">
      <c r="J45" s="64"/>
    </row>
    <row r="46" spans="1:10" s="23" customFormat="1" ht="12.75">
      <c r="J46" s="64"/>
    </row>
    <row r="47" spans="1:10" s="23" customFormat="1" ht="12.75">
      <c r="J47" s="64"/>
    </row>
    <row r="48" spans="1:10" s="23" customFormat="1" ht="12.75">
      <c r="J48" s="64"/>
    </row>
    <row r="49" spans="10:10" s="23" customFormat="1" ht="12.75">
      <c r="J49" s="64"/>
    </row>
    <row r="50" spans="10:10" s="23" customFormat="1" ht="12.75">
      <c r="J50" s="64"/>
    </row>
    <row r="51" spans="10:10" s="23" customFormat="1" ht="12.75">
      <c r="J51" s="64"/>
    </row>
    <row r="52" spans="10:10" s="23" customFormat="1" ht="12.75">
      <c r="J52" s="64"/>
    </row>
    <row r="53" spans="10:10" s="23" customFormat="1" ht="12.75">
      <c r="J53" s="64"/>
    </row>
    <row r="54" spans="10:10" s="23" customFormat="1" ht="12.75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31" sqref="F31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351" t="s">
        <v>479</v>
      </c>
      <c r="H2" s="196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27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7"/>
  <sheetViews>
    <sheetView view="pageBreakPreview" topLeftCell="A83" zoomScale="80" zoomScaleNormal="80" zoomScaleSheetLayoutView="80" workbookViewId="0">
      <selection activeCell="H89" sqref="H8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1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351" t="s">
        <v>479</v>
      </c>
    </row>
    <row r="3" spans="1:1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1" s="184" customFormat="1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1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1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30">
      <c r="A9" s="441">
        <v>1</v>
      </c>
      <c r="B9" s="529" t="s">
        <v>1091</v>
      </c>
      <c r="C9" s="529" t="s">
        <v>1005</v>
      </c>
      <c r="D9" s="530" t="s">
        <v>1092</v>
      </c>
      <c r="E9" s="531">
        <v>202.81</v>
      </c>
      <c r="F9" s="531">
        <v>5245.62</v>
      </c>
      <c r="G9" s="435"/>
      <c r="H9" s="532"/>
      <c r="I9" s="451"/>
      <c r="J9" s="435" t="s">
        <v>1093</v>
      </c>
      <c r="K9" s="532" t="s">
        <v>1094</v>
      </c>
    </row>
    <row r="10" spans="1:11" ht="30">
      <c r="A10" s="441">
        <v>2</v>
      </c>
      <c r="B10" s="529" t="s">
        <v>1095</v>
      </c>
      <c r="C10" s="529" t="s">
        <v>1005</v>
      </c>
      <c r="D10" s="530" t="s">
        <v>1096</v>
      </c>
      <c r="E10" s="531">
        <v>200</v>
      </c>
      <c r="F10" s="531">
        <v>3400</v>
      </c>
      <c r="G10" s="435"/>
      <c r="H10" s="532"/>
      <c r="I10" s="451"/>
      <c r="J10" s="435" t="s">
        <v>1097</v>
      </c>
      <c r="K10" s="532" t="s">
        <v>1098</v>
      </c>
    </row>
    <row r="11" spans="1:11" ht="45">
      <c r="A11" s="441">
        <v>3</v>
      </c>
      <c r="B11" s="529" t="s">
        <v>1099</v>
      </c>
      <c r="C11" s="529" t="s">
        <v>1005</v>
      </c>
      <c r="D11" s="530" t="s">
        <v>1100</v>
      </c>
      <c r="E11" s="529">
        <v>106</v>
      </c>
      <c r="F11" s="529">
        <v>800</v>
      </c>
      <c r="G11" s="449"/>
      <c r="H11" s="532"/>
      <c r="I11" s="451"/>
      <c r="J11" s="449" t="s">
        <v>1101</v>
      </c>
      <c r="K11" s="532" t="s">
        <v>1102</v>
      </c>
    </row>
    <row r="12" spans="1:11" ht="30">
      <c r="A12" s="441">
        <v>4</v>
      </c>
      <c r="B12" s="529" t="s">
        <v>1103</v>
      </c>
      <c r="C12" s="529" t="s">
        <v>1005</v>
      </c>
      <c r="D12" s="530" t="s">
        <v>1104</v>
      </c>
      <c r="E12" s="531">
        <v>135.69999999999999</v>
      </c>
      <c r="F12" s="531">
        <v>625</v>
      </c>
      <c r="G12" s="529"/>
      <c r="H12" s="532"/>
      <c r="I12" s="451"/>
      <c r="J12" s="529">
        <v>26001002376</v>
      </c>
      <c r="K12" s="532" t="s">
        <v>1105</v>
      </c>
    </row>
    <row r="13" spans="1:11" ht="30">
      <c r="A13" s="441">
        <v>5</v>
      </c>
      <c r="B13" s="529" t="s">
        <v>1106</v>
      </c>
      <c r="C13" s="529" t="s">
        <v>1005</v>
      </c>
      <c r="D13" s="530" t="s">
        <v>1100</v>
      </c>
      <c r="E13" s="531">
        <v>70</v>
      </c>
      <c r="F13" s="531">
        <v>500</v>
      </c>
      <c r="G13" s="531"/>
      <c r="H13" s="532"/>
      <c r="I13" s="451"/>
      <c r="J13" s="531">
        <v>225063123</v>
      </c>
      <c r="K13" s="532" t="s">
        <v>1107</v>
      </c>
    </row>
    <row r="14" spans="1:11" ht="30">
      <c r="A14" s="441">
        <v>6</v>
      </c>
      <c r="B14" s="529" t="s">
        <v>1108</v>
      </c>
      <c r="C14" s="529" t="s">
        <v>1005</v>
      </c>
      <c r="D14" s="530" t="s">
        <v>1104</v>
      </c>
      <c r="E14" s="529">
        <v>219</v>
      </c>
      <c r="F14" s="529">
        <v>800</v>
      </c>
      <c r="G14" s="449"/>
      <c r="H14" s="532"/>
      <c r="I14" s="451"/>
      <c r="J14" s="449" t="s">
        <v>1109</v>
      </c>
      <c r="K14" s="532" t="s">
        <v>1110</v>
      </c>
    </row>
    <row r="15" spans="1:11" ht="30">
      <c r="A15" s="441">
        <v>7</v>
      </c>
      <c r="B15" s="529" t="s">
        <v>1111</v>
      </c>
      <c r="C15" s="529" t="s">
        <v>1005</v>
      </c>
      <c r="D15" s="530" t="s">
        <v>1104</v>
      </c>
      <c r="E15" s="531">
        <v>100.2</v>
      </c>
      <c r="F15" s="531">
        <v>625</v>
      </c>
      <c r="G15" s="435"/>
      <c r="H15" s="532"/>
      <c r="I15" s="451"/>
      <c r="J15" s="435" t="s">
        <v>1112</v>
      </c>
      <c r="K15" s="532" t="s">
        <v>1113</v>
      </c>
    </row>
    <row r="16" spans="1:11" ht="15">
      <c r="A16" s="517">
        <v>8</v>
      </c>
      <c r="B16" s="533" t="s">
        <v>1114</v>
      </c>
      <c r="C16" s="534" t="s">
        <v>1005</v>
      </c>
      <c r="D16" s="535" t="s">
        <v>1104</v>
      </c>
      <c r="E16" s="536">
        <v>87.1</v>
      </c>
      <c r="F16" s="531">
        <v>400</v>
      </c>
      <c r="G16" s="435"/>
      <c r="H16" s="532"/>
      <c r="I16" s="451"/>
      <c r="J16" s="435" t="s">
        <v>1115</v>
      </c>
      <c r="K16" s="532" t="s">
        <v>1116</v>
      </c>
    </row>
    <row r="17" spans="1:11" ht="15">
      <c r="A17" s="519"/>
      <c r="B17" s="533"/>
      <c r="C17" s="537"/>
      <c r="D17" s="538"/>
      <c r="E17" s="536"/>
      <c r="F17" s="531">
        <v>400</v>
      </c>
      <c r="G17" s="435"/>
      <c r="H17" s="532"/>
      <c r="I17" s="451"/>
      <c r="J17" s="435" t="s">
        <v>1117</v>
      </c>
      <c r="K17" s="532" t="s">
        <v>1118</v>
      </c>
    </row>
    <row r="18" spans="1:11" ht="45">
      <c r="A18" s="441">
        <v>9</v>
      </c>
      <c r="B18" s="529" t="s">
        <v>1119</v>
      </c>
      <c r="C18" s="529" t="s">
        <v>1005</v>
      </c>
      <c r="D18" s="530" t="s">
        <v>1104</v>
      </c>
      <c r="E18" s="531">
        <v>110</v>
      </c>
      <c r="F18" s="531">
        <v>800</v>
      </c>
      <c r="G18" s="531"/>
      <c r="H18" s="532"/>
      <c r="I18" s="451"/>
      <c r="J18" s="531">
        <v>47001000294</v>
      </c>
      <c r="K18" s="532" t="s">
        <v>1120</v>
      </c>
    </row>
    <row r="19" spans="1:11" ht="15" customHeight="1">
      <c r="A19" s="517">
        <v>10</v>
      </c>
      <c r="B19" s="533" t="s">
        <v>1121</v>
      </c>
      <c r="C19" s="534" t="s">
        <v>1005</v>
      </c>
      <c r="D19" s="535" t="s">
        <v>1104</v>
      </c>
      <c r="E19" s="536">
        <v>140.9</v>
      </c>
      <c r="F19" s="531">
        <v>250</v>
      </c>
      <c r="G19" s="531"/>
      <c r="H19" s="532"/>
      <c r="I19" s="451"/>
      <c r="J19" s="531">
        <v>62007000585</v>
      </c>
      <c r="K19" s="532" t="s">
        <v>1122</v>
      </c>
    </row>
    <row r="20" spans="1:11" ht="15">
      <c r="A20" s="519"/>
      <c r="B20" s="533"/>
      <c r="C20" s="537"/>
      <c r="D20" s="538"/>
      <c r="E20" s="536"/>
      <c r="F20" s="531">
        <v>250</v>
      </c>
      <c r="G20" s="435"/>
      <c r="H20" s="532"/>
      <c r="I20" s="451"/>
      <c r="J20" s="435" t="s">
        <v>1123</v>
      </c>
      <c r="K20" s="532" t="s">
        <v>1124</v>
      </c>
    </row>
    <row r="21" spans="1:11" ht="30">
      <c r="A21" s="441">
        <v>11</v>
      </c>
      <c r="B21" s="529" t="s">
        <v>1125</v>
      </c>
      <c r="C21" s="529" t="s">
        <v>1005</v>
      </c>
      <c r="D21" s="530" t="s">
        <v>1100</v>
      </c>
      <c r="E21" s="531">
        <v>100</v>
      </c>
      <c r="F21" s="531">
        <v>625</v>
      </c>
      <c r="G21" s="531"/>
      <c r="H21" s="532"/>
      <c r="I21" s="451"/>
      <c r="J21" s="531">
        <v>230030613</v>
      </c>
      <c r="K21" s="532" t="s">
        <v>1126</v>
      </c>
    </row>
    <row r="22" spans="1:11" ht="30">
      <c r="A22" s="517">
        <v>12</v>
      </c>
      <c r="B22" s="529" t="s">
        <v>1127</v>
      </c>
      <c r="C22" s="529" t="s">
        <v>1005</v>
      </c>
      <c r="D22" s="530" t="s">
        <v>1100</v>
      </c>
      <c r="E22" s="531">
        <v>46</v>
      </c>
      <c r="F22" s="531">
        <v>375</v>
      </c>
      <c r="G22" s="435"/>
      <c r="H22" s="532"/>
      <c r="I22" s="451"/>
      <c r="J22" s="435" t="s">
        <v>1128</v>
      </c>
      <c r="K22" s="532" t="s">
        <v>1129</v>
      </c>
    </row>
    <row r="23" spans="1:11" ht="30">
      <c r="A23" s="519"/>
      <c r="B23" s="529" t="s">
        <v>1130</v>
      </c>
      <c r="C23" s="529" t="s">
        <v>1005</v>
      </c>
      <c r="D23" s="530" t="s">
        <v>1100</v>
      </c>
      <c r="E23" s="531">
        <v>90</v>
      </c>
      <c r="F23" s="531">
        <v>500</v>
      </c>
      <c r="G23" s="529"/>
      <c r="H23" s="532"/>
      <c r="I23" s="451"/>
      <c r="J23" s="529">
        <v>53001007238</v>
      </c>
      <c r="K23" s="532" t="s">
        <v>1131</v>
      </c>
    </row>
    <row r="24" spans="1:11" ht="30">
      <c r="A24" s="441">
        <v>13</v>
      </c>
      <c r="B24" s="529" t="s">
        <v>1132</v>
      </c>
      <c r="C24" s="529" t="s">
        <v>1005</v>
      </c>
      <c r="D24" s="530" t="s">
        <v>1104</v>
      </c>
      <c r="E24" s="531">
        <v>161</v>
      </c>
      <c r="F24" s="531">
        <v>625</v>
      </c>
      <c r="G24" s="529"/>
      <c r="H24" s="532"/>
      <c r="I24" s="451"/>
      <c r="J24" s="529" t="s">
        <v>1133</v>
      </c>
      <c r="K24" s="532" t="s">
        <v>1134</v>
      </c>
    </row>
    <row r="25" spans="1:11" ht="30">
      <c r="A25" s="517">
        <v>14</v>
      </c>
      <c r="B25" s="529" t="s">
        <v>1135</v>
      </c>
      <c r="C25" s="529" t="s">
        <v>1005</v>
      </c>
      <c r="D25" s="530" t="s">
        <v>1104</v>
      </c>
      <c r="E25" s="531">
        <v>72</v>
      </c>
      <c r="F25" s="531">
        <v>1250</v>
      </c>
      <c r="G25" s="435"/>
      <c r="H25" s="532"/>
      <c r="I25" s="451"/>
      <c r="J25" s="435" t="s">
        <v>1136</v>
      </c>
      <c r="K25" s="532" t="s">
        <v>1137</v>
      </c>
    </row>
    <row r="26" spans="1:11" ht="30">
      <c r="A26" s="519"/>
      <c r="B26" s="529" t="s">
        <v>1138</v>
      </c>
      <c r="C26" s="529" t="s">
        <v>1005</v>
      </c>
      <c r="D26" s="530" t="s">
        <v>1104</v>
      </c>
      <c r="E26" s="531">
        <v>60</v>
      </c>
      <c r="F26" s="531">
        <v>800</v>
      </c>
      <c r="G26" s="523"/>
      <c r="H26" s="532"/>
      <c r="I26" s="451"/>
      <c r="J26" s="523" t="s">
        <v>1139</v>
      </c>
      <c r="K26" s="532" t="s">
        <v>1140</v>
      </c>
    </row>
    <row r="27" spans="1:11" ht="30">
      <c r="A27" s="441">
        <v>15</v>
      </c>
      <c r="B27" s="529" t="s">
        <v>1141</v>
      </c>
      <c r="C27" s="529" t="s">
        <v>1005</v>
      </c>
      <c r="D27" s="530" t="s">
        <v>1100</v>
      </c>
      <c r="E27" s="531">
        <v>1000</v>
      </c>
      <c r="F27" s="531">
        <v>35563.5</v>
      </c>
      <c r="G27" s="523"/>
      <c r="H27" s="532"/>
      <c r="I27" s="451"/>
      <c r="J27" s="523" t="s">
        <v>1142</v>
      </c>
      <c r="K27" s="532" t="s">
        <v>1143</v>
      </c>
    </row>
    <row r="28" spans="1:11" ht="30">
      <c r="A28" s="441">
        <v>16</v>
      </c>
      <c r="B28" s="529" t="s">
        <v>1144</v>
      </c>
      <c r="C28" s="529" t="s">
        <v>1005</v>
      </c>
      <c r="D28" s="530" t="s">
        <v>1096</v>
      </c>
      <c r="E28" s="531">
        <v>50</v>
      </c>
      <c r="F28" s="531">
        <v>625</v>
      </c>
      <c r="G28" s="523"/>
      <c r="H28" s="532"/>
      <c r="I28" s="451"/>
      <c r="J28" s="523" t="s">
        <v>1145</v>
      </c>
      <c r="K28" s="532" t="s">
        <v>1146</v>
      </c>
    </row>
    <row r="29" spans="1:11" ht="45">
      <c r="A29" s="441">
        <v>17</v>
      </c>
      <c r="B29" s="529" t="s">
        <v>1147</v>
      </c>
      <c r="C29" s="529" t="s">
        <v>1005</v>
      </c>
      <c r="D29" s="530" t="s">
        <v>1100</v>
      </c>
      <c r="E29" s="531">
        <v>115.92</v>
      </c>
      <c r="F29" s="531">
        <v>2370.8999999999996</v>
      </c>
      <c r="G29" s="523"/>
      <c r="H29" s="532"/>
      <c r="I29" s="451"/>
      <c r="J29" s="523" t="s">
        <v>1148</v>
      </c>
      <c r="K29" s="532" t="s">
        <v>1149</v>
      </c>
    </row>
    <row r="30" spans="1:11" ht="30">
      <c r="A30" s="441">
        <v>18</v>
      </c>
      <c r="B30" s="529" t="s">
        <v>1150</v>
      </c>
      <c r="C30" s="529" t="s">
        <v>1005</v>
      </c>
      <c r="D30" s="530" t="s">
        <v>1096</v>
      </c>
      <c r="E30" s="531">
        <v>150</v>
      </c>
      <c r="F30" s="531">
        <v>300</v>
      </c>
      <c r="G30" s="523"/>
      <c r="H30" s="532"/>
      <c r="I30" s="451"/>
      <c r="J30" s="523" t="s">
        <v>1151</v>
      </c>
      <c r="K30" s="532" t="s">
        <v>1152</v>
      </c>
    </row>
    <row r="31" spans="1:11" ht="30">
      <c r="A31" s="441">
        <v>19</v>
      </c>
      <c r="B31" s="529" t="s">
        <v>1153</v>
      </c>
      <c r="C31" s="529" t="s">
        <v>1005</v>
      </c>
      <c r="D31" s="530" t="s">
        <v>1104</v>
      </c>
      <c r="E31" s="531">
        <v>95</v>
      </c>
      <c r="F31" s="531">
        <v>550</v>
      </c>
      <c r="G31" s="523"/>
      <c r="H31" s="532"/>
      <c r="I31" s="451"/>
      <c r="J31" s="523" t="s">
        <v>1154</v>
      </c>
      <c r="K31" s="532" t="s">
        <v>1155</v>
      </c>
    </row>
    <row r="32" spans="1:11" ht="45">
      <c r="A32" s="441">
        <v>20</v>
      </c>
      <c r="B32" s="529" t="s">
        <v>1156</v>
      </c>
      <c r="C32" s="529" t="s">
        <v>1005</v>
      </c>
      <c r="D32" s="530" t="s">
        <v>1092</v>
      </c>
      <c r="E32" s="531">
        <v>289.39999999999998</v>
      </c>
      <c r="F32" s="531">
        <v>2000</v>
      </c>
      <c r="G32" s="523"/>
      <c r="H32" s="532"/>
      <c r="I32" s="451"/>
      <c r="J32" s="523" t="s">
        <v>1064</v>
      </c>
      <c r="K32" s="532" t="s">
        <v>1063</v>
      </c>
    </row>
    <row r="33" spans="1:11" ht="30">
      <c r="A33" s="441">
        <v>21</v>
      </c>
      <c r="B33" s="529" t="s">
        <v>1157</v>
      </c>
      <c r="C33" s="529" t="s">
        <v>1005</v>
      </c>
      <c r="D33" s="530" t="s">
        <v>1100</v>
      </c>
      <c r="E33" s="531">
        <v>119.8</v>
      </c>
      <c r="F33" s="531">
        <v>800</v>
      </c>
      <c r="G33" s="523"/>
      <c r="H33" s="532"/>
      <c r="I33" s="451"/>
      <c r="J33" s="523" t="s">
        <v>1158</v>
      </c>
      <c r="K33" s="532" t="s">
        <v>1159</v>
      </c>
    </row>
    <row r="34" spans="1:11" ht="45">
      <c r="A34" s="441">
        <v>22</v>
      </c>
      <c r="B34" s="438" t="s">
        <v>1160</v>
      </c>
      <c r="C34" s="529" t="s">
        <v>1005</v>
      </c>
      <c r="D34" s="530" t="s">
        <v>1104</v>
      </c>
      <c r="E34" s="522">
        <v>120</v>
      </c>
      <c r="F34" s="522">
        <v>875</v>
      </c>
      <c r="G34" s="523"/>
      <c r="H34" s="524"/>
      <c r="I34" s="451"/>
      <c r="J34" s="523" t="s">
        <v>1161</v>
      </c>
      <c r="K34" s="524" t="s">
        <v>1162</v>
      </c>
    </row>
    <row r="35" spans="1:11" ht="30">
      <c r="A35" s="441">
        <v>23</v>
      </c>
      <c r="B35" s="438" t="s">
        <v>1163</v>
      </c>
      <c r="C35" s="529" t="s">
        <v>1005</v>
      </c>
      <c r="D35" s="530" t="s">
        <v>1104</v>
      </c>
      <c r="E35" s="522">
        <v>650</v>
      </c>
      <c r="F35" s="522">
        <v>1875</v>
      </c>
      <c r="G35" s="523"/>
      <c r="H35" s="524"/>
      <c r="I35" s="451"/>
      <c r="J35" s="523" t="s">
        <v>1164</v>
      </c>
      <c r="K35" s="524" t="s">
        <v>1165</v>
      </c>
    </row>
    <row r="36" spans="1:11" ht="15" customHeight="1">
      <c r="A36" s="517">
        <v>24</v>
      </c>
      <c r="B36" s="525" t="s">
        <v>1166</v>
      </c>
      <c r="C36" s="534" t="s">
        <v>1005</v>
      </c>
      <c r="D36" s="535" t="s">
        <v>1104</v>
      </c>
      <c r="E36" s="526">
        <v>331.82</v>
      </c>
      <c r="F36" s="522">
        <v>2370.8999999999996</v>
      </c>
      <c r="G36" s="523"/>
      <c r="H36" s="524"/>
      <c r="I36" s="451"/>
      <c r="J36" s="523" t="s">
        <v>1167</v>
      </c>
      <c r="K36" s="524" t="s">
        <v>1168</v>
      </c>
    </row>
    <row r="37" spans="1:11" ht="15">
      <c r="A37" s="519"/>
      <c r="B37" s="527"/>
      <c r="C37" s="537"/>
      <c r="D37" s="538"/>
      <c r="E37" s="528"/>
      <c r="F37" s="522">
        <v>2370.8999999999996</v>
      </c>
      <c r="G37" s="523"/>
      <c r="H37" s="524"/>
      <c r="I37" s="451"/>
      <c r="J37" s="523" t="s">
        <v>1169</v>
      </c>
      <c r="K37" s="524" t="s">
        <v>1170</v>
      </c>
    </row>
    <row r="38" spans="1:11" ht="30">
      <c r="A38" s="441">
        <v>25</v>
      </c>
      <c r="B38" s="438" t="s">
        <v>1171</v>
      </c>
      <c r="C38" s="529" t="s">
        <v>1005</v>
      </c>
      <c r="D38" s="530" t="s">
        <v>1104</v>
      </c>
      <c r="E38" s="522">
        <v>327.14999999999998</v>
      </c>
      <c r="F38" s="522">
        <v>2000</v>
      </c>
      <c r="G38" s="523"/>
      <c r="H38" s="524"/>
      <c r="I38" s="451"/>
      <c r="J38" s="523" t="s">
        <v>1172</v>
      </c>
      <c r="K38" s="524" t="s">
        <v>1173</v>
      </c>
    </row>
    <row r="39" spans="1:11" ht="30">
      <c r="A39" s="441">
        <v>26</v>
      </c>
      <c r="B39" s="438" t="s">
        <v>1174</v>
      </c>
      <c r="C39" s="529" t="s">
        <v>1005</v>
      </c>
      <c r="D39" s="530" t="s">
        <v>1096</v>
      </c>
      <c r="E39" s="522">
        <v>218.1</v>
      </c>
      <c r="F39" s="522">
        <v>4196.49</v>
      </c>
      <c r="G39" s="523"/>
      <c r="H39" s="524"/>
      <c r="I39" s="451"/>
      <c r="J39" s="523" t="s">
        <v>1175</v>
      </c>
      <c r="K39" s="524" t="s">
        <v>1176</v>
      </c>
    </row>
    <row r="40" spans="1:11" ht="30">
      <c r="A40" s="441">
        <v>27</v>
      </c>
      <c r="B40" s="529" t="s">
        <v>1106</v>
      </c>
      <c r="C40" s="529" t="s">
        <v>1005</v>
      </c>
      <c r="D40" s="530" t="s">
        <v>1100</v>
      </c>
      <c r="E40" s="531">
        <v>122</v>
      </c>
      <c r="F40" s="531">
        <v>750</v>
      </c>
      <c r="G40" s="531"/>
      <c r="H40" s="532"/>
      <c r="I40" s="451"/>
      <c r="J40" s="531">
        <v>225063123</v>
      </c>
      <c r="K40" s="532" t="s">
        <v>1107</v>
      </c>
    </row>
    <row r="41" spans="1:11" ht="45">
      <c r="A41" s="441">
        <v>28</v>
      </c>
      <c r="B41" s="438" t="s">
        <v>1177</v>
      </c>
      <c r="C41" s="529" t="s">
        <v>1005</v>
      </c>
      <c r="D41" s="530" t="s">
        <v>1100</v>
      </c>
      <c r="E41" s="522">
        <v>91</v>
      </c>
      <c r="F41" s="522">
        <v>1250</v>
      </c>
      <c r="G41" s="523"/>
      <c r="H41" s="524"/>
      <c r="I41" s="451"/>
      <c r="J41" s="523" t="s">
        <v>1178</v>
      </c>
      <c r="K41" s="524" t="s">
        <v>1179</v>
      </c>
    </row>
    <row r="42" spans="1:11" ht="30">
      <c r="A42" s="441">
        <v>29</v>
      </c>
      <c r="B42" s="438" t="s">
        <v>1141</v>
      </c>
      <c r="C42" s="529" t="s">
        <v>1005</v>
      </c>
      <c r="D42" s="530" t="s">
        <v>1100</v>
      </c>
      <c r="E42" s="522">
        <v>200</v>
      </c>
      <c r="F42" s="522">
        <v>7112.6999999999989</v>
      </c>
      <c r="G42" s="523"/>
      <c r="H42" s="524"/>
      <c r="I42" s="451"/>
      <c r="J42" s="523" t="s">
        <v>1023</v>
      </c>
      <c r="K42" s="524" t="s">
        <v>1022</v>
      </c>
    </row>
    <row r="43" spans="1:11" ht="45">
      <c r="A43" s="441">
        <v>30</v>
      </c>
      <c r="B43" s="438" t="s">
        <v>1180</v>
      </c>
      <c r="C43" s="529" t="s">
        <v>1005</v>
      </c>
      <c r="D43" s="530" t="s">
        <v>1100</v>
      </c>
      <c r="E43" s="522">
        <v>206.94</v>
      </c>
      <c r="F43" s="522">
        <v>1875</v>
      </c>
      <c r="G43" s="523"/>
      <c r="H43" s="524"/>
      <c r="I43" s="451"/>
      <c r="J43" s="523" t="s">
        <v>1181</v>
      </c>
      <c r="K43" s="524" t="s">
        <v>1182</v>
      </c>
    </row>
    <row r="44" spans="1:11" ht="30">
      <c r="A44" s="441">
        <v>31</v>
      </c>
      <c r="B44" s="438" t="s">
        <v>1183</v>
      </c>
      <c r="C44" s="529" t="s">
        <v>1005</v>
      </c>
      <c r="D44" s="530" t="s">
        <v>1092</v>
      </c>
      <c r="E44" s="522">
        <v>150.21</v>
      </c>
      <c r="F44" s="522">
        <v>1500</v>
      </c>
      <c r="G44" s="523"/>
      <c r="H44" s="524"/>
      <c r="I44" s="451"/>
      <c r="J44" s="523" t="s">
        <v>1184</v>
      </c>
      <c r="K44" s="524" t="s">
        <v>1185</v>
      </c>
    </row>
    <row r="45" spans="1:11" ht="30">
      <c r="A45" s="441">
        <v>32</v>
      </c>
      <c r="B45" s="529" t="s">
        <v>1186</v>
      </c>
      <c r="C45" s="529" t="s">
        <v>1005</v>
      </c>
      <c r="D45" s="530" t="s">
        <v>1104</v>
      </c>
      <c r="E45" s="529">
        <v>138.80000000000001</v>
      </c>
      <c r="F45" s="529">
        <v>1000</v>
      </c>
      <c r="G45" s="529">
        <v>36001011819</v>
      </c>
      <c r="H45" s="532" t="s">
        <v>1187</v>
      </c>
      <c r="I45" s="451" t="s">
        <v>1188</v>
      </c>
      <c r="J45" s="451"/>
      <c r="K45" s="422"/>
    </row>
    <row r="46" spans="1:11" ht="30" customHeight="1">
      <c r="A46" s="517">
        <v>33</v>
      </c>
      <c r="B46" s="534" t="s">
        <v>1189</v>
      </c>
      <c r="C46" s="529" t="s">
        <v>1005</v>
      </c>
      <c r="D46" s="535" t="s">
        <v>1104</v>
      </c>
      <c r="E46" s="534">
        <v>130</v>
      </c>
      <c r="F46" s="529">
        <v>4267.62</v>
      </c>
      <c r="G46" s="449" t="s">
        <v>1190</v>
      </c>
      <c r="H46" s="532" t="s">
        <v>1191</v>
      </c>
      <c r="I46" s="451" t="s">
        <v>1192</v>
      </c>
      <c r="J46" s="451"/>
      <c r="K46" s="422"/>
    </row>
    <row r="47" spans="1:11" ht="30">
      <c r="A47" s="519"/>
      <c r="B47" s="537"/>
      <c r="C47" s="529" t="s">
        <v>1005</v>
      </c>
      <c r="D47" s="538"/>
      <c r="E47" s="537"/>
      <c r="F47" s="529">
        <v>948.3599999999999</v>
      </c>
      <c r="G47" s="449" t="s">
        <v>1193</v>
      </c>
      <c r="H47" s="532" t="s">
        <v>1194</v>
      </c>
      <c r="I47" s="451" t="s">
        <v>1192</v>
      </c>
      <c r="J47" s="451"/>
      <c r="K47" s="422"/>
    </row>
    <row r="48" spans="1:11" ht="45">
      <c r="A48" s="441">
        <v>34</v>
      </c>
      <c r="B48" s="529" t="s">
        <v>1195</v>
      </c>
      <c r="C48" s="529" t="s">
        <v>1005</v>
      </c>
      <c r="D48" s="530" t="s">
        <v>1104</v>
      </c>
      <c r="E48" s="531">
        <v>82.9</v>
      </c>
      <c r="F48" s="531">
        <v>375</v>
      </c>
      <c r="G48" s="435" t="s">
        <v>1196</v>
      </c>
      <c r="H48" s="532" t="s">
        <v>1197</v>
      </c>
      <c r="I48" s="451" t="s">
        <v>1198</v>
      </c>
      <c r="J48" s="451"/>
      <c r="K48" s="422"/>
    </row>
    <row r="49" spans="1:11" ht="30">
      <c r="A49" s="441">
        <v>35</v>
      </c>
      <c r="B49" s="529" t="s">
        <v>1199</v>
      </c>
      <c r="C49" s="529" t="s">
        <v>1005</v>
      </c>
      <c r="D49" s="530" t="s">
        <v>1104</v>
      </c>
      <c r="E49" s="531">
        <v>65</v>
      </c>
      <c r="F49" s="531">
        <v>1000</v>
      </c>
      <c r="G49" s="435" t="s">
        <v>1200</v>
      </c>
      <c r="H49" s="532" t="s">
        <v>1201</v>
      </c>
      <c r="I49" s="451" t="s">
        <v>1202</v>
      </c>
      <c r="J49" s="451"/>
      <c r="K49" s="422"/>
    </row>
    <row r="50" spans="1:11" ht="30">
      <c r="A50" s="441">
        <v>36</v>
      </c>
      <c r="B50" s="529" t="s">
        <v>1203</v>
      </c>
      <c r="C50" s="529" t="s">
        <v>1005</v>
      </c>
      <c r="D50" s="530" t="s">
        <v>1104</v>
      </c>
      <c r="E50" s="531">
        <v>81.55</v>
      </c>
      <c r="F50" s="531">
        <v>500</v>
      </c>
      <c r="G50" s="531">
        <v>24001004130</v>
      </c>
      <c r="H50" s="532" t="s">
        <v>1204</v>
      </c>
      <c r="I50" s="451" t="s">
        <v>1205</v>
      </c>
      <c r="J50" s="451"/>
      <c r="K50" s="422"/>
    </row>
    <row r="51" spans="1:11" ht="45">
      <c r="A51" s="441">
        <v>37</v>
      </c>
      <c r="B51" s="529" t="s">
        <v>1206</v>
      </c>
      <c r="C51" s="529" t="s">
        <v>1005</v>
      </c>
      <c r="D51" s="530" t="s">
        <v>1104</v>
      </c>
      <c r="E51" s="531">
        <v>60.8</v>
      </c>
      <c r="F51" s="531">
        <v>375</v>
      </c>
      <c r="G51" s="435" t="s">
        <v>1207</v>
      </c>
      <c r="H51" s="532" t="s">
        <v>1208</v>
      </c>
      <c r="I51" s="451" t="s">
        <v>1209</v>
      </c>
      <c r="J51" s="451"/>
      <c r="K51" s="422"/>
    </row>
    <row r="52" spans="1:11" ht="30">
      <c r="A52" s="441">
        <v>38</v>
      </c>
      <c r="B52" s="529" t="s">
        <v>1210</v>
      </c>
      <c r="C52" s="529" t="s">
        <v>1005</v>
      </c>
      <c r="D52" s="530" t="s">
        <v>1104</v>
      </c>
      <c r="E52" s="531">
        <v>107</v>
      </c>
      <c r="F52" s="531">
        <v>750</v>
      </c>
      <c r="G52" s="531">
        <v>62005023736</v>
      </c>
      <c r="H52" s="532" t="s">
        <v>1211</v>
      </c>
      <c r="I52" s="451" t="s">
        <v>1212</v>
      </c>
      <c r="J52" s="451"/>
      <c r="K52" s="422"/>
    </row>
    <row r="53" spans="1:11" ht="30">
      <c r="A53" s="441">
        <v>39</v>
      </c>
      <c r="B53" s="529" t="s">
        <v>1213</v>
      </c>
      <c r="C53" s="529" t="s">
        <v>1005</v>
      </c>
      <c r="D53" s="530" t="s">
        <v>1104</v>
      </c>
      <c r="E53" s="529">
        <v>126.77</v>
      </c>
      <c r="F53" s="529">
        <v>3556.3499999999995</v>
      </c>
      <c r="G53" s="449" t="s">
        <v>1214</v>
      </c>
      <c r="H53" s="532" t="s">
        <v>1215</v>
      </c>
      <c r="I53" s="451" t="s">
        <v>1216</v>
      </c>
      <c r="J53" s="451"/>
      <c r="K53" s="422"/>
    </row>
    <row r="54" spans="1:11" ht="30">
      <c r="A54" s="441">
        <v>40</v>
      </c>
      <c r="B54" s="529" t="s">
        <v>1217</v>
      </c>
      <c r="C54" s="529" t="s">
        <v>1005</v>
      </c>
      <c r="D54" s="530" t="s">
        <v>1104</v>
      </c>
      <c r="E54" s="531">
        <v>223</v>
      </c>
      <c r="F54" s="531">
        <v>450</v>
      </c>
      <c r="G54" s="435" t="s">
        <v>1218</v>
      </c>
      <c r="H54" s="532" t="s">
        <v>1219</v>
      </c>
      <c r="I54" s="451" t="s">
        <v>1220</v>
      </c>
      <c r="J54" s="451"/>
      <c r="K54" s="422"/>
    </row>
    <row r="55" spans="1:11" ht="30">
      <c r="A55" s="441">
        <v>41</v>
      </c>
      <c r="B55" s="529" t="s">
        <v>1221</v>
      </c>
      <c r="C55" s="529" t="s">
        <v>1005</v>
      </c>
      <c r="D55" s="530" t="s">
        <v>1104</v>
      </c>
      <c r="E55" s="529">
        <v>90</v>
      </c>
      <c r="F55" s="529">
        <v>437.5</v>
      </c>
      <c r="G55" s="449" t="s">
        <v>1222</v>
      </c>
      <c r="H55" s="532" t="s">
        <v>1223</v>
      </c>
      <c r="I55" s="451" t="s">
        <v>1224</v>
      </c>
      <c r="J55" s="451"/>
      <c r="K55" s="422"/>
    </row>
    <row r="56" spans="1:11" ht="30">
      <c r="A56" s="441">
        <v>42</v>
      </c>
      <c r="B56" s="529" t="s">
        <v>1225</v>
      </c>
      <c r="C56" s="529" t="s">
        <v>1005</v>
      </c>
      <c r="D56" s="530" t="s">
        <v>1100</v>
      </c>
      <c r="E56" s="531">
        <v>155</v>
      </c>
      <c r="F56" s="531">
        <v>550</v>
      </c>
      <c r="G56" s="531">
        <v>25001049879</v>
      </c>
      <c r="H56" s="532" t="s">
        <v>1226</v>
      </c>
      <c r="I56" s="451" t="s">
        <v>1227</v>
      </c>
      <c r="J56" s="451"/>
      <c r="K56" s="422"/>
    </row>
    <row r="57" spans="1:11" ht="45">
      <c r="A57" s="441">
        <v>43</v>
      </c>
      <c r="B57" s="529" t="s">
        <v>1228</v>
      </c>
      <c r="C57" s="529" t="s">
        <v>1005</v>
      </c>
      <c r="D57" s="530" t="s">
        <v>1104</v>
      </c>
      <c r="E57" s="531">
        <v>112.5</v>
      </c>
      <c r="F57" s="531">
        <v>625</v>
      </c>
      <c r="G57" s="531">
        <v>61002004053</v>
      </c>
      <c r="H57" s="532" t="s">
        <v>1229</v>
      </c>
      <c r="I57" s="451" t="s">
        <v>1230</v>
      </c>
      <c r="J57" s="451"/>
      <c r="K57" s="422"/>
    </row>
    <row r="58" spans="1:11" ht="30">
      <c r="A58" s="441">
        <v>44</v>
      </c>
      <c r="B58" s="529" t="s">
        <v>1231</v>
      </c>
      <c r="C58" s="529" t="s">
        <v>1005</v>
      </c>
      <c r="D58" s="530" t="s">
        <v>1104</v>
      </c>
      <c r="E58" s="531">
        <v>55</v>
      </c>
      <c r="F58" s="531">
        <v>400</v>
      </c>
      <c r="G58" s="531">
        <v>47001003904</v>
      </c>
      <c r="H58" s="532" t="s">
        <v>1232</v>
      </c>
      <c r="I58" s="451" t="s">
        <v>1233</v>
      </c>
      <c r="J58" s="451"/>
      <c r="K58" s="422"/>
    </row>
    <row r="59" spans="1:11" ht="30">
      <c r="A59" s="441">
        <v>45</v>
      </c>
      <c r="B59" s="529" t="s">
        <v>1234</v>
      </c>
      <c r="C59" s="529" t="s">
        <v>1005</v>
      </c>
      <c r="D59" s="530" t="s">
        <v>1235</v>
      </c>
      <c r="E59" s="531">
        <v>60</v>
      </c>
      <c r="F59" s="531">
        <v>250</v>
      </c>
      <c r="G59" s="531">
        <v>14001022774</v>
      </c>
      <c r="H59" s="532" t="s">
        <v>1236</v>
      </c>
      <c r="I59" s="451" t="s">
        <v>1237</v>
      </c>
      <c r="J59" s="451"/>
      <c r="K59" s="422"/>
    </row>
    <row r="60" spans="1:11" ht="30">
      <c r="A60" s="441">
        <v>46</v>
      </c>
      <c r="B60" s="529" t="s">
        <v>1238</v>
      </c>
      <c r="C60" s="529" t="s">
        <v>1005</v>
      </c>
      <c r="D60" s="530" t="s">
        <v>1235</v>
      </c>
      <c r="E60" s="531">
        <v>136</v>
      </c>
      <c r="F60" s="531">
        <v>525</v>
      </c>
      <c r="G60" s="529">
        <v>38001047179</v>
      </c>
      <c r="H60" s="532" t="s">
        <v>1239</v>
      </c>
      <c r="I60" s="451" t="s">
        <v>1240</v>
      </c>
      <c r="J60" s="451"/>
      <c r="K60" s="422"/>
    </row>
    <row r="61" spans="1:11" ht="45">
      <c r="A61" s="441">
        <v>47</v>
      </c>
      <c r="B61" s="529" t="s">
        <v>1241</v>
      </c>
      <c r="C61" s="529" t="s">
        <v>1005</v>
      </c>
      <c r="D61" s="530" t="s">
        <v>1104</v>
      </c>
      <c r="E61" s="531">
        <v>94.1</v>
      </c>
      <c r="F61" s="531">
        <v>500</v>
      </c>
      <c r="G61" s="531">
        <v>54001031206</v>
      </c>
      <c r="H61" s="532" t="s">
        <v>1242</v>
      </c>
      <c r="I61" s="451" t="s">
        <v>1243</v>
      </c>
      <c r="J61" s="451"/>
      <c r="K61" s="422"/>
    </row>
    <row r="62" spans="1:11" ht="30">
      <c r="A62" s="441">
        <v>48</v>
      </c>
      <c r="B62" s="529" t="s">
        <v>1244</v>
      </c>
      <c r="C62" s="529" t="s">
        <v>1005</v>
      </c>
      <c r="D62" s="530" t="s">
        <v>1100</v>
      </c>
      <c r="E62" s="531">
        <v>84.1</v>
      </c>
      <c r="F62" s="531">
        <v>625</v>
      </c>
      <c r="G62" s="435" t="s">
        <v>1245</v>
      </c>
      <c r="H62" s="532" t="s">
        <v>1246</v>
      </c>
      <c r="I62" s="451" t="s">
        <v>1247</v>
      </c>
      <c r="J62" s="451"/>
      <c r="K62" s="422"/>
    </row>
    <row r="63" spans="1:11" ht="30">
      <c r="A63" s="441">
        <v>49</v>
      </c>
      <c r="B63" s="529" t="s">
        <v>1248</v>
      </c>
      <c r="C63" s="529" t="s">
        <v>1005</v>
      </c>
      <c r="D63" s="530" t="s">
        <v>1104</v>
      </c>
      <c r="E63" s="531">
        <v>110</v>
      </c>
      <c r="F63" s="531">
        <v>737.5</v>
      </c>
      <c r="G63" s="531">
        <v>3760818</v>
      </c>
      <c r="H63" s="532" t="s">
        <v>1249</v>
      </c>
      <c r="I63" s="451" t="s">
        <v>1250</v>
      </c>
      <c r="J63" s="451"/>
      <c r="K63" s="422"/>
    </row>
    <row r="64" spans="1:11" ht="30">
      <c r="A64" s="441">
        <v>50</v>
      </c>
      <c r="B64" s="529" t="s">
        <v>1251</v>
      </c>
      <c r="C64" s="529" t="s">
        <v>1005</v>
      </c>
      <c r="D64" s="530" t="s">
        <v>1100</v>
      </c>
      <c r="E64" s="531">
        <v>130</v>
      </c>
      <c r="F64" s="531">
        <v>500</v>
      </c>
      <c r="G64" s="523" t="s">
        <v>1252</v>
      </c>
      <c r="H64" s="532" t="s">
        <v>1253</v>
      </c>
      <c r="I64" s="451" t="s">
        <v>1254</v>
      </c>
      <c r="J64" s="451"/>
      <c r="K64" s="422"/>
    </row>
    <row r="65" spans="1:11" ht="30">
      <c r="A65" s="441">
        <v>51</v>
      </c>
      <c r="B65" s="529" t="s">
        <v>1255</v>
      </c>
      <c r="C65" s="529" t="s">
        <v>1005</v>
      </c>
      <c r="D65" s="530" t="s">
        <v>1104</v>
      </c>
      <c r="E65" s="531">
        <v>54</v>
      </c>
      <c r="F65" s="531">
        <v>313</v>
      </c>
      <c r="G65" s="531">
        <v>49001006224</v>
      </c>
      <c r="H65" s="532" t="s">
        <v>1256</v>
      </c>
      <c r="I65" s="451" t="s">
        <v>1257</v>
      </c>
      <c r="J65" s="451"/>
      <c r="K65" s="422"/>
    </row>
    <row r="66" spans="1:11" ht="30">
      <c r="A66" s="441">
        <v>52</v>
      </c>
      <c r="B66" s="529" t="s">
        <v>1258</v>
      </c>
      <c r="C66" s="529" t="s">
        <v>1005</v>
      </c>
      <c r="D66" s="530" t="s">
        <v>1104</v>
      </c>
      <c r="E66" s="531">
        <v>80.3</v>
      </c>
      <c r="F66" s="531">
        <v>625</v>
      </c>
      <c r="G66" s="531">
        <v>33001022458</v>
      </c>
      <c r="H66" s="532" t="s">
        <v>1259</v>
      </c>
      <c r="I66" s="451" t="s">
        <v>1260</v>
      </c>
      <c r="J66" s="451"/>
      <c r="K66" s="422"/>
    </row>
    <row r="67" spans="1:11" ht="45">
      <c r="A67" s="441">
        <v>53</v>
      </c>
      <c r="B67" s="529" t="s">
        <v>1261</v>
      </c>
      <c r="C67" s="529" t="s">
        <v>1005</v>
      </c>
      <c r="D67" s="530" t="s">
        <v>1104</v>
      </c>
      <c r="E67" s="531">
        <v>60</v>
      </c>
      <c r="F67" s="531">
        <v>500</v>
      </c>
      <c r="G67" s="531">
        <v>29001003140</v>
      </c>
      <c r="H67" s="532" t="s">
        <v>1262</v>
      </c>
      <c r="I67" s="451" t="s">
        <v>1263</v>
      </c>
      <c r="J67" s="451"/>
      <c r="K67" s="422"/>
    </row>
    <row r="68" spans="1:11" ht="30">
      <c r="A68" s="441">
        <v>54</v>
      </c>
      <c r="B68" s="529" t="s">
        <v>1264</v>
      </c>
      <c r="C68" s="529" t="s">
        <v>1005</v>
      </c>
      <c r="D68" s="530" t="s">
        <v>1100</v>
      </c>
      <c r="E68" s="531">
        <v>50</v>
      </c>
      <c r="F68" s="531">
        <v>350</v>
      </c>
      <c r="G68" s="523" t="s">
        <v>1265</v>
      </c>
      <c r="H68" s="532" t="s">
        <v>1266</v>
      </c>
      <c r="I68" s="451" t="s">
        <v>1267</v>
      </c>
      <c r="J68" s="451"/>
      <c r="K68" s="422"/>
    </row>
    <row r="69" spans="1:11" ht="30">
      <c r="A69" s="441">
        <v>55</v>
      </c>
      <c r="B69" s="529" t="s">
        <v>1268</v>
      </c>
      <c r="C69" s="529" t="s">
        <v>1005</v>
      </c>
      <c r="D69" s="530" t="s">
        <v>1104</v>
      </c>
      <c r="E69" s="531">
        <v>73</v>
      </c>
      <c r="F69" s="531">
        <v>500</v>
      </c>
      <c r="G69" s="435" t="s">
        <v>1269</v>
      </c>
      <c r="H69" s="532" t="s">
        <v>1270</v>
      </c>
      <c r="I69" s="451" t="s">
        <v>1271</v>
      </c>
      <c r="J69" s="451"/>
      <c r="K69" s="422"/>
    </row>
    <row r="70" spans="1:11" ht="30">
      <c r="A70" s="441">
        <v>56</v>
      </c>
      <c r="B70" s="529" t="s">
        <v>1272</v>
      </c>
      <c r="C70" s="529" t="s">
        <v>1005</v>
      </c>
      <c r="D70" s="530" t="s">
        <v>1104</v>
      </c>
      <c r="E70" s="531">
        <v>169.7</v>
      </c>
      <c r="F70" s="531">
        <v>625</v>
      </c>
      <c r="G70" s="523" t="s">
        <v>1273</v>
      </c>
      <c r="H70" s="532" t="s">
        <v>1274</v>
      </c>
      <c r="I70" s="451" t="s">
        <v>1275</v>
      </c>
      <c r="J70" s="451"/>
      <c r="K70" s="422"/>
    </row>
    <row r="71" spans="1:11" ht="30">
      <c r="A71" s="441">
        <v>57</v>
      </c>
      <c r="B71" s="529" t="s">
        <v>1276</v>
      </c>
      <c r="C71" s="529" t="s">
        <v>1005</v>
      </c>
      <c r="D71" s="530" t="s">
        <v>1100</v>
      </c>
      <c r="E71" s="529">
        <v>41.25</v>
      </c>
      <c r="F71" s="529">
        <v>875</v>
      </c>
      <c r="G71" s="529">
        <v>60001129329</v>
      </c>
      <c r="H71" s="532" t="s">
        <v>1229</v>
      </c>
      <c r="I71" s="451" t="s">
        <v>1277</v>
      </c>
      <c r="J71" s="451"/>
      <c r="K71" s="422"/>
    </row>
    <row r="72" spans="1:11" ht="30">
      <c r="A72" s="441">
        <v>58</v>
      </c>
      <c r="B72" s="529" t="s">
        <v>1278</v>
      </c>
      <c r="C72" s="529" t="s">
        <v>1005</v>
      </c>
      <c r="D72" s="530" t="s">
        <v>1104</v>
      </c>
      <c r="E72" s="531">
        <v>180</v>
      </c>
      <c r="F72" s="531">
        <v>562.5</v>
      </c>
      <c r="G72" s="523" t="s">
        <v>1279</v>
      </c>
      <c r="H72" s="532" t="s">
        <v>1280</v>
      </c>
      <c r="I72" s="451" t="s">
        <v>1281</v>
      </c>
      <c r="J72" s="451"/>
      <c r="K72" s="422"/>
    </row>
    <row r="73" spans="1:11" ht="30">
      <c r="A73" s="441">
        <v>59</v>
      </c>
      <c r="B73" s="529" t="s">
        <v>1282</v>
      </c>
      <c r="C73" s="529" t="s">
        <v>1005</v>
      </c>
      <c r="D73" s="530" t="s">
        <v>1104</v>
      </c>
      <c r="E73" s="531">
        <v>99</v>
      </c>
      <c r="F73" s="531">
        <v>800</v>
      </c>
      <c r="G73" s="523" t="s">
        <v>1283</v>
      </c>
      <c r="H73" s="532" t="s">
        <v>1284</v>
      </c>
      <c r="I73" s="451" t="s">
        <v>1285</v>
      </c>
      <c r="J73" s="451"/>
      <c r="K73" s="422"/>
    </row>
    <row r="74" spans="1:11" ht="30">
      <c r="A74" s="441">
        <v>60</v>
      </c>
      <c r="B74" s="529" t="s">
        <v>1286</v>
      </c>
      <c r="C74" s="529" t="s">
        <v>1005</v>
      </c>
      <c r="D74" s="530" t="s">
        <v>1100</v>
      </c>
      <c r="E74" s="531">
        <v>90</v>
      </c>
      <c r="F74" s="531">
        <v>562.5</v>
      </c>
      <c r="G74" s="523" t="s">
        <v>1287</v>
      </c>
      <c r="H74" s="532" t="s">
        <v>1288</v>
      </c>
      <c r="I74" s="451" t="s">
        <v>1289</v>
      </c>
      <c r="J74" s="451"/>
      <c r="K74" s="422"/>
    </row>
    <row r="75" spans="1:11" ht="30">
      <c r="A75" s="441">
        <v>61</v>
      </c>
      <c r="B75" s="529" t="s">
        <v>1290</v>
      </c>
      <c r="C75" s="529" t="s">
        <v>1005</v>
      </c>
      <c r="D75" s="530" t="s">
        <v>1104</v>
      </c>
      <c r="E75" s="531">
        <v>64.3</v>
      </c>
      <c r="F75" s="531">
        <v>1000</v>
      </c>
      <c r="G75" s="523" t="s">
        <v>1291</v>
      </c>
      <c r="H75" s="532" t="s">
        <v>1292</v>
      </c>
      <c r="I75" s="451" t="s">
        <v>1293</v>
      </c>
      <c r="J75" s="451"/>
      <c r="K75" s="422"/>
    </row>
    <row r="76" spans="1:11" ht="30">
      <c r="A76" s="441">
        <v>62</v>
      </c>
      <c r="B76" s="529" t="s">
        <v>1294</v>
      </c>
      <c r="C76" s="529" t="s">
        <v>1005</v>
      </c>
      <c r="D76" s="530" t="s">
        <v>1100</v>
      </c>
      <c r="E76" s="531">
        <v>250</v>
      </c>
      <c r="F76" s="531">
        <v>625</v>
      </c>
      <c r="G76" s="523" t="s">
        <v>1295</v>
      </c>
      <c r="H76" s="532" t="s">
        <v>1296</v>
      </c>
      <c r="I76" s="451" t="s">
        <v>1297</v>
      </c>
      <c r="J76" s="451"/>
      <c r="K76" s="422"/>
    </row>
    <row r="77" spans="1:11" ht="45">
      <c r="A77" s="441">
        <v>63</v>
      </c>
      <c r="B77" s="529" t="s">
        <v>1298</v>
      </c>
      <c r="C77" s="529" t="s">
        <v>1005</v>
      </c>
      <c r="D77" s="530" t="s">
        <v>1104</v>
      </c>
      <c r="E77" s="531">
        <v>185.53</v>
      </c>
      <c r="F77" s="531">
        <v>2963.6249999999995</v>
      </c>
      <c r="G77" s="523" t="s">
        <v>1299</v>
      </c>
      <c r="H77" s="532" t="s">
        <v>1223</v>
      </c>
      <c r="I77" s="451" t="s">
        <v>1220</v>
      </c>
      <c r="J77" s="451"/>
      <c r="K77" s="422"/>
    </row>
    <row r="78" spans="1:11" ht="45">
      <c r="A78" s="441">
        <v>64</v>
      </c>
      <c r="B78" s="529" t="s">
        <v>1300</v>
      </c>
      <c r="C78" s="529" t="s">
        <v>1005</v>
      </c>
      <c r="D78" s="530" t="s">
        <v>1104</v>
      </c>
      <c r="E78" s="531">
        <v>100.4</v>
      </c>
      <c r="F78" s="531">
        <v>375</v>
      </c>
      <c r="G78" s="523" t="s">
        <v>1301</v>
      </c>
      <c r="H78" s="532" t="s">
        <v>1302</v>
      </c>
      <c r="I78" s="451" t="s">
        <v>1303</v>
      </c>
      <c r="J78" s="451"/>
      <c r="K78" s="422"/>
    </row>
    <row r="79" spans="1:11" ht="30">
      <c r="A79" s="441">
        <v>65</v>
      </c>
      <c r="B79" s="438" t="s">
        <v>1304</v>
      </c>
      <c r="C79" s="529" t="s">
        <v>1005</v>
      </c>
      <c r="D79" s="530" t="s">
        <v>1104</v>
      </c>
      <c r="E79" s="522">
        <v>91</v>
      </c>
      <c r="F79" s="522">
        <v>1250</v>
      </c>
      <c r="G79" s="523" t="s">
        <v>1305</v>
      </c>
      <c r="H79" s="524" t="s">
        <v>1306</v>
      </c>
      <c r="I79" s="451" t="s">
        <v>1307</v>
      </c>
      <c r="J79" s="451"/>
      <c r="K79" s="422"/>
    </row>
    <row r="80" spans="1:11" ht="30">
      <c r="A80" s="441">
        <v>66</v>
      </c>
      <c r="B80" s="438" t="s">
        <v>1308</v>
      </c>
      <c r="C80" s="529" t="s">
        <v>1005</v>
      </c>
      <c r="D80" s="530" t="s">
        <v>1104</v>
      </c>
      <c r="E80" s="522">
        <v>160.69999999999999</v>
      </c>
      <c r="F80" s="522">
        <v>875</v>
      </c>
      <c r="G80" s="523" t="s">
        <v>1309</v>
      </c>
      <c r="H80" s="524" t="s">
        <v>1310</v>
      </c>
      <c r="I80" s="451" t="s">
        <v>1311</v>
      </c>
      <c r="J80" s="451"/>
      <c r="K80" s="422"/>
    </row>
    <row r="81" spans="1:11" ht="45">
      <c r="A81" s="441">
        <v>67</v>
      </c>
      <c r="B81" s="438" t="s">
        <v>1312</v>
      </c>
      <c r="C81" s="529" t="s">
        <v>1005</v>
      </c>
      <c r="D81" s="530" t="s">
        <v>1235</v>
      </c>
      <c r="E81" s="522">
        <v>113.4</v>
      </c>
      <c r="F81" s="522">
        <v>1433.3</v>
      </c>
      <c r="G81" s="523" t="s">
        <v>1313</v>
      </c>
      <c r="H81" s="524" t="s">
        <v>1314</v>
      </c>
      <c r="I81" s="451" t="s">
        <v>1315</v>
      </c>
      <c r="J81" s="451"/>
      <c r="K81" s="422"/>
    </row>
    <row r="82" spans="1:11" ht="60">
      <c r="A82" s="441">
        <v>68</v>
      </c>
      <c r="B82" s="438" t="s">
        <v>1316</v>
      </c>
      <c r="C82" s="529" t="s">
        <v>1005</v>
      </c>
      <c r="D82" s="530" t="s">
        <v>1096</v>
      </c>
      <c r="E82" s="522">
        <v>183.25</v>
      </c>
      <c r="F82" s="522">
        <v>2370.8999999999996</v>
      </c>
      <c r="G82" s="523" t="s">
        <v>1317</v>
      </c>
      <c r="H82" s="524" t="s">
        <v>1318</v>
      </c>
      <c r="I82" s="451" t="s">
        <v>1319</v>
      </c>
      <c r="J82" s="451"/>
      <c r="K82" s="422"/>
    </row>
    <row r="83" spans="1:11" ht="75">
      <c r="A83" s="441">
        <v>69</v>
      </c>
      <c r="B83" s="438" t="s">
        <v>1320</v>
      </c>
      <c r="C83" s="529" t="s">
        <v>1005</v>
      </c>
      <c r="D83" s="530" t="s">
        <v>1096</v>
      </c>
      <c r="E83" s="522">
        <v>102.03</v>
      </c>
      <c r="F83" s="522">
        <v>1250</v>
      </c>
      <c r="G83" s="523" t="s">
        <v>1321</v>
      </c>
      <c r="H83" s="524" t="s">
        <v>1322</v>
      </c>
      <c r="I83" s="451" t="s">
        <v>1323</v>
      </c>
      <c r="J83" s="451"/>
      <c r="K83" s="422"/>
    </row>
    <row r="84" spans="1:11" ht="30">
      <c r="A84" s="441">
        <v>70</v>
      </c>
      <c r="B84" s="438" t="s">
        <v>1324</v>
      </c>
      <c r="C84" s="529" t="s">
        <v>1005</v>
      </c>
      <c r="D84" s="530" t="s">
        <v>1096</v>
      </c>
      <c r="E84" s="522">
        <v>214.07</v>
      </c>
      <c r="F84" s="522">
        <v>1250</v>
      </c>
      <c r="G84" s="523" t="s">
        <v>1325</v>
      </c>
      <c r="H84" s="524" t="s">
        <v>1326</v>
      </c>
      <c r="I84" s="451" t="s">
        <v>1327</v>
      </c>
      <c r="J84" s="451"/>
      <c r="K84" s="422"/>
    </row>
    <row r="85" spans="1:11" ht="45">
      <c r="A85" s="441">
        <v>71</v>
      </c>
      <c r="B85" s="438" t="s">
        <v>1328</v>
      </c>
      <c r="C85" s="529" t="s">
        <v>1005</v>
      </c>
      <c r="D85" s="530" t="s">
        <v>1096</v>
      </c>
      <c r="E85" s="522">
        <v>112.8</v>
      </c>
      <c r="F85" s="522">
        <v>2370.8999999999996</v>
      </c>
      <c r="G85" s="523" t="s">
        <v>1329</v>
      </c>
      <c r="H85" s="524" t="s">
        <v>1188</v>
      </c>
      <c r="I85" s="451" t="s">
        <v>1330</v>
      </c>
      <c r="J85" s="451"/>
      <c r="K85" s="422"/>
    </row>
    <row r="86" spans="1:11" ht="30">
      <c r="A86" s="441">
        <v>72</v>
      </c>
      <c r="B86" s="438" t="s">
        <v>1331</v>
      </c>
      <c r="C86" s="529" t="s">
        <v>1005</v>
      </c>
      <c r="D86" s="530" t="s">
        <v>1100</v>
      </c>
      <c r="E86" s="522">
        <v>185.58</v>
      </c>
      <c r="F86" s="522">
        <v>3082.1699999999996</v>
      </c>
      <c r="G86" s="523" t="s">
        <v>1332</v>
      </c>
      <c r="H86" s="524" t="s">
        <v>1333</v>
      </c>
      <c r="I86" s="451" t="s">
        <v>1334</v>
      </c>
      <c r="J86" s="451"/>
      <c r="K86" s="422"/>
    </row>
    <row r="87" spans="1:11" ht="45">
      <c r="A87" s="441">
        <v>73</v>
      </c>
      <c r="B87" s="26" t="s">
        <v>1335</v>
      </c>
      <c r="C87" s="529" t="s">
        <v>1005</v>
      </c>
      <c r="D87" s="68" t="s">
        <v>1336</v>
      </c>
      <c r="E87" s="68">
        <v>8252.7000000000007</v>
      </c>
      <c r="F87" s="68">
        <v>10000</v>
      </c>
      <c r="G87" s="26"/>
      <c r="H87" s="217"/>
      <c r="I87" s="217"/>
      <c r="J87" s="539">
        <v>204878542</v>
      </c>
      <c r="K87" s="26" t="s">
        <v>1337</v>
      </c>
    </row>
    <row r="88" spans="1:11" ht="15">
      <c r="A88" s="68"/>
      <c r="B88" s="26"/>
      <c r="C88" s="26"/>
      <c r="D88" s="26"/>
      <c r="E88" s="26"/>
      <c r="F88" s="26"/>
      <c r="G88" s="26"/>
      <c r="H88" s="217"/>
      <c r="I88" s="217"/>
      <c r="J88" s="217"/>
      <c r="K88" s="26"/>
    </row>
    <row r="89" spans="1:11" ht="15">
      <c r="A89" s="68" t="s">
        <v>266</v>
      </c>
      <c r="B89" s="26"/>
      <c r="C89" s="26"/>
      <c r="D89" s="26"/>
      <c r="E89" s="26"/>
      <c r="F89" s="26"/>
      <c r="G89" s="26"/>
      <c r="H89" s="217"/>
      <c r="I89" s="217"/>
      <c r="J89" s="217"/>
      <c r="K89" s="26"/>
    </row>
    <row r="90" spans="1:1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 ht="15">
      <c r="A92" s="25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 ht="15">
      <c r="A93" s="2"/>
      <c r="B93" s="72" t="s">
        <v>96</v>
      </c>
      <c r="C93" s="2"/>
      <c r="D93" s="2"/>
      <c r="E93" s="5"/>
      <c r="F93" s="2"/>
      <c r="G93" s="2"/>
      <c r="H93" s="2"/>
      <c r="I93" s="2"/>
      <c r="J93" s="2"/>
      <c r="K93" s="2"/>
    </row>
    <row r="94" spans="1:11" ht="15">
      <c r="A94" s="2"/>
      <c r="B94" s="2"/>
      <c r="C94" s="514"/>
      <c r="D94" s="514"/>
      <c r="F94" s="71"/>
      <c r="G94" s="74"/>
    </row>
    <row r="95" spans="1:11" ht="15">
      <c r="B95" s="2"/>
      <c r="C95" s="70" t="s">
        <v>256</v>
      </c>
      <c r="D95" s="2"/>
      <c r="F95" s="12" t="s">
        <v>261</v>
      </c>
    </row>
    <row r="96" spans="1:11" ht="15">
      <c r="B96" s="2"/>
      <c r="C96" s="2"/>
      <c r="D96" s="2"/>
      <c r="F96" s="2" t="s">
        <v>257</v>
      </c>
    </row>
    <row r="97" spans="2:3" ht="15">
      <c r="B97" s="2"/>
      <c r="C97" s="66" t="s">
        <v>127</v>
      </c>
    </row>
  </sheetData>
  <mergeCells count="22">
    <mergeCell ref="E36:E37"/>
    <mergeCell ref="A46:A47"/>
    <mergeCell ref="B46:B47"/>
    <mergeCell ref="D46:D47"/>
    <mergeCell ref="E46:E47"/>
    <mergeCell ref="E16:E17"/>
    <mergeCell ref="A19:A20"/>
    <mergeCell ref="B19:B20"/>
    <mergeCell ref="C19:C20"/>
    <mergeCell ref="D19:D20"/>
    <mergeCell ref="E19:E20"/>
    <mergeCell ref="C94:D94"/>
    <mergeCell ref="A16:A17"/>
    <mergeCell ref="B16:B17"/>
    <mergeCell ref="C16:C17"/>
    <mergeCell ref="D16:D17"/>
    <mergeCell ref="A22:A23"/>
    <mergeCell ref="A25:A26"/>
    <mergeCell ref="A36:A37"/>
    <mergeCell ref="B36:B37"/>
    <mergeCell ref="C36:C37"/>
    <mergeCell ref="D36:D37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view="pageBreakPreview" topLeftCell="A34" zoomScale="80" zoomScaleNormal="100" zoomScaleSheetLayoutView="80" workbookViewId="0">
      <selection activeCell="B13" sqref="B13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7" t="s">
        <v>909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351" t="s">
        <v>479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8" t="str">
        <f>'ფორმა N1'!D4</f>
        <v>მ.პ.გ. ქართული ოცნება - დემოკრატიული საქართველო</v>
      </c>
      <c r="B5" s="218"/>
      <c r="C5" s="81"/>
      <c r="D5" s="81"/>
      <c r="E5" s="81"/>
      <c r="F5" s="219"/>
      <c r="G5" s="220"/>
      <c r="H5" s="220"/>
      <c r="I5" s="220"/>
      <c r="J5" s="220"/>
      <c r="K5" s="220"/>
      <c r="L5" s="219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 t="s">
        <v>679</v>
      </c>
      <c r="C9" s="26" t="s">
        <v>680</v>
      </c>
      <c r="D9" s="68" t="s">
        <v>681</v>
      </c>
      <c r="E9" s="68">
        <v>1991</v>
      </c>
      <c r="F9" s="68" t="s">
        <v>682</v>
      </c>
      <c r="G9" s="455">
        <f>150+450+175+100</f>
        <v>875</v>
      </c>
      <c r="H9" s="26"/>
      <c r="I9" s="217"/>
      <c r="J9" s="217"/>
      <c r="K9" s="453">
        <v>206120437</v>
      </c>
      <c r="L9" s="26" t="s">
        <v>910</v>
      </c>
    </row>
    <row r="10" spans="1:13" customFormat="1" ht="15">
      <c r="A10" s="68">
        <v>2</v>
      </c>
      <c r="B10" s="454" t="s">
        <v>698</v>
      </c>
      <c r="C10" s="435" t="s">
        <v>699</v>
      </c>
      <c r="D10" s="454" t="s">
        <v>700</v>
      </c>
      <c r="E10" s="454">
        <v>1998</v>
      </c>
      <c r="F10" s="435" t="s">
        <v>701</v>
      </c>
      <c r="G10" s="458">
        <v>125</v>
      </c>
      <c r="H10" s="452"/>
      <c r="I10" s="452"/>
      <c r="J10" s="452"/>
      <c r="K10" s="432" t="s">
        <v>702</v>
      </c>
      <c r="L10" s="432" t="s">
        <v>703</v>
      </c>
    </row>
    <row r="11" spans="1:13" customFormat="1" ht="15">
      <c r="A11" s="68">
        <v>3</v>
      </c>
      <c r="B11" s="425" t="s">
        <v>698</v>
      </c>
      <c r="C11" s="435" t="s">
        <v>704</v>
      </c>
      <c r="D11" s="434" t="s">
        <v>705</v>
      </c>
      <c r="E11" s="445" t="s">
        <v>706</v>
      </c>
      <c r="F11" s="435" t="s">
        <v>707</v>
      </c>
      <c r="G11" s="459">
        <v>70</v>
      </c>
      <c r="H11" s="435"/>
      <c r="I11" s="435"/>
      <c r="J11" s="435"/>
      <c r="K11" s="436" t="s">
        <v>708</v>
      </c>
      <c r="L11" s="436" t="s">
        <v>911</v>
      </c>
    </row>
    <row r="12" spans="1:13" customFormat="1" ht="15">
      <c r="A12" s="68">
        <v>4</v>
      </c>
      <c r="B12" s="425" t="s">
        <v>698</v>
      </c>
      <c r="C12" s="435" t="s">
        <v>709</v>
      </c>
      <c r="D12" s="435" t="s">
        <v>710</v>
      </c>
      <c r="E12" s="435" t="s">
        <v>711</v>
      </c>
      <c r="F12" s="435" t="s">
        <v>712</v>
      </c>
      <c r="G12" s="515">
        <v>240</v>
      </c>
      <c r="H12" s="437"/>
      <c r="I12" s="437"/>
      <c r="J12" s="437"/>
      <c r="K12" s="520" t="s">
        <v>713</v>
      </c>
      <c r="L12" s="520" t="s">
        <v>714</v>
      </c>
    </row>
    <row r="13" spans="1:13" customFormat="1" ht="15">
      <c r="A13" s="68">
        <v>5</v>
      </c>
      <c r="B13" s="433" t="s">
        <v>698</v>
      </c>
      <c r="C13" s="431" t="s">
        <v>704</v>
      </c>
      <c r="D13" s="431" t="s">
        <v>715</v>
      </c>
      <c r="E13" s="431" t="s">
        <v>716</v>
      </c>
      <c r="F13" s="431" t="s">
        <v>717</v>
      </c>
      <c r="G13" s="515"/>
      <c r="H13" s="437"/>
      <c r="I13" s="437"/>
      <c r="J13" s="437"/>
      <c r="K13" s="520"/>
      <c r="L13" s="520"/>
    </row>
    <row r="14" spans="1:13" customFormat="1" ht="15">
      <c r="A14" s="68">
        <v>6</v>
      </c>
      <c r="B14" s="433" t="s">
        <v>698</v>
      </c>
      <c r="C14" s="431" t="s">
        <v>718</v>
      </c>
      <c r="D14" s="431" t="s">
        <v>719</v>
      </c>
      <c r="E14" s="431" t="s">
        <v>720</v>
      </c>
      <c r="F14" s="431" t="s">
        <v>721</v>
      </c>
      <c r="G14" s="515"/>
      <c r="H14" s="437"/>
      <c r="I14" s="437"/>
      <c r="J14" s="437"/>
      <c r="K14" s="520"/>
      <c r="L14" s="520"/>
    </row>
    <row r="15" spans="1:13" customFormat="1" ht="15">
      <c r="A15" s="68">
        <v>7</v>
      </c>
      <c r="B15" s="433" t="s">
        <v>698</v>
      </c>
      <c r="C15" s="431" t="s">
        <v>709</v>
      </c>
      <c r="D15" s="431" t="s">
        <v>722</v>
      </c>
      <c r="E15" s="431" t="s">
        <v>723</v>
      </c>
      <c r="F15" s="431" t="s">
        <v>724</v>
      </c>
      <c r="G15" s="460">
        <v>80</v>
      </c>
      <c r="H15" s="425"/>
      <c r="I15" s="425"/>
      <c r="J15" s="425"/>
      <c r="K15" s="423" t="s">
        <v>725</v>
      </c>
      <c r="L15" s="423" t="s">
        <v>726</v>
      </c>
    </row>
    <row r="16" spans="1:13" customFormat="1" ht="15">
      <c r="A16" s="68">
        <v>8</v>
      </c>
      <c r="B16" s="433" t="s">
        <v>698</v>
      </c>
      <c r="C16" s="431" t="s">
        <v>709</v>
      </c>
      <c r="D16" s="431" t="s">
        <v>727</v>
      </c>
      <c r="E16" s="432" t="s">
        <v>728</v>
      </c>
      <c r="F16" s="431" t="s">
        <v>729</v>
      </c>
      <c r="G16" s="460">
        <v>100</v>
      </c>
      <c r="H16" s="425"/>
      <c r="I16" s="425"/>
      <c r="J16" s="425"/>
      <c r="K16" s="432" t="s">
        <v>730</v>
      </c>
      <c r="L16" s="432" t="s">
        <v>731</v>
      </c>
    </row>
    <row r="17" spans="1:12" customFormat="1" ht="15">
      <c r="A17" s="68">
        <v>9</v>
      </c>
      <c r="B17" s="433" t="s">
        <v>698</v>
      </c>
      <c r="C17" s="438" t="s">
        <v>732</v>
      </c>
      <c r="D17" s="431" t="s">
        <v>912</v>
      </c>
      <c r="E17" s="432" t="s">
        <v>733</v>
      </c>
      <c r="F17" s="431" t="s">
        <v>734</v>
      </c>
      <c r="G17" s="521">
        <v>312.5</v>
      </c>
      <c r="H17" s="435"/>
      <c r="I17" s="435"/>
      <c r="J17" s="435"/>
      <c r="K17" s="520" t="s">
        <v>735</v>
      </c>
      <c r="L17" s="520" t="s">
        <v>736</v>
      </c>
    </row>
    <row r="18" spans="1:12" customFormat="1" ht="15">
      <c r="A18" s="68">
        <v>10</v>
      </c>
      <c r="B18" s="433" t="s">
        <v>698</v>
      </c>
      <c r="C18" s="438" t="s">
        <v>718</v>
      </c>
      <c r="D18" s="431" t="s">
        <v>737</v>
      </c>
      <c r="E18" s="432" t="s">
        <v>720</v>
      </c>
      <c r="F18" s="431" t="s">
        <v>738</v>
      </c>
      <c r="G18" s="521"/>
      <c r="H18" s="435"/>
      <c r="I18" s="435"/>
      <c r="J18" s="435"/>
      <c r="K18" s="520"/>
      <c r="L18" s="520"/>
    </row>
    <row r="19" spans="1:12" customFormat="1" ht="15">
      <c r="A19" s="68">
        <v>11</v>
      </c>
      <c r="B19" s="433" t="s">
        <v>698</v>
      </c>
      <c r="C19" s="431" t="s">
        <v>739</v>
      </c>
      <c r="D19" s="431" t="s">
        <v>740</v>
      </c>
      <c r="E19" s="431" t="s">
        <v>741</v>
      </c>
      <c r="F19" s="431" t="s">
        <v>742</v>
      </c>
      <c r="G19" s="515">
        <v>576</v>
      </c>
      <c r="H19" s="425"/>
      <c r="I19" s="425"/>
      <c r="J19" s="425"/>
      <c r="K19" s="520" t="s">
        <v>743</v>
      </c>
      <c r="L19" s="520" t="s">
        <v>913</v>
      </c>
    </row>
    <row r="20" spans="1:12" customFormat="1" ht="15">
      <c r="A20" s="68">
        <v>12</v>
      </c>
      <c r="B20" s="433" t="s">
        <v>698</v>
      </c>
      <c r="C20" s="431" t="s">
        <v>739</v>
      </c>
      <c r="D20" s="431" t="s">
        <v>744</v>
      </c>
      <c r="E20" s="431" t="s">
        <v>716</v>
      </c>
      <c r="F20" s="431" t="s">
        <v>745</v>
      </c>
      <c r="G20" s="515"/>
      <c r="H20" s="425"/>
      <c r="I20" s="425"/>
      <c r="J20" s="425"/>
      <c r="K20" s="520"/>
      <c r="L20" s="520"/>
    </row>
    <row r="21" spans="1:12" customFormat="1" ht="15">
      <c r="A21" s="68">
        <v>13</v>
      </c>
      <c r="B21" s="433" t="s">
        <v>698</v>
      </c>
      <c r="C21" s="431" t="s">
        <v>718</v>
      </c>
      <c r="D21" s="431" t="s">
        <v>746</v>
      </c>
      <c r="E21" s="431" t="s">
        <v>747</v>
      </c>
      <c r="F21" s="431" t="s">
        <v>748</v>
      </c>
      <c r="G21" s="515"/>
      <c r="H21" s="425"/>
      <c r="I21" s="425"/>
      <c r="J21" s="425"/>
      <c r="K21" s="520"/>
      <c r="L21" s="520"/>
    </row>
    <row r="22" spans="1:12" customFormat="1" ht="15">
      <c r="A22" s="68">
        <v>14</v>
      </c>
      <c r="B22" s="433" t="s">
        <v>698</v>
      </c>
      <c r="C22" s="439" t="s">
        <v>749</v>
      </c>
      <c r="D22" s="431" t="s">
        <v>750</v>
      </c>
      <c r="E22" s="431" t="s">
        <v>728</v>
      </c>
      <c r="F22" s="440" t="s">
        <v>751</v>
      </c>
      <c r="G22" s="515">
        <v>980</v>
      </c>
      <c r="H22" s="425"/>
      <c r="I22" s="425"/>
      <c r="J22" s="425"/>
      <c r="K22" s="516" t="s">
        <v>752</v>
      </c>
      <c r="L22" s="516" t="s">
        <v>753</v>
      </c>
    </row>
    <row r="23" spans="1:12" customFormat="1" ht="15">
      <c r="A23" s="68">
        <v>15</v>
      </c>
      <c r="B23" s="433" t="s">
        <v>698</v>
      </c>
      <c r="C23" s="439" t="s">
        <v>749</v>
      </c>
      <c r="D23" s="431" t="s">
        <v>754</v>
      </c>
      <c r="E23" s="431" t="s">
        <v>755</v>
      </c>
      <c r="F23" s="440" t="s">
        <v>756</v>
      </c>
      <c r="G23" s="515"/>
      <c r="H23" s="425"/>
      <c r="I23" s="425"/>
      <c r="J23" s="425"/>
      <c r="K23" s="516"/>
      <c r="L23" s="516"/>
    </row>
    <row r="24" spans="1:12" customFormat="1" ht="15">
      <c r="A24" s="68">
        <v>16</v>
      </c>
      <c r="B24" s="433" t="s">
        <v>698</v>
      </c>
      <c r="C24" s="431" t="s">
        <v>757</v>
      </c>
      <c r="D24" s="434" t="s">
        <v>758</v>
      </c>
      <c r="E24" s="442" t="s">
        <v>747</v>
      </c>
      <c r="F24" s="431" t="s">
        <v>759</v>
      </c>
      <c r="G24" s="515">
        <v>3000</v>
      </c>
      <c r="H24" s="425"/>
      <c r="I24" s="425"/>
      <c r="J24" s="425"/>
      <c r="K24" s="516" t="s">
        <v>760</v>
      </c>
      <c r="L24" s="516" t="s">
        <v>761</v>
      </c>
    </row>
    <row r="25" spans="1:12" customFormat="1" ht="15">
      <c r="A25" s="68">
        <v>17</v>
      </c>
      <c r="B25" s="433" t="s">
        <v>698</v>
      </c>
      <c r="C25" s="431" t="s">
        <v>762</v>
      </c>
      <c r="D25" s="431" t="s">
        <v>763</v>
      </c>
      <c r="E25" s="443" t="s">
        <v>716</v>
      </c>
      <c r="F25" s="431" t="s">
        <v>764</v>
      </c>
      <c r="G25" s="515"/>
      <c r="H25" s="425"/>
      <c r="I25" s="425"/>
      <c r="J25" s="425"/>
      <c r="K25" s="516"/>
      <c r="L25" s="516"/>
    </row>
    <row r="26" spans="1:12" customFormat="1" ht="45">
      <c r="A26" s="68">
        <v>18</v>
      </c>
      <c r="B26" s="433" t="s">
        <v>698</v>
      </c>
      <c r="C26" s="438" t="s">
        <v>765</v>
      </c>
      <c r="D26" s="431" t="s">
        <v>766</v>
      </c>
      <c r="E26" s="443" t="s">
        <v>747</v>
      </c>
      <c r="F26" s="431" t="s">
        <v>767</v>
      </c>
      <c r="G26" s="460">
        <v>560</v>
      </c>
      <c r="H26" s="425"/>
      <c r="I26" s="425"/>
      <c r="J26" s="425"/>
      <c r="K26" s="423" t="s">
        <v>768</v>
      </c>
      <c r="L26" s="423" t="s">
        <v>769</v>
      </c>
    </row>
    <row r="27" spans="1:12" customFormat="1" ht="15">
      <c r="A27" s="68">
        <v>19</v>
      </c>
      <c r="B27" s="433" t="s">
        <v>698</v>
      </c>
      <c r="C27" s="439" t="s">
        <v>770</v>
      </c>
      <c r="D27" s="434" t="s">
        <v>771</v>
      </c>
      <c r="E27" s="432" t="s">
        <v>723</v>
      </c>
      <c r="F27" s="431" t="s">
        <v>772</v>
      </c>
      <c r="G27" s="460">
        <v>500</v>
      </c>
      <c r="H27" s="425"/>
      <c r="I27" s="425"/>
      <c r="J27" s="425"/>
      <c r="K27" s="423" t="s">
        <v>773</v>
      </c>
      <c r="L27" s="423" t="s">
        <v>774</v>
      </c>
    </row>
    <row r="28" spans="1:12" customFormat="1" ht="33.75" customHeight="1">
      <c r="A28" s="68">
        <v>20</v>
      </c>
      <c r="B28" s="433" t="s">
        <v>698</v>
      </c>
      <c r="C28" s="431" t="s">
        <v>775</v>
      </c>
      <c r="D28" s="444" t="s">
        <v>776</v>
      </c>
      <c r="E28" s="432" t="s">
        <v>720</v>
      </c>
      <c r="F28" s="431" t="s">
        <v>777</v>
      </c>
      <c r="G28" s="456">
        <v>187.5</v>
      </c>
      <c r="H28" s="435"/>
      <c r="I28" s="435"/>
      <c r="J28" s="435"/>
      <c r="K28" s="432" t="s">
        <v>778</v>
      </c>
      <c r="L28" s="423" t="s">
        <v>779</v>
      </c>
    </row>
    <row r="29" spans="1:12" customFormat="1" ht="15">
      <c r="A29" s="68">
        <v>21</v>
      </c>
      <c r="B29" s="425" t="s">
        <v>698</v>
      </c>
      <c r="C29" s="431" t="s">
        <v>780</v>
      </c>
      <c r="D29" s="445" t="s">
        <v>781</v>
      </c>
      <c r="E29" s="431" t="s">
        <v>741</v>
      </c>
      <c r="F29" s="431" t="s">
        <v>782</v>
      </c>
      <c r="G29" s="456">
        <v>187.5</v>
      </c>
      <c r="H29" s="435"/>
      <c r="I29" s="435"/>
      <c r="J29" s="435"/>
      <c r="K29" s="432" t="s">
        <v>783</v>
      </c>
      <c r="L29" s="423" t="s">
        <v>784</v>
      </c>
    </row>
    <row r="30" spans="1:12" customFormat="1" ht="15">
      <c r="A30" s="68">
        <v>22</v>
      </c>
      <c r="B30" s="433" t="s">
        <v>698</v>
      </c>
      <c r="C30" s="431" t="s">
        <v>704</v>
      </c>
      <c r="D30" s="431" t="s">
        <v>914</v>
      </c>
      <c r="E30" s="431" t="s">
        <v>706</v>
      </c>
      <c r="F30" s="431" t="s">
        <v>785</v>
      </c>
      <c r="G30" s="456">
        <v>187.5</v>
      </c>
      <c r="H30" s="435"/>
      <c r="I30" s="435"/>
      <c r="J30" s="435"/>
      <c r="K30" s="432" t="s">
        <v>786</v>
      </c>
      <c r="L30" s="423" t="s">
        <v>787</v>
      </c>
    </row>
    <row r="31" spans="1:12" customFormat="1" ht="15">
      <c r="A31" s="68">
        <v>23</v>
      </c>
      <c r="B31" s="433" t="s">
        <v>698</v>
      </c>
      <c r="C31" s="431" t="s">
        <v>718</v>
      </c>
      <c r="D31" s="431" t="s">
        <v>705</v>
      </c>
      <c r="E31" s="431" t="s">
        <v>755</v>
      </c>
      <c r="F31" s="431" t="s">
        <v>788</v>
      </c>
      <c r="G31" s="460">
        <v>160</v>
      </c>
      <c r="H31" s="437"/>
      <c r="I31" s="437"/>
      <c r="J31" s="437"/>
      <c r="K31" s="432" t="s">
        <v>789</v>
      </c>
      <c r="L31" s="423" t="s">
        <v>790</v>
      </c>
    </row>
    <row r="32" spans="1:12" customFormat="1" ht="15">
      <c r="A32" s="68">
        <v>24</v>
      </c>
      <c r="B32" s="433" t="s">
        <v>698</v>
      </c>
      <c r="C32" s="431" t="s">
        <v>709</v>
      </c>
      <c r="D32" s="431" t="s">
        <v>791</v>
      </c>
      <c r="E32" s="431" t="s">
        <v>720</v>
      </c>
      <c r="F32" s="431" t="s">
        <v>792</v>
      </c>
      <c r="G32" s="460">
        <v>375</v>
      </c>
      <c r="H32" s="425"/>
      <c r="I32" s="425"/>
      <c r="J32" s="425"/>
      <c r="K32" s="432" t="s">
        <v>793</v>
      </c>
      <c r="L32" s="423" t="s">
        <v>794</v>
      </c>
    </row>
    <row r="33" spans="1:12" customFormat="1" ht="15">
      <c r="A33" s="68">
        <v>25</v>
      </c>
      <c r="B33" s="433" t="s">
        <v>698</v>
      </c>
      <c r="C33" s="431" t="s">
        <v>739</v>
      </c>
      <c r="D33" s="431" t="s">
        <v>795</v>
      </c>
      <c r="E33" s="431" t="s">
        <v>716</v>
      </c>
      <c r="F33" s="431" t="s">
        <v>796</v>
      </c>
      <c r="G33" s="457">
        <v>125</v>
      </c>
      <c r="H33" s="435"/>
      <c r="I33" s="435"/>
      <c r="J33" s="435"/>
      <c r="K33" s="432" t="s">
        <v>797</v>
      </c>
      <c r="L33" s="423" t="s">
        <v>798</v>
      </c>
    </row>
    <row r="34" spans="1:12" customFormat="1" ht="15">
      <c r="A34" s="68">
        <v>26</v>
      </c>
      <c r="B34" s="433" t="s">
        <v>698</v>
      </c>
      <c r="C34" s="431" t="s">
        <v>799</v>
      </c>
      <c r="D34" s="431" t="s">
        <v>915</v>
      </c>
      <c r="E34" s="431" t="s">
        <v>747</v>
      </c>
      <c r="F34" s="431" t="s">
        <v>800</v>
      </c>
      <c r="G34" s="457">
        <v>125</v>
      </c>
      <c r="H34" s="435"/>
      <c r="I34" s="435"/>
      <c r="J34" s="435"/>
      <c r="K34" s="432" t="s">
        <v>801</v>
      </c>
      <c r="L34" s="423" t="s">
        <v>802</v>
      </c>
    </row>
    <row r="35" spans="1:12" customFormat="1" ht="15">
      <c r="A35" s="68">
        <v>27</v>
      </c>
      <c r="B35" s="433" t="s">
        <v>698</v>
      </c>
      <c r="C35" s="431" t="s">
        <v>803</v>
      </c>
      <c r="D35" s="431" t="s">
        <v>804</v>
      </c>
      <c r="E35" s="431" t="s">
        <v>747</v>
      </c>
      <c r="F35" s="431" t="s">
        <v>805</v>
      </c>
      <c r="G35" s="457">
        <v>225</v>
      </c>
      <c r="H35" s="435"/>
      <c r="I35" s="435"/>
      <c r="J35" s="435"/>
      <c r="K35" s="432" t="s">
        <v>806</v>
      </c>
      <c r="L35" s="423" t="s">
        <v>807</v>
      </c>
    </row>
    <row r="36" spans="1:12" customFormat="1" ht="15">
      <c r="A36" s="68">
        <v>28</v>
      </c>
      <c r="B36" s="433" t="s">
        <v>698</v>
      </c>
      <c r="C36" s="431" t="s">
        <v>739</v>
      </c>
      <c r="D36" s="431" t="s">
        <v>808</v>
      </c>
      <c r="E36" s="431" t="s">
        <v>747</v>
      </c>
      <c r="F36" s="431" t="s">
        <v>809</v>
      </c>
      <c r="G36" s="457">
        <v>225</v>
      </c>
      <c r="H36" s="435"/>
      <c r="I36" s="435"/>
      <c r="J36" s="435"/>
      <c r="K36" s="432" t="s">
        <v>810</v>
      </c>
      <c r="L36" s="423" t="s">
        <v>811</v>
      </c>
    </row>
    <row r="37" spans="1:12" customFormat="1" ht="15">
      <c r="A37" s="68">
        <v>29</v>
      </c>
      <c r="B37" s="433" t="s">
        <v>698</v>
      </c>
      <c r="C37" s="431" t="s">
        <v>718</v>
      </c>
      <c r="D37" s="434" t="s">
        <v>705</v>
      </c>
      <c r="E37" s="431" t="s">
        <v>716</v>
      </c>
      <c r="F37" s="431" t="s">
        <v>812</v>
      </c>
      <c r="G37" s="457">
        <v>500</v>
      </c>
      <c r="H37" s="435"/>
      <c r="I37" s="435"/>
      <c r="J37" s="435"/>
      <c r="K37" s="432" t="s">
        <v>813</v>
      </c>
      <c r="L37" s="423" t="s">
        <v>814</v>
      </c>
    </row>
    <row r="38" spans="1:12" customFormat="1" ht="15">
      <c r="A38" s="68">
        <v>30</v>
      </c>
      <c r="B38" s="433" t="s">
        <v>698</v>
      </c>
      <c r="C38" s="431" t="s">
        <v>739</v>
      </c>
      <c r="D38" s="431" t="s">
        <v>781</v>
      </c>
      <c r="E38" s="431" t="s">
        <v>815</v>
      </c>
      <c r="F38" s="431" t="s">
        <v>816</v>
      </c>
      <c r="G38" s="456">
        <v>437.5</v>
      </c>
      <c r="H38" s="435"/>
      <c r="I38" s="435"/>
      <c r="J38" s="435"/>
      <c r="K38" s="432" t="s">
        <v>817</v>
      </c>
      <c r="L38" s="423" t="s">
        <v>818</v>
      </c>
    </row>
    <row r="39" spans="1:12" customFormat="1" ht="15">
      <c r="A39" s="68">
        <v>31</v>
      </c>
      <c r="B39" s="433" t="s">
        <v>698</v>
      </c>
      <c r="C39" s="446" t="s">
        <v>819</v>
      </c>
      <c r="D39" s="446" t="s">
        <v>820</v>
      </c>
      <c r="E39" s="446" t="s">
        <v>720</v>
      </c>
      <c r="F39" s="447" t="s">
        <v>821</v>
      </c>
      <c r="G39" s="461">
        <v>400</v>
      </c>
      <c r="H39" s="446"/>
      <c r="I39" s="446"/>
      <c r="J39" s="446"/>
      <c r="K39" s="442" t="s">
        <v>822</v>
      </c>
      <c r="L39" s="423" t="s">
        <v>823</v>
      </c>
    </row>
    <row r="40" spans="1:12" customFormat="1" ht="15">
      <c r="A40" s="68">
        <v>32</v>
      </c>
      <c r="B40" s="433" t="s">
        <v>698</v>
      </c>
      <c r="C40" s="446" t="s">
        <v>739</v>
      </c>
      <c r="D40" s="446" t="s">
        <v>824</v>
      </c>
      <c r="E40" s="446" t="s">
        <v>825</v>
      </c>
      <c r="F40" s="431" t="s">
        <v>826</v>
      </c>
      <c r="G40" s="457">
        <v>280</v>
      </c>
      <c r="H40" s="435"/>
      <c r="I40" s="435"/>
      <c r="J40" s="435"/>
      <c r="K40" s="442" t="s">
        <v>827</v>
      </c>
      <c r="L40" s="423" t="s">
        <v>828</v>
      </c>
    </row>
    <row r="41" spans="1:12" customFormat="1" ht="15">
      <c r="A41" s="68">
        <v>33</v>
      </c>
      <c r="B41" s="433" t="s">
        <v>698</v>
      </c>
      <c r="C41" s="431" t="s">
        <v>718</v>
      </c>
      <c r="D41" s="431" t="s">
        <v>829</v>
      </c>
      <c r="E41" s="431" t="s">
        <v>741</v>
      </c>
      <c r="F41" s="431" t="s">
        <v>830</v>
      </c>
      <c r="G41" s="457">
        <v>275</v>
      </c>
      <c r="H41" s="435"/>
      <c r="I41" s="435"/>
      <c r="J41" s="435"/>
      <c r="K41" s="432" t="s">
        <v>831</v>
      </c>
      <c r="L41" s="423" t="s">
        <v>832</v>
      </c>
    </row>
    <row r="42" spans="1:12" customFormat="1" ht="15">
      <c r="A42" s="68">
        <v>34</v>
      </c>
      <c r="B42" s="433" t="s">
        <v>698</v>
      </c>
      <c r="C42" s="448" t="s">
        <v>833</v>
      </c>
      <c r="D42" s="446" t="s">
        <v>834</v>
      </c>
      <c r="E42" s="446" t="s">
        <v>835</v>
      </c>
      <c r="F42" s="446" t="s">
        <v>836</v>
      </c>
      <c r="G42" s="461">
        <v>300</v>
      </c>
      <c r="H42" s="449"/>
      <c r="I42" s="449"/>
      <c r="J42" s="449"/>
      <c r="K42" s="442" t="s">
        <v>837</v>
      </c>
      <c r="L42" s="423" t="s">
        <v>838</v>
      </c>
    </row>
    <row r="43" spans="1:12" customFormat="1" ht="15">
      <c r="A43" s="68">
        <v>35</v>
      </c>
      <c r="B43" s="433" t="s">
        <v>698</v>
      </c>
      <c r="C43" s="448" t="s">
        <v>833</v>
      </c>
      <c r="D43" s="446" t="s">
        <v>839</v>
      </c>
      <c r="E43" s="446" t="s">
        <v>728</v>
      </c>
      <c r="F43" s="446" t="s">
        <v>840</v>
      </c>
      <c r="G43" s="461">
        <v>300</v>
      </c>
      <c r="H43" s="449"/>
      <c r="I43" s="449"/>
      <c r="J43" s="449"/>
      <c r="K43" s="442" t="s">
        <v>841</v>
      </c>
      <c r="L43" s="446" t="s">
        <v>842</v>
      </c>
    </row>
    <row r="44" spans="1:12" customFormat="1" ht="15">
      <c r="A44" s="68">
        <v>36</v>
      </c>
      <c r="B44" s="433" t="s">
        <v>698</v>
      </c>
      <c r="C44" s="431" t="s">
        <v>843</v>
      </c>
      <c r="D44" s="446" t="s">
        <v>844</v>
      </c>
      <c r="E44" s="431" t="s">
        <v>845</v>
      </c>
      <c r="F44" s="431" t="s">
        <v>846</v>
      </c>
      <c r="G44" s="461">
        <v>250</v>
      </c>
      <c r="H44" s="449"/>
      <c r="I44" s="449"/>
      <c r="J44" s="449"/>
      <c r="K44" s="432" t="s">
        <v>847</v>
      </c>
      <c r="L44" s="446" t="s">
        <v>848</v>
      </c>
    </row>
    <row r="45" spans="1:12" customFormat="1" ht="15">
      <c r="A45" s="68">
        <v>37</v>
      </c>
      <c r="B45" s="433" t="s">
        <v>698</v>
      </c>
      <c r="C45" s="431" t="s">
        <v>739</v>
      </c>
      <c r="D45" s="447" t="s">
        <v>744</v>
      </c>
      <c r="E45" s="431" t="s">
        <v>716</v>
      </c>
      <c r="F45" s="431" t="s">
        <v>849</v>
      </c>
      <c r="G45" s="457">
        <v>250</v>
      </c>
      <c r="H45" s="435"/>
      <c r="I45" s="435"/>
      <c r="J45" s="435"/>
      <c r="K45" s="432" t="s">
        <v>850</v>
      </c>
      <c r="L45" s="423" t="s">
        <v>851</v>
      </c>
    </row>
    <row r="46" spans="1:12" customFormat="1" ht="15">
      <c r="A46" s="68">
        <v>38</v>
      </c>
      <c r="B46" s="425" t="s">
        <v>698</v>
      </c>
      <c r="C46" s="435" t="s">
        <v>709</v>
      </c>
      <c r="D46" s="435" t="s">
        <v>781</v>
      </c>
      <c r="E46" s="435" t="s">
        <v>845</v>
      </c>
      <c r="F46" s="435" t="s">
        <v>852</v>
      </c>
      <c r="G46" s="456">
        <v>437.5</v>
      </c>
      <c r="H46" s="435"/>
      <c r="I46" s="435"/>
      <c r="J46" s="435"/>
      <c r="K46" s="445" t="s">
        <v>853</v>
      </c>
      <c r="L46" s="425" t="s">
        <v>854</v>
      </c>
    </row>
    <row r="47" spans="1:12" customFormat="1" ht="15">
      <c r="A47" s="68">
        <v>39</v>
      </c>
      <c r="B47" s="433" t="s">
        <v>698</v>
      </c>
      <c r="C47" s="431" t="s">
        <v>855</v>
      </c>
      <c r="D47" s="431" t="s">
        <v>856</v>
      </c>
      <c r="E47" s="431" t="s">
        <v>857</v>
      </c>
      <c r="F47" s="431" t="s">
        <v>858</v>
      </c>
      <c r="G47" s="457">
        <v>350</v>
      </c>
      <c r="H47" s="435"/>
      <c r="I47" s="435"/>
      <c r="J47" s="435"/>
      <c r="K47" s="423">
        <v>62006019310</v>
      </c>
      <c r="L47" s="423" t="s">
        <v>859</v>
      </c>
    </row>
    <row r="48" spans="1:12" customFormat="1" ht="15">
      <c r="A48" s="68">
        <v>40</v>
      </c>
      <c r="B48" s="433" t="s">
        <v>698</v>
      </c>
      <c r="C48" s="439" t="s">
        <v>749</v>
      </c>
      <c r="D48" s="431" t="s">
        <v>860</v>
      </c>
      <c r="E48" s="431" t="s">
        <v>720</v>
      </c>
      <c r="F48" s="431" t="s">
        <v>861</v>
      </c>
      <c r="G48" s="457">
        <v>375</v>
      </c>
      <c r="H48" s="435"/>
      <c r="I48" s="435"/>
      <c r="J48" s="435"/>
      <c r="K48" s="432" t="s">
        <v>862</v>
      </c>
      <c r="L48" s="423" t="s">
        <v>863</v>
      </c>
    </row>
    <row r="49" spans="1:12" customFormat="1" ht="15">
      <c r="A49" s="68">
        <v>41</v>
      </c>
      <c r="B49" s="433" t="s">
        <v>698</v>
      </c>
      <c r="C49" s="431" t="s">
        <v>864</v>
      </c>
      <c r="D49" s="434" t="s">
        <v>865</v>
      </c>
      <c r="E49" s="432" t="s">
        <v>706</v>
      </c>
      <c r="F49" s="431" t="s">
        <v>866</v>
      </c>
      <c r="G49" s="460">
        <v>1100</v>
      </c>
      <c r="H49" s="425"/>
      <c r="I49" s="425"/>
      <c r="J49" s="425"/>
      <c r="K49" s="432" t="s">
        <v>867</v>
      </c>
      <c r="L49" s="423" t="s">
        <v>868</v>
      </c>
    </row>
    <row r="50" spans="1:12" customFormat="1" ht="15">
      <c r="A50" s="68">
        <v>42</v>
      </c>
      <c r="B50" s="433" t="s">
        <v>698</v>
      </c>
      <c r="C50" s="446" t="s">
        <v>775</v>
      </c>
      <c r="D50" s="446" t="s">
        <v>869</v>
      </c>
      <c r="E50" s="431" t="s">
        <v>835</v>
      </c>
      <c r="F50" s="431" t="s">
        <v>870</v>
      </c>
      <c r="G50" s="457">
        <v>437</v>
      </c>
      <c r="H50" s="435"/>
      <c r="I50" s="435"/>
      <c r="J50" s="435"/>
      <c r="K50" s="432" t="s">
        <v>871</v>
      </c>
      <c r="L50" s="423" t="s">
        <v>872</v>
      </c>
    </row>
    <row r="51" spans="1:12" customFormat="1" ht="15">
      <c r="A51" s="68">
        <v>43</v>
      </c>
      <c r="B51" s="433" t="s">
        <v>698</v>
      </c>
      <c r="C51" s="431" t="s">
        <v>718</v>
      </c>
      <c r="D51" s="431" t="s">
        <v>873</v>
      </c>
      <c r="E51" s="431" t="s">
        <v>706</v>
      </c>
      <c r="F51" s="431" t="s">
        <v>874</v>
      </c>
      <c r="G51" s="460">
        <v>600</v>
      </c>
      <c r="H51" s="425"/>
      <c r="I51" s="425"/>
      <c r="J51" s="425"/>
      <c r="K51" s="443" t="s">
        <v>875</v>
      </c>
      <c r="L51" s="423" t="s">
        <v>876</v>
      </c>
    </row>
    <row r="52" spans="1:12" customFormat="1" ht="15">
      <c r="A52" s="68">
        <v>44</v>
      </c>
      <c r="B52" s="433" t="s">
        <v>698</v>
      </c>
      <c r="C52" s="431" t="s">
        <v>709</v>
      </c>
      <c r="D52" s="431" t="s">
        <v>877</v>
      </c>
      <c r="E52" s="431" t="s">
        <v>716</v>
      </c>
      <c r="F52" s="431" t="s">
        <v>878</v>
      </c>
      <c r="G52" s="457">
        <v>200</v>
      </c>
      <c r="H52" s="432" t="s">
        <v>879</v>
      </c>
      <c r="I52" s="423" t="s">
        <v>880</v>
      </c>
      <c r="J52" s="422" t="s">
        <v>881</v>
      </c>
      <c r="K52" s="422"/>
      <c r="L52" s="422"/>
    </row>
    <row r="53" spans="1:12" customFormat="1" ht="15">
      <c r="A53" s="68">
        <v>45</v>
      </c>
      <c r="B53" s="433" t="s">
        <v>698</v>
      </c>
      <c r="C53" s="431" t="s">
        <v>718</v>
      </c>
      <c r="D53" s="431" t="s">
        <v>882</v>
      </c>
      <c r="E53" s="431" t="s">
        <v>723</v>
      </c>
      <c r="F53" s="431" t="s">
        <v>883</v>
      </c>
      <c r="G53" s="460">
        <v>275</v>
      </c>
      <c r="H53" s="432" t="s">
        <v>884</v>
      </c>
      <c r="I53" s="423" t="s">
        <v>885</v>
      </c>
      <c r="J53" s="422" t="s">
        <v>886</v>
      </c>
      <c r="K53" s="422"/>
      <c r="L53" s="422"/>
    </row>
    <row r="54" spans="1:12" customFormat="1" ht="15">
      <c r="A54" s="68">
        <v>46</v>
      </c>
      <c r="B54" s="433" t="s">
        <v>698</v>
      </c>
      <c r="C54" s="431" t="s">
        <v>718</v>
      </c>
      <c r="D54" s="431" t="s">
        <v>887</v>
      </c>
      <c r="E54" s="431" t="s">
        <v>741</v>
      </c>
      <c r="F54" s="431" t="s">
        <v>888</v>
      </c>
      <c r="G54" s="457">
        <v>500</v>
      </c>
      <c r="H54" s="432" t="s">
        <v>889</v>
      </c>
      <c r="I54" s="423" t="s">
        <v>890</v>
      </c>
      <c r="J54" s="422" t="s">
        <v>891</v>
      </c>
      <c r="K54" s="422"/>
      <c r="L54" s="422"/>
    </row>
    <row r="55" spans="1:12" customFormat="1" ht="15">
      <c r="A55" s="68">
        <v>47</v>
      </c>
      <c r="B55" s="433" t="s">
        <v>698</v>
      </c>
      <c r="C55" s="431" t="s">
        <v>892</v>
      </c>
      <c r="D55" s="431" t="s">
        <v>893</v>
      </c>
      <c r="E55" s="431" t="s">
        <v>733</v>
      </c>
      <c r="F55" s="431" t="s">
        <v>894</v>
      </c>
      <c r="G55" s="460">
        <v>1200</v>
      </c>
      <c r="H55" s="432" t="s">
        <v>895</v>
      </c>
      <c r="I55" s="423" t="s">
        <v>896</v>
      </c>
      <c r="J55" s="422" t="s">
        <v>897</v>
      </c>
      <c r="K55" s="422"/>
      <c r="L55" s="422"/>
    </row>
    <row r="56" spans="1:12" customFormat="1" ht="15">
      <c r="A56" s="68">
        <v>48</v>
      </c>
      <c r="B56" s="433" t="s">
        <v>698</v>
      </c>
      <c r="C56" s="431" t="s">
        <v>739</v>
      </c>
      <c r="D56" s="431" t="s">
        <v>856</v>
      </c>
      <c r="E56" s="431" t="s">
        <v>857</v>
      </c>
      <c r="F56" s="431" t="s">
        <v>898</v>
      </c>
      <c r="G56" s="457">
        <v>500</v>
      </c>
      <c r="H56" s="432" t="s">
        <v>899</v>
      </c>
      <c r="I56" s="423" t="s">
        <v>900</v>
      </c>
      <c r="J56" s="422" t="s">
        <v>901</v>
      </c>
      <c r="K56" s="422"/>
      <c r="L56" s="422"/>
    </row>
    <row r="57" spans="1:12" customFormat="1" ht="15" customHeight="1">
      <c r="A57" s="68">
        <v>49</v>
      </c>
      <c r="B57" s="433" t="s">
        <v>698</v>
      </c>
      <c r="C57" s="431" t="s">
        <v>902</v>
      </c>
      <c r="D57" s="431" t="s">
        <v>903</v>
      </c>
      <c r="E57" s="431" t="s">
        <v>904</v>
      </c>
      <c r="F57" s="431" t="s">
        <v>905</v>
      </c>
      <c r="G57" s="457">
        <v>600</v>
      </c>
      <c r="H57" s="432"/>
      <c r="I57" s="450"/>
      <c r="J57" s="451"/>
      <c r="K57" s="517">
        <v>404411837</v>
      </c>
      <c r="L57" s="517" t="s">
        <v>906</v>
      </c>
    </row>
    <row r="58" spans="1:12" customFormat="1" ht="15">
      <c r="A58" s="68">
        <v>50</v>
      </c>
      <c r="B58" s="433" t="s">
        <v>698</v>
      </c>
      <c r="C58" s="431" t="s">
        <v>902</v>
      </c>
      <c r="D58" s="431" t="s">
        <v>903</v>
      </c>
      <c r="E58" s="431" t="s">
        <v>904</v>
      </c>
      <c r="F58" s="431" t="s">
        <v>907</v>
      </c>
      <c r="G58" s="457">
        <v>600</v>
      </c>
      <c r="H58" s="432"/>
      <c r="I58" s="450"/>
      <c r="J58" s="451"/>
      <c r="K58" s="518"/>
      <c r="L58" s="518"/>
    </row>
    <row r="59" spans="1:12" customFormat="1" ht="15">
      <c r="A59" s="68">
        <v>51</v>
      </c>
      <c r="B59" s="433" t="s">
        <v>698</v>
      </c>
      <c r="C59" s="431" t="s">
        <v>902</v>
      </c>
      <c r="D59" s="431" t="s">
        <v>903</v>
      </c>
      <c r="E59" s="431" t="s">
        <v>904</v>
      </c>
      <c r="F59" s="431" t="s">
        <v>908</v>
      </c>
      <c r="G59" s="457">
        <v>600</v>
      </c>
      <c r="H59" s="432"/>
      <c r="I59" s="450"/>
      <c r="J59" s="451"/>
      <c r="K59" s="519"/>
      <c r="L59" s="519"/>
    </row>
    <row r="60" spans="1:12" customFormat="1" ht="15">
      <c r="A60" s="68"/>
      <c r="B60" s="68"/>
      <c r="C60" s="26"/>
      <c r="D60" s="26"/>
      <c r="E60" s="26"/>
      <c r="F60" s="26"/>
      <c r="G60" s="26"/>
      <c r="H60" s="26"/>
      <c r="I60" s="217"/>
      <c r="J60" s="217"/>
      <c r="K60" s="217"/>
      <c r="L60" s="26"/>
    </row>
    <row r="61" spans="1:12" customFormat="1" ht="15">
      <c r="A61" s="68" t="s">
        <v>916</v>
      </c>
      <c r="B61" s="68"/>
      <c r="C61" s="26"/>
      <c r="D61" s="26"/>
      <c r="E61" s="26"/>
      <c r="F61" s="26"/>
      <c r="G61" s="26"/>
      <c r="H61" s="26"/>
      <c r="I61" s="217"/>
      <c r="J61" s="217"/>
      <c r="K61" s="217"/>
      <c r="L61" s="26"/>
    </row>
    <row r="62" spans="1:12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</row>
    <row r="63" spans="1:12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</row>
    <row r="64" spans="1:12" ht="15">
      <c r="A64" s="222"/>
      <c r="B64" s="222"/>
      <c r="C64" s="221"/>
      <c r="D64" s="221"/>
      <c r="E64" s="221"/>
      <c r="F64" s="221"/>
      <c r="G64" s="221"/>
      <c r="H64" s="221"/>
      <c r="I64" s="221"/>
      <c r="J64" s="221"/>
      <c r="K64" s="221"/>
      <c r="L64" s="221"/>
    </row>
    <row r="65" spans="1:12" ht="15">
      <c r="A65" s="183"/>
      <c r="B65" s="183"/>
      <c r="C65" s="185" t="s">
        <v>96</v>
      </c>
      <c r="D65" s="183"/>
      <c r="E65" s="183"/>
      <c r="F65" s="186"/>
      <c r="G65" s="183"/>
      <c r="H65" s="183"/>
      <c r="I65" s="183"/>
      <c r="J65" s="183"/>
      <c r="K65" s="183"/>
      <c r="L65" s="183"/>
    </row>
    <row r="66" spans="1:12" ht="15">
      <c r="A66" s="183"/>
      <c r="B66" s="183"/>
      <c r="C66" s="183"/>
      <c r="D66" s="187"/>
      <c r="E66" s="183"/>
      <c r="G66" s="187"/>
      <c r="H66" s="226"/>
    </row>
    <row r="67" spans="1:12" ht="15">
      <c r="C67" s="183"/>
      <c r="D67" s="189" t="s">
        <v>256</v>
      </c>
      <c r="E67" s="183"/>
      <c r="G67" s="190" t="s">
        <v>261</v>
      </c>
    </row>
    <row r="68" spans="1:12" ht="15">
      <c r="C68" s="183"/>
      <c r="D68" s="191" t="s">
        <v>917</v>
      </c>
      <c r="E68" s="183"/>
      <c r="G68" s="183" t="s">
        <v>257</v>
      </c>
    </row>
    <row r="69" spans="1:12" ht="15">
      <c r="C69" s="183"/>
      <c r="D69" s="191"/>
    </row>
  </sheetData>
  <mergeCells count="17">
    <mergeCell ref="G12:G14"/>
    <mergeCell ref="K12:K14"/>
    <mergeCell ref="L12:L14"/>
    <mergeCell ref="G17:G18"/>
    <mergeCell ref="K17:K18"/>
    <mergeCell ref="L17:L18"/>
    <mergeCell ref="G19:G21"/>
    <mergeCell ref="K19:K21"/>
    <mergeCell ref="L19:L21"/>
    <mergeCell ref="G22:G23"/>
    <mergeCell ref="K22:K23"/>
    <mergeCell ref="L22:L23"/>
    <mergeCell ref="G24:G25"/>
    <mergeCell ref="K24:K25"/>
    <mergeCell ref="L24:L25"/>
    <mergeCell ref="K57:K59"/>
    <mergeCell ref="L57:L59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4" zoomScale="80" zoomScaleNormal="100" zoomScaleSheetLayoutView="80" workbookViewId="0">
      <selection activeCell="G10" sqref="G1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499" t="s">
        <v>97</v>
      </c>
      <c r="D1" s="499"/>
      <c r="E1" s="109"/>
    </row>
    <row r="2" spans="1:7">
      <c r="A2" s="77" t="s">
        <v>128</v>
      </c>
      <c r="B2" s="77"/>
      <c r="C2" s="497" t="s">
        <v>479</v>
      </c>
      <c r="D2" s="498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3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5">
        <v>1</v>
      </c>
      <c r="B9" s="235" t="s">
        <v>65</v>
      </c>
      <c r="C9" s="86">
        <f>SUM(C10,C26)</f>
        <v>577657</v>
      </c>
      <c r="D9" s="86">
        <f>SUM(D10,D26)</f>
        <v>577657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577657</v>
      </c>
      <c r="D10" s="86">
        <f>SUM(D11,D12,D16,D19,D24,D25)</f>
        <v>577657</v>
      </c>
      <c r="E10" s="109"/>
    </row>
    <row r="11" spans="1:7" s="9" customFormat="1" ht="16.5" customHeight="1">
      <c r="A11" s="89" t="s">
        <v>30</v>
      </c>
      <c r="B11" s="89" t="s">
        <v>68</v>
      </c>
      <c r="C11" s="8">
        <v>20</v>
      </c>
      <c r="D11" s="8">
        <v>20</v>
      </c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SUM(C13:C15)</f>
        <v>513900</v>
      </c>
      <c r="D12" s="108">
        <f>SUM(D13:D15)</f>
        <v>513900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>
        <v>393900</v>
      </c>
      <c r="D13" s="8">
        <v>393900</v>
      </c>
      <c r="E13" s="109"/>
    </row>
    <row r="14" spans="1:7" s="3" customFormat="1" ht="16.5" customHeight="1">
      <c r="A14" s="98" t="s">
        <v>473</v>
      </c>
      <c r="B14" s="98" t="s">
        <v>472</v>
      </c>
      <c r="C14" s="8">
        <v>120000</v>
      </c>
      <c r="D14" s="8">
        <v>120000</v>
      </c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63737</v>
      </c>
      <c r="D16" s="108">
        <f>SUM(D17:D18)</f>
        <v>63737</v>
      </c>
      <c r="E16" s="109"/>
    </row>
    <row r="17" spans="1:5" s="3" customFormat="1" ht="16.5" customHeight="1">
      <c r="A17" s="98" t="s">
        <v>73</v>
      </c>
      <c r="B17" s="98" t="s">
        <v>75</v>
      </c>
      <c r="C17" s="8">
        <v>63737</v>
      </c>
      <c r="D17" s="8">
        <v>63737</v>
      </c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9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>
        <v>0</v>
      </c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3" t="s">
        <v>87</v>
      </c>
      <c r="B28" s="243" t="s">
        <v>297</v>
      </c>
      <c r="C28" s="8"/>
      <c r="D28" s="8"/>
      <c r="E28" s="109"/>
    </row>
    <row r="29" spans="1:5">
      <c r="A29" s="243" t="s">
        <v>88</v>
      </c>
      <c r="B29" s="243" t="s">
        <v>300</v>
      </c>
      <c r="C29" s="8"/>
      <c r="D29" s="8"/>
      <c r="E29" s="109"/>
    </row>
    <row r="30" spans="1:5">
      <c r="A30" s="243" t="s">
        <v>427</v>
      </c>
      <c r="B30" s="243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3" t="s">
        <v>12</v>
      </c>
      <c r="B32" s="243" t="s">
        <v>475</v>
      </c>
      <c r="C32" s="8"/>
      <c r="D32" s="8"/>
      <c r="E32" s="109"/>
    </row>
    <row r="33" spans="1:9">
      <c r="A33" s="243" t="s">
        <v>13</v>
      </c>
      <c r="B33" s="243" t="s">
        <v>476</v>
      </c>
      <c r="C33" s="8"/>
      <c r="D33" s="8"/>
      <c r="E33" s="109"/>
    </row>
    <row r="34" spans="1:9">
      <c r="A34" s="243" t="s">
        <v>269</v>
      </c>
      <c r="B34" s="243" t="s">
        <v>477</v>
      </c>
      <c r="C34" s="8"/>
      <c r="D34" s="8"/>
      <c r="E34" s="109"/>
    </row>
    <row r="35" spans="1:9">
      <c r="A35" s="89" t="s">
        <v>34</v>
      </c>
      <c r="B35" s="256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430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351" t="s">
        <v>479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220"/>
      <c r="E5" s="220"/>
      <c r="F5" s="220"/>
      <c r="G5" s="220"/>
      <c r="H5" s="220"/>
      <c r="I5" s="21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6"/>
      <c r="C9" s="26"/>
      <c r="D9" s="26"/>
      <c r="E9" s="26"/>
      <c r="F9" s="217"/>
      <c r="G9" s="217"/>
      <c r="H9" s="217"/>
      <c r="I9" s="26"/>
    </row>
    <row r="10" spans="1:13" customFormat="1" ht="15">
      <c r="A10" s="68">
        <v>2</v>
      </c>
      <c r="B10" s="26"/>
      <c r="C10" s="26"/>
      <c r="D10" s="26"/>
      <c r="E10" s="26"/>
      <c r="F10" s="217"/>
      <c r="G10" s="217"/>
      <c r="H10" s="217"/>
      <c r="I10" s="26"/>
    </row>
    <row r="11" spans="1:13" customFormat="1" ht="15">
      <c r="A11" s="68">
        <v>3</v>
      </c>
      <c r="B11" s="26"/>
      <c r="C11" s="26"/>
      <c r="D11" s="26"/>
      <c r="E11" s="26"/>
      <c r="F11" s="217"/>
      <c r="G11" s="217"/>
      <c r="H11" s="217"/>
      <c r="I11" s="26"/>
    </row>
    <row r="12" spans="1:13" customFormat="1" ht="15">
      <c r="A12" s="68">
        <v>4</v>
      </c>
      <c r="B12" s="26"/>
      <c r="C12" s="26"/>
      <c r="D12" s="26"/>
      <c r="E12" s="26"/>
      <c r="F12" s="217"/>
      <c r="G12" s="217"/>
      <c r="H12" s="217"/>
      <c r="I12" s="26"/>
    </row>
    <row r="13" spans="1:13" customFormat="1" ht="15">
      <c r="A13" s="68">
        <v>5</v>
      </c>
      <c r="B13" s="26"/>
      <c r="C13" s="26"/>
      <c r="D13" s="26"/>
      <c r="E13" s="26"/>
      <c r="F13" s="217"/>
      <c r="G13" s="217"/>
      <c r="H13" s="217"/>
      <c r="I13" s="26"/>
    </row>
    <row r="14" spans="1:13" customFormat="1" ht="15">
      <c r="A14" s="68">
        <v>6</v>
      </c>
      <c r="B14" s="26"/>
      <c r="C14" s="26"/>
      <c r="D14" s="26"/>
      <c r="E14" s="26"/>
      <c r="F14" s="217"/>
      <c r="G14" s="217"/>
      <c r="H14" s="217"/>
      <c r="I14" s="26"/>
    </row>
    <row r="15" spans="1:13" customFormat="1" ht="15">
      <c r="A15" s="68">
        <v>7</v>
      </c>
      <c r="B15" s="26"/>
      <c r="C15" s="26"/>
      <c r="D15" s="26"/>
      <c r="E15" s="26"/>
      <c r="F15" s="217"/>
      <c r="G15" s="217"/>
      <c r="H15" s="217"/>
      <c r="I15" s="26"/>
    </row>
    <row r="16" spans="1:13" customFormat="1" ht="15">
      <c r="A16" s="68">
        <v>8</v>
      </c>
      <c r="B16" s="26"/>
      <c r="C16" s="26"/>
      <c r="D16" s="26"/>
      <c r="E16" s="26"/>
      <c r="F16" s="217"/>
      <c r="G16" s="217"/>
      <c r="H16" s="217"/>
      <c r="I16" s="26"/>
    </row>
    <row r="17" spans="1:9" customFormat="1" ht="15">
      <c r="A17" s="68">
        <v>9</v>
      </c>
      <c r="B17" s="26"/>
      <c r="C17" s="26"/>
      <c r="D17" s="26"/>
      <c r="E17" s="26"/>
      <c r="F17" s="217"/>
      <c r="G17" s="217"/>
      <c r="H17" s="217"/>
      <c r="I17" s="26"/>
    </row>
    <row r="18" spans="1:9" customFormat="1" ht="15">
      <c r="A18" s="68">
        <v>10</v>
      </c>
      <c r="B18" s="26"/>
      <c r="C18" s="26"/>
      <c r="D18" s="26"/>
      <c r="E18" s="26"/>
      <c r="F18" s="217"/>
      <c r="G18" s="217"/>
      <c r="H18" s="217"/>
      <c r="I18" s="26"/>
    </row>
    <row r="19" spans="1:9" customFormat="1" ht="15">
      <c r="A19" s="68">
        <v>11</v>
      </c>
      <c r="B19" s="26"/>
      <c r="C19" s="26"/>
      <c r="D19" s="26"/>
      <c r="E19" s="26"/>
      <c r="F19" s="217"/>
      <c r="G19" s="217"/>
      <c r="H19" s="217"/>
      <c r="I19" s="26"/>
    </row>
    <row r="20" spans="1:9" customFormat="1" ht="15">
      <c r="A20" s="68">
        <v>12</v>
      </c>
      <c r="B20" s="26"/>
      <c r="C20" s="26"/>
      <c r="D20" s="26"/>
      <c r="E20" s="26"/>
      <c r="F20" s="217"/>
      <c r="G20" s="217"/>
      <c r="H20" s="217"/>
      <c r="I20" s="26"/>
    </row>
    <row r="21" spans="1:9" customFormat="1" ht="15">
      <c r="A21" s="68">
        <v>13</v>
      </c>
      <c r="B21" s="26"/>
      <c r="C21" s="26"/>
      <c r="D21" s="26"/>
      <c r="E21" s="26"/>
      <c r="F21" s="217"/>
      <c r="G21" s="217"/>
      <c r="H21" s="217"/>
      <c r="I21" s="26"/>
    </row>
    <row r="22" spans="1:9" customFormat="1" ht="15">
      <c r="A22" s="68">
        <v>14</v>
      </c>
      <c r="B22" s="26"/>
      <c r="C22" s="26"/>
      <c r="D22" s="26"/>
      <c r="E22" s="26"/>
      <c r="F22" s="217"/>
      <c r="G22" s="217"/>
      <c r="H22" s="217"/>
      <c r="I22" s="26"/>
    </row>
    <row r="23" spans="1:9" customFormat="1" ht="15">
      <c r="A23" s="68">
        <v>15</v>
      </c>
      <c r="B23" s="26"/>
      <c r="C23" s="26"/>
      <c r="D23" s="26"/>
      <c r="E23" s="26"/>
      <c r="F23" s="217"/>
      <c r="G23" s="217"/>
      <c r="H23" s="217"/>
      <c r="I23" s="26"/>
    </row>
    <row r="24" spans="1:9" customFormat="1" ht="15">
      <c r="A24" s="68">
        <v>16</v>
      </c>
      <c r="B24" s="26"/>
      <c r="C24" s="26"/>
      <c r="D24" s="26"/>
      <c r="E24" s="26"/>
      <c r="F24" s="217"/>
      <c r="G24" s="217"/>
      <c r="H24" s="217"/>
      <c r="I24" s="26"/>
    </row>
    <row r="25" spans="1:9" customFormat="1" ht="15">
      <c r="A25" s="68">
        <v>17</v>
      </c>
      <c r="B25" s="26"/>
      <c r="C25" s="26"/>
      <c r="D25" s="26"/>
      <c r="E25" s="26"/>
      <c r="F25" s="217"/>
      <c r="G25" s="217"/>
      <c r="H25" s="217"/>
      <c r="I25" s="26"/>
    </row>
    <row r="26" spans="1:9" customFormat="1" ht="15">
      <c r="A26" s="68">
        <v>18</v>
      </c>
      <c r="B26" s="26"/>
      <c r="C26" s="26"/>
      <c r="D26" s="26"/>
      <c r="E26" s="26"/>
      <c r="F26" s="217"/>
      <c r="G26" s="217"/>
      <c r="H26" s="217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7"/>
      <c r="G27" s="217"/>
      <c r="H27" s="217"/>
      <c r="I27" s="26"/>
    </row>
    <row r="28" spans="1:9">
      <c r="A28" s="221"/>
      <c r="B28" s="221"/>
      <c r="C28" s="221"/>
      <c r="D28" s="221"/>
      <c r="E28" s="221"/>
      <c r="F28" s="221"/>
      <c r="G28" s="221"/>
      <c r="H28" s="221"/>
      <c r="I28" s="221"/>
    </row>
    <row r="29" spans="1:9">
      <c r="A29" s="221"/>
      <c r="B29" s="221"/>
      <c r="C29" s="221"/>
      <c r="D29" s="221"/>
      <c r="E29" s="221"/>
      <c r="F29" s="221"/>
      <c r="G29" s="221"/>
      <c r="H29" s="221"/>
      <c r="I29" s="221"/>
    </row>
    <row r="30" spans="1:9" ht="15">
      <c r="A30" s="222"/>
      <c r="B30" s="221"/>
      <c r="C30" s="221"/>
      <c r="D30" s="221"/>
      <c r="E30" s="221"/>
      <c r="F30" s="221"/>
      <c r="G30" s="221"/>
      <c r="H30" s="221"/>
      <c r="I30" s="221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6"/>
    </row>
    <row r="33" spans="2:6" ht="15">
      <c r="B33" s="183"/>
      <c r="C33" s="189" t="s">
        <v>256</v>
      </c>
      <c r="D33" s="183"/>
      <c r="F33" s="190" t="s">
        <v>261</v>
      </c>
    </row>
    <row r="34" spans="2:6" ht="15">
      <c r="B34" s="183"/>
      <c r="C34" s="191" t="s">
        <v>127</v>
      </c>
      <c r="D34" s="183"/>
      <c r="F34" s="183" t="s">
        <v>257</v>
      </c>
    </row>
    <row r="35" spans="2:6" ht="15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tabSelected="1" view="pageBreakPreview" topLeftCell="A83" zoomScale="80" zoomScaleNormal="100" zoomScaleSheetLayoutView="80" workbookViewId="0">
      <selection activeCell="G6" sqref="G6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351" t="s">
        <v>479</v>
      </c>
      <c r="J2" s="164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78" t="s">
        <v>358</v>
      </c>
      <c r="C8" s="379" t="s">
        <v>415</v>
      </c>
      <c r="D8" s="379" t="s">
        <v>416</v>
      </c>
      <c r="E8" s="379" t="s">
        <v>359</v>
      </c>
      <c r="F8" s="379" t="s">
        <v>378</v>
      </c>
      <c r="G8" s="379" t="s">
        <v>379</v>
      </c>
      <c r="H8" s="379" t="s">
        <v>417</v>
      </c>
      <c r="I8" s="166" t="s">
        <v>380</v>
      </c>
      <c r="J8" s="106"/>
    </row>
    <row r="9" spans="1:10" ht="30">
      <c r="A9" s="168">
        <v>1</v>
      </c>
      <c r="B9" s="463">
        <v>41759</v>
      </c>
      <c r="C9" s="464" t="s">
        <v>918</v>
      </c>
      <c r="D9" s="465">
        <v>205283637</v>
      </c>
      <c r="E9" s="466" t="s">
        <v>919</v>
      </c>
      <c r="F9" s="466">
        <v>32802.660000000003</v>
      </c>
      <c r="G9" s="466">
        <v>32802.660000000003</v>
      </c>
      <c r="H9" s="466">
        <v>0</v>
      </c>
      <c r="I9" s="466">
        <v>32802.660000000003</v>
      </c>
      <c r="J9" s="106"/>
    </row>
    <row r="10" spans="1:10" ht="30">
      <c r="A10" s="168">
        <v>2</v>
      </c>
      <c r="B10" s="463">
        <v>41131</v>
      </c>
      <c r="C10" s="464" t="s">
        <v>920</v>
      </c>
      <c r="D10" s="465"/>
      <c r="E10" s="466" t="s">
        <v>921</v>
      </c>
      <c r="F10" s="466">
        <v>41437.199999999997</v>
      </c>
      <c r="G10" s="466">
        <v>41437.199999999997</v>
      </c>
      <c r="H10" s="467">
        <v>0</v>
      </c>
      <c r="I10" s="466">
        <v>41437.199999999997</v>
      </c>
      <c r="J10" s="106"/>
    </row>
    <row r="11" spans="1:10" ht="60">
      <c r="A11" s="168">
        <v>3</v>
      </c>
      <c r="B11" s="463">
        <v>41139</v>
      </c>
      <c r="C11" s="464" t="s">
        <v>922</v>
      </c>
      <c r="D11" s="465">
        <v>205282905</v>
      </c>
      <c r="E11" s="468" t="s">
        <v>923</v>
      </c>
      <c r="F11" s="466">
        <v>141390</v>
      </c>
      <c r="G11" s="466">
        <v>141390</v>
      </c>
      <c r="H11" s="467">
        <v>0</v>
      </c>
      <c r="I11" s="466">
        <v>141390</v>
      </c>
      <c r="J11" s="106"/>
    </row>
    <row r="12" spans="1:10">
      <c r="A12" s="168">
        <v>4</v>
      </c>
      <c r="B12" s="463">
        <v>41084</v>
      </c>
      <c r="C12" s="464" t="s">
        <v>924</v>
      </c>
      <c r="D12" s="465">
        <v>60001104537</v>
      </c>
      <c r="E12" s="466" t="s">
        <v>925</v>
      </c>
      <c r="F12" s="469">
        <v>162.5</v>
      </c>
      <c r="G12" s="469">
        <v>162.5</v>
      </c>
      <c r="H12" s="467">
        <v>0</v>
      </c>
      <c r="I12" s="469">
        <v>162.5</v>
      </c>
      <c r="J12" s="106"/>
    </row>
    <row r="13" spans="1:10">
      <c r="A13" s="168">
        <v>5</v>
      </c>
      <c r="B13" s="463">
        <v>41083</v>
      </c>
      <c r="C13" s="464" t="s">
        <v>926</v>
      </c>
      <c r="D13" s="465">
        <v>16001002430</v>
      </c>
      <c r="E13" s="466" t="s">
        <v>925</v>
      </c>
      <c r="F13" s="469">
        <v>100</v>
      </c>
      <c r="G13" s="469">
        <v>100</v>
      </c>
      <c r="H13" s="467">
        <v>0</v>
      </c>
      <c r="I13" s="469">
        <v>100</v>
      </c>
      <c r="J13" s="106"/>
    </row>
    <row r="14" spans="1:10">
      <c r="A14" s="168">
        <v>6</v>
      </c>
      <c r="B14" s="463">
        <v>41083</v>
      </c>
      <c r="C14" s="464" t="s">
        <v>927</v>
      </c>
      <c r="D14" s="465">
        <v>16201033680</v>
      </c>
      <c r="E14" s="466" t="s">
        <v>925</v>
      </c>
      <c r="F14" s="469">
        <v>100</v>
      </c>
      <c r="G14" s="469">
        <v>100</v>
      </c>
      <c r="H14" s="467">
        <v>0</v>
      </c>
      <c r="I14" s="469">
        <v>100</v>
      </c>
      <c r="J14" s="106"/>
    </row>
    <row r="15" spans="1:10">
      <c r="A15" s="168">
        <v>7</v>
      </c>
      <c r="B15" s="463">
        <v>41084</v>
      </c>
      <c r="C15" s="464" t="s">
        <v>928</v>
      </c>
      <c r="D15" s="465">
        <v>61006053900</v>
      </c>
      <c r="E15" s="466" t="s">
        <v>925</v>
      </c>
      <c r="F15" s="469">
        <v>162.5</v>
      </c>
      <c r="G15" s="469">
        <v>162.5</v>
      </c>
      <c r="H15" s="470">
        <v>0</v>
      </c>
      <c r="I15" s="469">
        <v>162.5</v>
      </c>
      <c r="J15" s="106"/>
    </row>
    <row r="16" spans="1:10">
      <c r="A16" s="168">
        <v>8</v>
      </c>
      <c r="B16" s="463">
        <v>41083</v>
      </c>
      <c r="C16" s="464" t="s">
        <v>929</v>
      </c>
      <c r="D16" s="465">
        <v>61008001136</v>
      </c>
      <c r="E16" s="466" t="s">
        <v>925</v>
      </c>
      <c r="F16" s="469">
        <v>125</v>
      </c>
      <c r="G16" s="469">
        <v>125</v>
      </c>
      <c r="H16" s="467">
        <v>0</v>
      </c>
      <c r="I16" s="469">
        <v>125</v>
      </c>
      <c r="J16" s="106"/>
    </row>
    <row r="17" spans="1:10">
      <c r="A17" s="168">
        <v>9</v>
      </c>
      <c r="B17" s="463">
        <v>41084</v>
      </c>
      <c r="C17" s="464" t="s">
        <v>930</v>
      </c>
      <c r="D17" s="465">
        <v>61006068519</v>
      </c>
      <c r="E17" s="466" t="s">
        <v>925</v>
      </c>
      <c r="F17" s="469">
        <v>162.5</v>
      </c>
      <c r="G17" s="469">
        <v>162.5</v>
      </c>
      <c r="H17" s="467">
        <v>0</v>
      </c>
      <c r="I17" s="469">
        <v>162.5</v>
      </c>
      <c r="J17" s="106"/>
    </row>
    <row r="18" spans="1:10">
      <c r="A18" s="168">
        <v>10</v>
      </c>
      <c r="B18" s="463">
        <v>41083</v>
      </c>
      <c r="C18" s="464" t="s">
        <v>931</v>
      </c>
      <c r="D18" s="465">
        <v>61008001937</v>
      </c>
      <c r="E18" s="466" t="s">
        <v>925</v>
      </c>
      <c r="F18" s="469">
        <v>162.5</v>
      </c>
      <c r="G18" s="469">
        <v>162.5</v>
      </c>
      <c r="H18" s="470">
        <v>0</v>
      </c>
      <c r="I18" s="469">
        <v>162.5</v>
      </c>
      <c r="J18" s="106"/>
    </row>
    <row r="19" spans="1:10">
      <c r="A19" s="168">
        <v>11</v>
      </c>
      <c r="B19" s="463">
        <v>41084</v>
      </c>
      <c r="C19" s="464" t="s">
        <v>932</v>
      </c>
      <c r="D19" s="465">
        <v>61006047190</v>
      </c>
      <c r="E19" s="466" t="s">
        <v>925</v>
      </c>
      <c r="F19" s="469">
        <v>162.5</v>
      </c>
      <c r="G19" s="469">
        <v>162.5</v>
      </c>
      <c r="H19" s="467">
        <v>0</v>
      </c>
      <c r="I19" s="469">
        <v>162.5</v>
      </c>
      <c r="J19" s="106"/>
    </row>
    <row r="20" spans="1:10">
      <c r="A20" s="168">
        <v>12</v>
      </c>
      <c r="B20" s="463">
        <v>41083</v>
      </c>
      <c r="C20" s="464" t="s">
        <v>933</v>
      </c>
      <c r="D20" s="465">
        <v>61006053166</v>
      </c>
      <c r="E20" s="466" t="s">
        <v>925</v>
      </c>
      <c r="F20" s="469">
        <v>162.5</v>
      </c>
      <c r="G20" s="469">
        <v>162.5</v>
      </c>
      <c r="H20" s="467">
        <v>0</v>
      </c>
      <c r="I20" s="469">
        <v>162.5</v>
      </c>
      <c r="J20" s="106"/>
    </row>
    <row r="21" spans="1:10">
      <c r="A21" s="168">
        <v>13</v>
      </c>
      <c r="B21" s="463">
        <v>41084</v>
      </c>
      <c r="C21" s="464" t="s">
        <v>934</v>
      </c>
      <c r="D21" s="465" t="s">
        <v>935</v>
      </c>
      <c r="E21" s="466" t="s">
        <v>925</v>
      </c>
      <c r="F21" s="469">
        <v>125</v>
      </c>
      <c r="G21" s="469">
        <v>125</v>
      </c>
      <c r="H21" s="467">
        <v>0</v>
      </c>
      <c r="I21" s="469">
        <v>125</v>
      </c>
      <c r="J21" s="106"/>
    </row>
    <row r="22" spans="1:10">
      <c r="A22" s="168">
        <v>14</v>
      </c>
      <c r="B22" s="463">
        <v>41084</v>
      </c>
      <c r="C22" s="464" t="s">
        <v>936</v>
      </c>
      <c r="D22" s="465" t="s">
        <v>937</v>
      </c>
      <c r="E22" s="466" t="s">
        <v>925</v>
      </c>
      <c r="F22" s="469">
        <v>162.5</v>
      </c>
      <c r="G22" s="469">
        <v>162.5</v>
      </c>
      <c r="H22" s="467">
        <v>0</v>
      </c>
      <c r="I22" s="469">
        <v>162.5</v>
      </c>
      <c r="J22" s="106"/>
    </row>
    <row r="23" spans="1:10">
      <c r="A23" s="168">
        <v>15</v>
      </c>
      <c r="B23" s="463">
        <v>41084</v>
      </c>
      <c r="C23" s="464" t="s">
        <v>938</v>
      </c>
      <c r="D23" s="465" t="s">
        <v>939</v>
      </c>
      <c r="E23" s="466" t="s">
        <v>925</v>
      </c>
      <c r="F23" s="469">
        <v>162.5</v>
      </c>
      <c r="G23" s="469">
        <v>162.5</v>
      </c>
      <c r="H23" s="467">
        <v>0</v>
      </c>
      <c r="I23" s="469">
        <v>162.5</v>
      </c>
      <c r="J23" s="106"/>
    </row>
    <row r="24" spans="1:10">
      <c r="A24" s="168">
        <v>16</v>
      </c>
      <c r="B24" s="463">
        <v>41083</v>
      </c>
      <c r="C24" s="464" t="s">
        <v>940</v>
      </c>
      <c r="D24" s="465" t="s">
        <v>941</v>
      </c>
      <c r="E24" s="466" t="s">
        <v>925</v>
      </c>
      <c r="F24" s="469">
        <v>100</v>
      </c>
      <c r="G24" s="469">
        <v>100</v>
      </c>
      <c r="H24" s="467">
        <v>0</v>
      </c>
      <c r="I24" s="469">
        <v>100</v>
      </c>
      <c r="J24" s="106"/>
    </row>
    <row r="25" spans="1:10">
      <c r="A25" s="168">
        <v>17</v>
      </c>
      <c r="B25" s="463">
        <v>41083</v>
      </c>
      <c r="C25" s="464" t="s">
        <v>942</v>
      </c>
      <c r="D25" s="465" t="s">
        <v>943</v>
      </c>
      <c r="E25" s="466" t="s">
        <v>925</v>
      </c>
      <c r="F25" s="469">
        <v>162.5</v>
      </c>
      <c r="G25" s="469">
        <v>162.5</v>
      </c>
      <c r="H25" s="470">
        <v>0</v>
      </c>
      <c r="I25" s="469">
        <v>162.5</v>
      </c>
      <c r="J25" s="106"/>
    </row>
    <row r="26" spans="1:10">
      <c r="A26" s="168">
        <v>18</v>
      </c>
      <c r="B26" s="463">
        <v>41085</v>
      </c>
      <c r="C26" s="464" t="s">
        <v>944</v>
      </c>
      <c r="D26" s="465" t="s">
        <v>945</v>
      </c>
      <c r="E26" s="466" t="s">
        <v>925</v>
      </c>
      <c r="F26" s="469">
        <v>100</v>
      </c>
      <c r="G26" s="469">
        <v>100</v>
      </c>
      <c r="H26" s="470">
        <v>0</v>
      </c>
      <c r="I26" s="469">
        <v>100</v>
      </c>
      <c r="J26" s="106"/>
    </row>
    <row r="27" spans="1:10">
      <c r="A27" s="168">
        <v>19</v>
      </c>
      <c r="B27" s="463">
        <v>41088</v>
      </c>
      <c r="C27" s="464" t="s">
        <v>946</v>
      </c>
      <c r="D27" s="465" t="s">
        <v>947</v>
      </c>
      <c r="E27" s="466" t="s">
        <v>925</v>
      </c>
      <c r="F27" s="469">
        <v>100</v>
      </c>
      <c r="G27" s="469">
        <v>100</v>
      </c>
      <c r="H27" s="470">
        <v>0</v>
      </c>
      <c r="I27" s="469">
        <v>100</v>
      </c>
      <c r="J27" s="106"/>
    </row>
    <row r="28" spans="1:10">
      <c r="A28" s="168">
        <v>20</v>
      </c>
      <c r="B28" s="463">
        <v>41083</v>
      </c>
      <c r="C28" s="464" t="s">
        <v>948</v>
      </c>
      <c r="D28" s="465" t="s">
        <v>949</v>
      </c>
      <c r="E28" s="466" t="s">
        <v>925</v>
      </c>
      <c r="F28" s="469">
        <v>162.5</v>
      </c>
      <c r="G28" s="469">
        <v>162.5</v>
      </c>
      <c r="H28" s="467">
        <v>0</v>
      </c>
      <c r="I28" s="469">
        <v>162.5</v>
      </c>
      <c r="J28" s="106"/>
    </row>
    <row r="29" spans="1:10">
      <c r="A29" s="168">
        <v>21</v>
      </c>
      <c r="B29" s="463">
        <v>41083</v>
      </c>
      <c r="C29" s="464" t="s">
        <v>950</v>
      </c>
      <c r="D29" s="465" t="s">
        <v>951</v>
      </c>
      <c r="E29" s="466" t="s">
        <v>925</v>
      </c>
      <c r="F29" s="469">
        <v>125</v>
      </c>
      <c r="G29" s="469">
        <v>125</v>
      </c>
      <c r="H29" s="467">
        <v>0</v>
      </c>
      <c r="I29" s="469">
        <v>125</v>
      </c>
      <c r="J29" s="106"/>
    </row>
    <row r="30" spans="1:10">
      <c r="A30" s="168">
        <v>22</v>
      </c>
      <c r="B30" s="463">
        <v>41083</v>
      </c>
      <c r="C30" s="464" t="s">
        <v>952</v>
      </c>
      <c r="D30" s="465" t="s">
        <v>953</v>
      </c>
      <c r="E30" s="466" t="s">
        <v>925</v>
      </c>
      <c r="F30" s="469">
        <v>162.5</v>
      </c>
      <c r="G30" s="469">
        <v>162.5</v>
      </c>
      <c r="H30" s="467">
        <v>0</v>
      </c>
      <c r="I30" s="469">
        <v>162.5</v>
      </c>
      <c r="J30" s="106"/>
    </row>
    <row r="31" spans="1:10">
      <c r="A31" s="168">
        <v>23</v>
      </c>
      <c r="B31" s="463">
        <v>41084</v>
      </c>
      <c r="C31" s="464" t="s">
        <v>954</v>
      </c>
      <c r="D31" s="465" t="s">
        <v>955</v>
      </c>
      <c r="E31" s="466" t="s">
        <v>925</v>
      </c>
      <c r="F31" s="469">
        <v>162.5</v>
      </c>
      <c r="G31" s="469">
        <v>162.5</v>
      </c>
      <c r="H31" s="467">
        <v>0</v>
      </c>
      <c r="I31" s="469">
        <v>162.5</v>
      </c>
      <c r="J31" s="106"/>
    </row>
    <row r="32" spans="1:10">
      <c r="A32" s="168">
        <v>24</v>
      </c>
      <c r="B32" s="463">
        <v>41084</v>
      </c>
      <c r="C32" s="464" t="s">
        <v>956</v>
      </c>
      <c r="D32" s="465" t="s">
        <v>957</v>
      </c>
      <c r="E32" s="466" t="s">
        <v>925</v>
      </c>
      <c r="F32" s="469">
        <v>162.5</v>
      </c>
      <c r="G32" s="469">
        <v>162.5</v>
      </c>
      <c r="H32" s="467">
        <v>0</v>
      </c>
      <c r="I32" s="469">
        <v>162.5</v>
      </c>
      <c r="J32" s="106"/>
    </row>
    <row r="33" spans="1:10">
      <c r="A33" s="168">
        <v>25</v>
      </c>
      <c r="B33" s="463">
        <v>41083</v>
      </c>
      <c r="C33" s="464" t="s">
        <v>958</v>
      </c>
      <c r="D33" s="465" t="s">
        <v>959</v>
      </c>
      <c r="E33" s="466" t="s">
        <v>925</v>
      </c>
      <c r="F33" s="469">
        <v>162.5</v>
      </c>
      <c r="G33" s="469">
        <v>162.5</v>
      </c>
      <c r="H33" s="467">
        <v>0</v>
      </c>
      <c r="I33" s="469">
        <v>162.5</v>
      </c>
      <c r="J33" s="106"/>
    </row>
    <row r="34" spans="1:10">
      <c r="A34" s="168">
        <v>26</v>
      </c>
      <c r="B34" s="463">
        <v>41083</v>
      </c>
      <c r="C34" s="464" t="s">
        <v>960</v>
      </c>
      <c r="D34" s="465" t="s">
        <v>961</v>
      </c>
      <c r="E34" s="466" t="s">
        <v>925</v>
      </c>
      <c r="F34" s="469">
        <v>125</v>
      </c>
      <c r="G34" s="469">
        <v>125</v>
      </c>
      <c r="H34" s="467">
        <v>0</v>
      </c>
      <c r="I34" s="469">
        <v>125</v>
      </c>
      <c r="J34" s="106"/>
    </row>
    <row r="35" spans="1:10">
      <c r="A35" s="168">
        <v>27</v>
      </c>
      <c r="B35" s="463">
        <v>41084</v>
      </c>
      <c r="C35" s="464" t="s">
        <v>962</v>
      </c>
      <c r="D35" s="465" t="s">
        <v>963</v>
      </c>
      <c r="E35" s="466" t="s">
        <v>925</v>
      </c>
      <c r="F35" s="469">
        <v>125</v>
      </c>
      <c r="G35" s="469">
        <v>125</v>
      </c>
      <c r="H35" s="467">
        <v>0</v>
      </c>
      <c r="I35" s="469">
        <v>125</v>
      </c>
      <c r="J35" s="106"/>
    </row>
    <row r="36" spans="1:10">
      <c r="A36" s="168">
        <v>28</v>
      </c>
      <c r="B36" s="463">
        <v>41083</v>
      </c>
      <c r="C36" s="464" t="s">
        <v>964</v>
      </c>
      <c r="D36" s="465" t="s">
        <v>965</v>
      </c>
      <c r="E36" s="466" t="s">
        <v>925</v>
      </c>
      <c r="F36" s="469">
        <v>125</v>
      </c>
      <c r="G36" s="469">
        <v>125</v>
      </c>
      <c r="H36" s="467">
        <v>0</v>
      </c>
      <c r="I36" s="469">
        <v>125</v>
      </c>
      <c r="J36" s="106"/>
    </row>
    <row r="37" spans="1:10">
      <c r="A37" s="168">
        <v>29</v>
      </c>
      <c r="B37" s="463">
        <v>41084</v>
      </c>
      <c r="C37" s="464" t="s">
        <v>966</v>
      </c>
      <c r="D37" s="465" t="s">
        <v>967</v>
      </c>
      <c r="E37" s="466" t="s">
        <v>925</v>
      </c>
      <c r="F37" s="469">
        <v>125</v>
      </c>
      <c r="G37" s="469">
        <v>125</v>
      </c>
      <c r="H37" s="467">
        <v>0</v>
      </c>
      <c r="I37" s="469">
        <v>125</v>
      </c>
      <c r="J37" s="106"/>
    </row>
    <row r="38" spans="1:10">
      <c r="A38" s="168">
        <v>30</v>
      </c>
      <c r="B38" s="463">
        <v>41089</v>
      </c>
      <c r="C38" s="464" t="s">
        <v>968</v>
      </c>
      <c r="D38" s="465" t="s">
        <v>969</v>
      </c>
      <c r="E38" s="466" t="s">
        <v>925</v>
      </c>
      <c r="F38" s="469">
        <v>125</v>
      </c>
      <c r="G38" s="469">
        <v>125</v>
      </c>
      <c r="H38" s="467">
        <v>0</v>
      </c>
      <c r="I38" s="469">
        <v>125</v>
      </c>
      <c r="J38" s="106"/>
    </row>
    <row r="39" spans="1:10">
      <c r="A39" s="168">
        <v>31</v>
      </c>
      <c r="B39" s="463">
        <v>41065</v>
      </c>
      <c r="C39" s="464" t="s">
        <v>970</v>
      </c>
      <c r="D39" s="465" t="s">
        <v>971</v>
      </c>
      <c r="E39" s="466" t="s">
        <v>925</v>
      </c>
      <c r="F39" s="469">
        <v>100</v>
      </c>
      <c r="G39" s="469">
        <v>100</v>
      </c>
      <c r="H39" s="470">
        <v>0</v>
      </c>
      <c r="I39" s="469">
        <v>100</v>
      </c>
      <c r="J39" s="106"/>
    </row>
    <row r="40" spans="1:10">
      <c r="A40" s="168">
        <v>32</v>
      </c>
      <c r="B40" s="463">
        <v>41065</v>
      </c>
      <c r="C40" s="464" t="s">
        <v>972</v>
      </c>
      <c r="D40" s="465" t="s">
        <v>973</v>
      </c>
      <c r="E40" s="466" t="s">
        <v>925</v>
      </c>
      <c r="F40" s="469">
        <v>125</v>
      </c>
      <c r="G40" s="469">
        <v>125</v>
      </c>
      <c r="H40" s="467">
        <v>0</v>
      </c>
      <c r="I40" s="469">
        <v>125</v>
      </c>
      <c r="J40" s="106"/>
    </row>
    <row r="41" spans="1:10">
      <c r="A41" s="168">
        <v>33</v>
      </c>
      <c r="B41" s="463">
        <v>41065</v>
      </c>
      <c r="C41" s="464" t="s">
        <v>974</v>
      </c>
      <c r="D41" s="465" t="s">
        <v>975</v>
      </c>
      <c r="E41" s="466" t="s">
        <v>925</v>
      </c>
      <c r="F41" s="469">
        <v>162.5</v>
      </c>
      <c r="G41" s="469">
        <v>162.5</v>
      </c>
      <c r="H41" s="467">
        <v>0</v>
      </c>
      <c r="I41" s="469">
        <v>162.5</v>
      </c>
      <c r="J41" s="106"/>
    </row>
    <row r="42" spans="1:10">
      <c r="A42" s="168">
        <v>34</v>
      </c>
      <c r="B42" s="463">
        <v>41065</v>
      </c>
      <c r="C42" s="464" t="s">
        <v>976</v>
      </c>
      <c r="D42" s="465" t="s">
        <v>977</v>
      </c>
      <c r="E42" s="466" t="s">
        <v>925</v>
      </c>
      <c r="F42" s="469">
        <v>162.5</v>
      </c>
      <c r="G42" s="469">
        <v>162.5</v>
      </c>
      <c r="H42" s="467">
        <v>0</v>
      </c>
      <c r="I42" s="469">
        <v>162.5</v>
      </c>
      <c r="J42" s="106"/>
    </row>
    <row r="43" spans="1:10">
      <c r="A43" s="168">
        <v>35</v>
      </c>
      <c r="B43" s="463">
        <v>41065</v>
      </c>
      <c r="C43" s="464" t="s">
        <v>978</v>
      </c>
      <c r="D43" s="465" t="s">
        <v>979</v>
      </c>
      <c r="E43" s="466" t="s">
        <v>925</v>
      </c>
      <c r="F43" s="469">
        <v>162.5</v>
      </c>
      <c r="G43" s="469">
        <v>162.5</v>
      </c>
      <c r="H43" s="467">
        <v>0</v>
      </c>
      <c r="I43" s="469">
        <v>162.5</v>
      </c>
      <c r="J43" s="106"/>
    </row>
    <row r="44" spans="1:10">
      <c r="A44" s="168">
        <v>36</v>
      </c>
      <c r="B44" s="463">
        <v>41065</v>
      </c>
      <c r="C44" s="464" t="s">
        <v>980</v>
      </c>
      <c r="D44" s="465" t="s">
        <v>981</v>
      </c>
      <c r="E44" s="466" t="s">
        <v>925</v>
      </c>
      <c r="F44" s="469">
        <v>162.5</v>
      </c>
      <c r="G44" s="469">
        <v>162.5</v>
      </c>
      <c r="H44" s="467">
        <v>0</v>
      </c>
      <c r="I44" s="469">
        <v>162.5</v>
      </c>
      <c r="J44" s="106"/>
    </row>
    <row r="45" spans="1:10">
      <c r="A45" s="168">
        <v>37</v>
      </c>
      <c r="B45" s="463">
        <v>41065</v>
      </c>
      <c r="C45" s="464" t="s">
        <v>982</v>
      </c>
      <c r="D45" s="465" t="s">
        <v>983</v>
      </c>
      <c r="E45" s="466" t="s">
        <v>925</v>
      </c>
      <c r="F45" s="469">
        <v>125</v>
      </c>
      <c r="G45" s="469">
        <v>125</v>
      </c>
      <c r="H45" s="467">
        <v>0</v>
      </c>
      <c r="I45" s="469">
        <v>125</v>
      </c>
      <c r="J45" s="106"/>
    </row>
    <row r="46" spans="1:10">
      <c r="A46" s="168">
        <v>38</v>
      </c>
      <c r="B46" s="463">
        <v>41122</v>
      </c>
      <c r="C46" s="464" t="s">
        <v>984</v>
      </c>
      <c r="D46" s="465" t="s">
        <v>985</v>
      </c>
      <c r="E46" s="466" t="s">
        <v>986</v>
      </c>
      <c r="F46" s="469">
        <v>250</v>
      </c>
      <c r="G46" s="469">
        <v>250</v>
      </c>
      <c r="H46" s="467">
        <v>0</v>
      </c>
      <c r="I46" s="469">
        <v>250</v>
      </c>
      <c r="J46" s="106"/>
    </row>
    <row r="47" spans="1:10">
      <c r="A47" s="168">
        <v>39</v>
      </c>
      <c r="B47" s="463">
        <v>41122</v>
      </c>
      <c r="C47" s="464" t="s">
        <v>987</v>
      </c>
      <c r="D47" s="465" t="s">
        <v>988</v>
      </c>
      <c r="E47" s="466" t="s">
        <v>986</v>
      </c>
      <c r="F47" s="469">
        <v>375</v>
      </c>
      <c r="G47" s="469">
        <v>375</v>
      </c>
      <c r="H47" s="467">
        <v>0</v>
      </c>
      <c r="I47" s="469">
        <v>375</v>
      </c>
      <c r="J47" s="106"/>
    </row>
    <row r="48" spans="1:10">
      <c r="A48" s="168">
        <v>40</v>
      </c>
      <c r="B48" s="463">
        <v>41136</v>
      </c>
      <c r="C48" s="464" t="s">
        <v>989</v>
      </c>
      <c r="D48" s="465" t="s">
        <v>990</v>
      </c>
      <c r="E48" s="466" t="s">
        <v>986</v>
      </c>
      <c r="F48" s="469">
        <v>3125</v>
      </c>
      <c r="G48" s="469">
        <v>3125</v>
      </c>
      <c r="H48" s="467">
        <v>0</v>
      </c>
      <c r="I48" s="469">
        <v>3125</v>
      </c>
      <c r="J48" s="106"/>
    </row>
    <row r="49" spans="1:10">
      <c r="A49" s="168">
        <v>41</v>
      </c>
      <c r="B49" s="463">
        <v>41136</v>
      </c>
      <c r="C49" s="464" t="s">
        <v>991</v>
      </c>
      <c r="D49" s="465" t="s">
        <v>992</v>
      </c>
      <c r="E49" s="466" t="s">
        <v>986</v>
      </c>
      <c r="F49" s="469">
        <v>500</v>
      </c>
      <c r="G49" s="469">
        <v>500</v>
      </c>
      <c r="H49" s="467">
        <v>0</v>
      </c>
      <c r="I49" s="469">
        <v>500</v>
      </c>
      <c r="J49" s="106"/>
    </row>
    <row r="50" spans="1:10">
      <c r="A50" s="168">
        <v>42</v>
      </c>
      <c r="B50" s="463">
        <v>41136</v>
      </c>
      <c r="C50" s="464" t="s">
        <v>993</v>
      </c>
      <c r="D50" s="465" t="s">
        <v>994</v>
      </c>
      <c r="E50" s="466" t="s">
        <v>986</v>
      </c>
      <c r="F50" s="469">
        <v>520.83000000000004</v>
      </c>
      <c r="G50" s="469">
        <v>520.83000000000004</v>
      </c>
      <c r="H50" s="471">
        <v>0</v>
      </c>
      <c r="I50" s="469">
        <v>520.83000000000004</v>
      </c>
      <c r="J50" s="106"/>
    </row>
    <row r="51" spans="1:10">
      <c r="A51" s="168">
        <v>43</v>
      </c>
      <c r="B51" s="463">
        <v>41136</v>
      </c>
      <c r="C51" s="464" t="s">
        <v>995</v>
      </c>
      <c r="D51" s="465" t="s">
        <v>996</v>
      </c>
      <c r="E51" s="466" t="s">
        <v>986</v>
      </c>
      <c r="F51" s="469">
        <v>1375</v>
      </c>
      <c r="G51" s="469">
        <v>1375</v>
      </c>
      <c r="H51" s="472">
        <v>0</v>
      </c>
      <c r="I51" s="469">
        <v>1375</v>
      </c>
      <c r="J51" s="106"/>
    </row>
    <row r="52" spans="1:10">
      <c r="A52" s="168">
        <v>44</v>
      </c>
      <c r="B52" s="463">
        <v>41136</v>
      </c>
      <c r="C52" s="464" t="s">
        <v>997</v>
      </c>
      <c r="D52" s="465" t="s">
        <v>998</v>
      </c>
      <c r="E52" s="466" t="s">
        <v>986</v>
      </c>
      <c r="F52" s="469">
        <v>1375</v>
      </c>
      <c r="G52" s="469">
        <v>1375</v>
      </c>
      <c r="H52" s="472">
        <v>0</v>
      </c>
      <c r="I52" s="469">
        <v>1375</v>
      </c>
      <c r="J52" s="106"/>
    </row>
    <row r="53" spans="1:10">
      <c r="A53" s="168">
        <v>45</v>
      </c>
      <c r="B53" s="463">
        <v>41145</v>
      </c>
      <c r="C53" s="464" t="s">
        <v>999</v>
      </c>
      <c r="D53" s="465">
        <v>404897215</v>
      </c>
      <c r="E53" s="466" t="s">
        <v>1000</v>
      </c>
      <c r="F53" s="466">
        <v>110</v>
      </c>
      <c r="G53" s="466">
        <v>110</v>
      </c>
      <c r="H53" s="472">
        <v>0</v>
      </c>
      <c r="I53" s="466">
        <v>110</v>
      </c>
      <c r="J53" s="106"/>
    </row>
    <row r="54" spans="1:10">
      <c r="A54" s="168">
        <v>46</v>
      </c>
      <c r="B54" s="463">
        <v>41157</v>
      </c>
      <c r="C54" s="464" t="s">
        <v>1001</v>
      </c>
      <c r="D54" s="465"/>
      <c r="E54" s="466" t="s">
        <v>1002</v>
      </c>
      <c r="F54" s="466">
        <v>544069.96</v>
      </c>
      <c r="G54" s="466">
        <v>544069.96</v>
      </c>
      <c r="H54" s="472">
        <v>0</v>
      </c>
      <c r="I54" s="466">
        <v>544069.96</v>
      </c>
      <c r="J54" s="106"/>
    </row>
    <row r="55" spans="1:10">
      <c r="A55" s="168">
        <v>47</v>
      </c>
      <c r="B55" s="463">
        <v>41136</v>
      </c>
      <c r="C55" s="464" t="s">
        <v>1003</v>
      </c>
      <c r="D55" s="465" t="s">
        <v>1004</v>
      </c>
      <c r="E55" s="466" t="s">
        <v>1005</v>
      </c>
      <c r="F55" s="466">
        <v>0.3</v>
      </c>
      <c r="G55" s="466">
        <v>0.3</v>
      </c>
      <c r="H55" s="472">
        <v>0</v>
      </c>
      <c r="I55" s="466">
        <v>0.3</v>
      </c>
      <c r="J55" s="106"/>
    </row>
    <row r="56" spans="1:10">
      <c r="A56" s="168">
        <v>48</v>
      </c>
      <c r="B56" s="463">
        <v>41134</v>
      </c>
      <c r="C56" s="464" t="s">
        <v>1006</v>
      </c>
      <c r="D56" s="465" t="s">
        <v>1007</v>
      </c>
      <c r="E56" s="466" t="s">
        <v>1005</v>
      </c>
      <c r="F56" s="466">
        <v>1412.48</v>
      </c>
      <c r="G56" s="466">
        <v>1412.48</v>
      </c>
      <c r="H56" s="472">
        <v>0</v>
      </c>
      <c r="I56" s="466">
        <v>1412.48</v>
      </c>
      <c r="J56" s="106"/>
    </row>
    <row r="57" spans="1:10">
      <c r="A57" s="168">
        <v>49</v>
      </c>
      <c r="B57" s="463">
        <v>41130</v>
      </c>
      <c r="C57" s="464" t="s">
        <v>1008</v>
      </c>
      <c r="D57" s="465" t="s">
        <v>1009</v>
      </c>
      <c r="E57" s="466" t="s">
        <v>1005</v>
      </c>
      <c r="F57" s="466">
        <v>541.53</v>
      </c>
      <c r="G57" s="466">
        <v>541.53</v>
      </c>
      <c r="H57" s="472">
        <v>0</v>
      </c>
      <c r="I57" s="466">
        <v>541.53</v>
      </c>
      <c r="J57" s="106"/>
    </row>
    <row r="58" spans="1:10">
      <c r="A58" s="168">
        <v>50</v>
      </c>
      <c r="B58" s="463">
        <v>41182</v>
      </c>
      <c r="C58" s="464" t="s">
        <v>1010</v>
      </c>
      <c r="D58" s="465" t="s">
        <v>1011</v>
      </c>
      <c r="E58" s="466" t="s">
        <v>1005</v>
      </c>
      <c r="F58" s="466">
        <v>887.5</v>
      </c>
      <c r="G58" s="466">
        <v>887.5</v>
      </c>
      <c r="H58" s="472">
        <v>0</v>
      </c>
      <c r="I58" s="466">
        <v>887.5</v>
      </c>
      <c r="J58" s="106"/>
    </row>
    <row r="59" spans="1:10">
      <c r="A59" s="168">
        <v>51</v>
      </c>
      <c r="B59" s="463">
        <v>41177</v>
      </c>
      <c r="C59" s="464" t="s">
        <v>1012</v>
      </c>
      <c r="D59" s="465"/>
      <c r="E59" s="466" t="s">
        <v>1013</v>
      </c>
      <c r="F59" s="466">
        <v>373676.21</v>
      </c>
      <c r="G59" s="466">
        <v>373676.21</v>
      </c>
      <c r="H59" s="472">
        <v>0</v>
      </c>
      <c r="I59" s="466">
        <v>373676.21</v>
      </c>
      <c r="J59" s="106"/>
    </row>
    <row r="60" spans="1:10" ht="30">
      <c r="A60" s="168">
        <v>52</v>
      </c>
      <c r="B60" s="463">
        <v>41172</v>
      </c>
      <c r="C60" s="464" t="s">
        <v>1014</v>
      </c>
      <c r="D60" s="465" t="s">
        <v>1015</v>
      </c>
      <c r="E60" s="466" t="s">
        <v>1016</v>
      </c>
      <c r="F60" s="466">
        <v>19950</v>
      </c>
      <c r="G60" s="466">
        <v>19950</v>
      </c>
      <c r="H60" s="472">
        <v>0</v>
      </c>
      <c r="I60" s="466">
        <v>19950</v>
      </c>
      <c r="J60" s="106"/>
    </row>
    <row r="61" spans="1:10" ht="30">
      <c r="A61" s="168">
        <v>53</v>
      </c>
      <c r="B61" s="463">
        <v>41170</v>
      </c>
      <c r="C61" s="464" t="s">
        <v>1017</v>
      </c>
      <c r="D61" s="465" t="s">
        <v>1018</v>
      </c>
      <c r="E61" s="466" t="s">
        <v>1019</v>
      </c>
      <c r="F61" s="466">
        <v>625</v>
      </c>
      <c r="G61" s="466">
        <v>625</v>
      </c>
      <c r="H61" s="472">
        <v>0</v>
      </c>
      <c r="I61" s="466">
        <v>625</v>
      </c>
      <c r="J61" s="106"/>
    </row>
    <row r="62" spans="1:10" ht="30">
      <c r="A62" s="168">
        <v>54</v>
      </c>
      <c r="B62" s="463">
        <v>41176</v>
      </c>
      <c r="C62" s="464" t="s">
        <v>1020</v>
      </c>
      <c r="D62" s="465" t="s">
        <v>1021</v>
      </c>
      <c r="E62" s="466" t="s">
        <v>1019</v>
      </c>
      <c r="F62" s="466">
        <v>187.5</v>
      </c>
      <c r="G62" s="466">
        <v>187.5</v>
      </c>
      <c r="H62" s="472">
        <v>0</v>
      </c>
      <c r="I62" s="466">
        <v>187.5</v>
      </c>
      <c r="J62" s="106"/>
    </row>
    <row r="63" spans="1:10">
      <c r="A63" s="168">
        <v>55</v>
      </c>
      <c r="B63" s="463">
        <v>41759</v>
      </c>
      <c r="C63" s="464" t="s">
        <v>1022</v>
      </c>
      <c r="D63" s="465" t="s">
        <v>1023</v>
      </c>
      <c r="E63" s="466" t="s">
        <v>1024</v>
      </c>
      <c r="F63" s="473">
        <v>28327.84</v>
      </c>
      <c r="G63" s="473">
        <v>28327.84</v>
      </c>
      <c r="H63" s="466">
        <v>0</v>
      </c>
      <c r="I63" s="473">
        <v>28327.84</v>
      </c>
      <c r="J63" s="106"/>
    </row>
    <row r="64" spans="1:10">
      <c r="A64" s="168">
        <v>56</v>
      </c>
      <c r="B64" s="463">
        <v>41182</v>
      </c>
      <c r="C64" s="464" t="s">
        <v>1025</v>
      </c>
      <c r="D64" s="465" t="s">
        <v>1026</v>
      </c>
      <c r="E64" s="466" t="s">
        <v>1005</v>
      </c>
      <c r="F64" s="466">
        <v>846.78</v>
      </c>
      <c r="G64" s="466">
        <v>846.78</v>
      </c>
      <c r="H64" s="472">
        <v>0</v>
      </c>
      <c r="I64" s="466">
        <v>846.78</v>
      </c>
      <c r="J64" s="106"/>
    </row>
    <row r="65" spans="1:10">
      <c r="A65" s="168">
        <v>57</v>
      </c>
      <c r="B65" s="463">
        <v>41182</v>
      </c>
      <c r="C65" s="464" t="s">
        <v>1027</v>
      </c>
      <c r="D65" s="465" t="s">
        <v>1028</v>
      </c>
      <c r="E65" s="466" t="s">
        <v>1005</v>
      </c>
      <c r="F65" s="466">
        <v>2916.65</v>
      </c>
      <c r="G65" s="466">
        <v>2916.65</v>
      </c>
      <c r="H65" s="472">
        <v>0</v>
      </c>
      <c r="I65" s="466">
        <v>2916.65</v>
      </c>
      <c r="J65" s="106"/>
    </row>
    <row r="66" spans="1:10">
      <c r="A66" s="168">
        <v>58</v>
      </c>
      <c r="B66" s="463">
        <v>41182</v>
      </c>
      <c r="C66" s="464" t="s">
        <v>1029</v>
      </c>
      <c r="D66" s="465" t="s">
        <v>1030</v>
      </c>
      <c r="E66" s="466" t="s">
        <v>1005</v>
      </c>
      <c r="F66" s="466">
        <v>500</v>
      </c>
      <c r="G66" s="466">
        <v>500</v>
      </c>
      <c r="H66" s="472">
        <v>0</v>
      </c>
      <c r="I66" s="466">
        <v>500</v>
      </c>
      <c r="J66" s="106"/>
    </row>
    <row r="67" spans="1:10">
      <c r="A67" s="168">
        <v>59</v>
      </c>
      <c r="B67" s="463">
        <v>41182</v>
      </c>
      <c r="C67" s="464" t="s">
        <v>1031</v>
      </c>
      <c r="D67" s="465" t="s">
        <v>1032</v>
      </c>
      <c r="E67" s="466" t="s">
        <v>1005</v>
      </c>
      <c r="F67" s="466">
        <v>625</v>
      </c>
      <c r="G67" s="466">
        <v>625</v>
      </c>
      <c r="H67" s="472">
        <v>0</v>
      </c>
      <c r="I67" s="466">
        <v>625</v>
      </c>
      <c r="J67" s="106"/>
    </row>
    <row r="68" spans="1:10">
      <c r="A68" s="168">
        <v>60</v>
      </c>
      <c r="B68" s="463">
        <v>41187</v>
      </c>
      <c r="C68" s="464" t="s">
        <v>1033</v>
      </c>
      <c r="D68" s="465"/>
      <c r="E68" s="465" t="s">
        <v>1034</v>
      </c>
      <c r="F68" s="466">
        <v>52478.12</v>
      </c>
      <c r="G68" s="466">
        <v>52478.12</v>
      </c>
      <c r="H68" s="472">
        <v>0</v>
      </c>
      <c r="I68" s="466">
        <v>52478.12</v>
      </c>
      <c r="J68" s="106"/>
    </row>
    <row r="69" spans="1:10">
      <c r="A69" s="168">
        <v>61</v>
      </c>
      <c r="B69" s="463">
        <v>41153</v>
      </c>
      <c r="C69" s="474" t="s">
        <v>1035</v>
      </c>
      <c r="D69" s="475" t="s">
        <v>1036</v>
      </c>
      <c r="E69" s="466" t="s">
        <v>1005</v>
      </c>
      <c r="F69" s="476">
        <v>747.33</v>
      </c>
      <c r="G69" s="476">
        <v>747.33</v>
      </c>
      <c r="H69" s="477">
        <v>0</v>
      </c>
      <c r="I69" s="476">
        <v>747.33</v>
      </c>
      <c r="J69" s="106"/>
    </row>
    <row r="70" spans="1:10">
      <c r="A70" s="168">
        <v>62</v>
      </c>
      <c r="B70" s="463">
        <v>41059</v>
      </c>
      <c r="C70" s="474" t="s">
        <v>1037</v>
      </c>
      <c r="D70" s="475" t="s">
        <v>1038</v>
      </c>
      <c r="E70" s="478" t="s">
        <v>1039</v>
      </c>
      <c r="F70" s="476">
        <v>65</v>
      </c>
      <c r="G70" s="476">
        <v>65</v>
      </c>
      <c r="H70" s="477">
        <v>0</v>
      </c>
      <c r="I70" s="476">
        <v>65</v>
      </c>
      <c r="J70" s="106"/>
    </row>
    <row r="71" spans="1:10" ht="45">
      <c r="A71" s="168">
        <v>63</v>
      </c>
      <c r="B71" s="463">
        <v>41783</v>
      </c>
      <c r="C71" s="464" t="s">
        <v>1040</v>
      </c>
      <c r="D71" s="465" t="s">
        <v>1041</v>
      </c>
      <c r="E71" s="466" t="s">
        <v>1042</v>
      </c>
      <c r="F71" s="476">
        <v>87468.4</v>
      </c>
      <c r="G71" s="476">
        <v>87468.4</v>
      </c>
      <c r="H71" s="466">
        <v>0</v>
      </c>
      <c r="I71" s="476">
        <v>87468.4</v>
      </c>
      <c r="J71" s="106"/>
    </row>
    <row r="72" spans="1:10">
      <c r="A72" s="168">
        <v>64</v>
      </c>
      <c r="B72" s="479" t="s">
        <v>1043</v>
      </c>
      <c r="C72" s="464" t="s">
        <v>1044</v>
      </c>
      <c r="D72" s="464">
        <v>45001015655</v>
      </c>
      <c r="E72" s="466" t="s">
        <v>1045</v>
      </c>
      <c r="F72" s="480">
        <v>104.18</v>
      </c>
      <c r="G72" s="480">
        <v>104.18</v>
      </c>
      <c r="H72" s="466">
        <v>0</v>
      </c>
      <c r="I72" s="480">
        <v>104.18</v>
      </c>
      <c r="J72" s="106"/>
    </row>
    <row r="73" spans="1:10">
      <c r="A73" s="168">
        <v>65</v>
      </c>
      <c r="B73" s="463" t="s">
        <v>1046</v>
      </c>
      <c r="C73" s="481" t="s">
        <v>1047</v>
      </c>
      <c r="D73" s="465" t="s">
        <v>1048</v>
      </c>
      <c r="E73" s="466" t="s">
        <v>1045</v>
      </c>
      <c r="F73" s="480">
        <v>0.35</v>
      </c>
      <c r="G73" s="480">
        <v>0.35</v>
      </c>
      <c r="H73" s="466">
        <v>0</v>
      </c>
      <c r="I73" s="480">
        <v>0.35</v>
      </c>
      <c r="J73" s="106"/>
    </row>
    <row r="74" spans="1:10">
      <c r="A74" s="168">
        <v>66</v>
      </c>
      <c r="B74" s="463" t="s">
        <v>1049</v>
      </c>
      <c r="C74" s="481" t="s">
        <v>1050</v>
      </c>
      <c r="D74" s="465" t="s">
        <v>1051</v>
      </c>
      <c r="E74" s="466" t="s">
        <v>1045</v>
      </c>
      <c r="F74" s="480">
        <v>500</v>
      </c>
      <c r="G74" s="480">
        <v>500</v>
      </c>
      <c r="H74" s="466">
        <v>0</v>
      </c>
      <c r="I74" s="480">
        <v>500</v>
      </c>
      <c r="J74" s="106"/>
    </row>
    <row r="75" spans="1:10">
      <c r="A75" s="168">
        <v>67</v>
      </c>
      <c r="B75" s="463" t="s">
        <v>1049</v>
      </c>
      <c r="C75" s="481" t="s">
        <v>1052</v>
      </c>
      <c r="D75" s="465" t="s">
        <v>1053</v>
      </c>
      <c r="E75" s="466" t="s">
        <v>1045</v>
      </c>
      <c r="F75" s="480">
        <v>625</v>
      </c>
      <c r="G75" s="480">
        <v>625</v>
      </c>
      <c r="H75" s="466">
        <v>0</v>
      </c>
      <c r="I75" s="480">
        <v>625</v>
      </c>
      <c r="J75" s="106"/>
    </row>
    <row r="76" spans="1:10">
      <c r="A76" s="168">
        <v>68</v>
      </c>
      <c r="B76" s="463" t="s">
        <v>1049</v>
      </c>
      <c r="C76" s="481" t="s">
        <v>1054</v>
      </c>
      <c r="D76" s="465" t="s">
        <v>1055</v>
      </c>
      <c r="E76" s="466" t="s">
        <v>1045</v>
      </c>
      <c r="F76" s="480">
        <v>226.43</v>
      </c>
      <c r="G76" s="480">
        <v>226.43</v>
      </c>
      <c r="H76" s="466">
        <v>0</v>
      </c>
      <c r="I76" s="480">
        <v>226.43</v>
      </c>
      <c r="J76" s="106"/>
    </row>
    <row r="77" spans="1:10">
      <c r="A77" s="168">
        <v>69</v>
      </c>
      <c r="B77" s="463" t="s">
        <v>1049</v>
      </c>
      <c r="C77" s="481" t="s">
        <v>1056</v>
      </c>
      <c r="D77" s="465" t="s">
        <v>1057</v>
      </c>
      <c r="E77" s="466" t="s">
        <v>1045</v>
      </c>
      <c r="F77" s="480">
        <v>563</v>
      </c>
      <c r="G77" s="480">
        <v>563</v>
      </c>
      <c r="H77" s="466">
        <v>0</v>
      </c>
      <c r="I77" s="480">
        <v>563</v>
      </c>
      <c r="J77" s="106"/>
    </row>
    <row r="78" spans="1:10" ht="45">
      <c r="A78" s="168">
        <v>70</v>
      </c>
      <c r="B78" s="463" t="s">
        <v>1049</v>
      </c>
      <c r="C78" s="481" t="s">
        <v>1058</v>
      </c>
      <c r="D78" s="465" t="s">
        <v>1059</v>
      </c>
      <c r="E78" s="466" t="s">
        <v>1045</v>
      </c>
      <c r="F78" s="480">
        <v>801.23</v>
      </c>
      <c r="G78" s="480">
        <v>801.23</v>
      </c>
      <c r="H78" s="466">
        <v>0</v>
      </c>
      <c r="I78" s="480">
        <v>801.23</v>
      </c>
      <c r="J78" s="106"/>
    </row>
    <row r="79" spans="1:10">
      <c r="A79" s="168">
        <v>71</v>
      </c>
      <c r="B79" s="463" t="s">
        <v>1049</v>
      </c>
      <c r="C79" s="481" t="s">
        <v>1060</v>
      </c>
      <c r="D79" s="465" t="s">
        <v>1061</v>
      </c>
      <c r="E79" s="466" t="s">
        <v>1045</v>
      </c>
      <c r="F79" s="480">
        <v>500</v>
      </c>
      <c r="G79" s="480">
        <v>500</v>
      </c>
      <c r="H79" s="466">
        <v>0</v>
      </c>
      <c r="I79" s="480">
        <v>500</v>
      </c>
      <c r="J79" s="106"/>
    </row>
    <row r="80" spans="1:10">
      <c r="A80" s="168">
        <v>72</v>
      </c>
      <c r="B80" s="463" t="s">
        <v>1062</v>
      </c>
      <c r="C80" s="481" t="s">
        <v>1063</v>
      </c>
      <c r="D80" s="465" t="s">
        <v>1064</v>
      </c>
      <c r="E80" s="466" t="s">
        <v>1045</v>
      </c>
      <c r="F80" s="480">
        <v>1200</v>
      </c>
      <c r="G80" s="480">
        <v>1200</v>
      </c>
      <c r="H80" s="466">
        <v>0</v>
      </c>
      <c r="I80" s="480">
        <v>1200</v>
      </c>
      <c r="J80" s="106"/>
    </row>
    <row r="81" spans="1:12">
      <c r="A81" s="168">
        <v>73</v>
      </c>
      <c r="B81" s="463" t="s">
        <v>1049</v>
      </c>
      <c r="C81" s="481" t="s">
        <v>1065</v>
      </c>
      <c r="D81" s="465" t="s">
        <v>1066</v>
      </c>
      <c r="E81" s="466" t="s">
        <v>1045</v>
      </c>
      <c r="F81" s="480">
        <v>1600</v>
      </c>
      <c r="G81" s="480">
        <v>1600</v>
      </c>
      <c r="H81" s="466">
        <v>0</v>
      </c>
      <c r="I81" s="480">
        <v>1600</v>
      </c>
      <c r="J81" s="106"/>
    </row>
    <row r="82" spans="1:12">
      <c r="A82" s="168">
        <v>74</v>
      </c>
      <c r="B82" s="463" t="s">
        <v>1049</v>
      </c>
      <c r="C82" s="481" t="s">
        <v>1067</v>
      </c>
      <c r="D82" s="465">
        <v>61002014645</v>
      </c>
      <c r="E82" s="466" t="s">
        <v>1045</v>
      </c>
      <c r="F82" s="480">
        <v>522.54</v>
      </c>
      <c r="G82" s="480">
        <v>522.54</v>
      </c>
      <c r="H82" s="466">
        <v>0</v>
      </c>
      <c r="I82" s="480">
        <v>522.54</v>
      </c>
      <c r="J82" s="106"/>
    </row>
    <row r="83" spans="1:12">
      <c r="A83" s="168">
        <v>75</v>
      </c>
      <c r="B83" s="463" t="s">
        <v>1049</v>
      </c>
      <c r="C83" s="481" t="s">
        <v>1068</v>
      </c>
      <c r="D83" s="465" t="s">
        <v>1069</v>
      </c>
      <c r="E83" s="466" t="s">
        <v>1045</v>
      </c>
      <c r="F83" s="480">
        <v>873</v>
      </c>
      <c r="G83" s="480">
        <v>873</v>
      </c>
      <c r="H83" s="466">
        <v>0</v>
      </c>
      <c r="I83" s="480">
        <v>873</v>
      </c>
      <c r="J83" s="106"/>
    </row>
    <row r="84" spans="1:12">
      <c r="A84" s="168">
        <v>76</v>
      </c>
      <c r="B84" s="463" t="s">
        <v>1049</v>
      </c>
      <c r="C84" s="481" t="s">
        <v>1070</v>
      </c>
      <c r="D84" s="465" t="s">
        <v>1071</v>
      </c>
      <c r="E84" s="466" t="s">
        <v>1045</v>
      </c>
      <c r="F84" s="480">
        <v>870.9</v>
      </c>
      <c r="G84" s="480">
        <v>870.9</v>
      </c>
      <c r="H84" s="466">
        <v>0</v>
      </c>
      <c r="I84" s="480">
        <v>870.9</v>
      </c>
      <c r="J84" s="106"/>
    </row>
    <row r="85" spans="1:12">
      <c r="A85" s="168">
        <v>77</v>
      </c>
      <c r="B85" s="463" t="s">
        <v>1049</v>
      </c>
      <c r="C85" s="481" t="s">
        <v>1072</v>
      </c>
      <c r="D85" s="465" t="s">
        <v>1073</v>
      </c>
      <c r="E85" s="466" t="s">
        <v>1045</v>
      </c>
      <c r="F85" s="480">
        <v>500</v>
      </c>
      <c r="G85" s="480">
        <v>500</v>
      </c>
      <c r="H85" s="466">
        <v>0</v>
      </c>
      <c r="I85" s="480">
        <v>500</v>
      </c>
      <c r="J85" s="106"/>
    </row>
    <row r="86" spans="1:12">
      <c r="A86" s="168">
        <v>78</v>
      </c>
      <c r="B86" s="482" t="s">
        <v>1049</v>
      </c>
      <c r="C86" s="483" t="s">
        <v>1074</v>
      </c>
      <c r="D86" s="484" t="s">
        <v>1075</v>
      </c>
      <c r="E86" s="485" t="s">
        <v>1045</v>
      </c>
      <c r="F86" s="486">
        <v>200</v>
      </c>
      <c r="G86" s="486">
        <v>200</v>
      </c>
      <c r="H86" s="485">
        <v>0</v>
      </c>
      <c r="I86" s="486">
        <v>200</v>
      </c>
      <c r="J86" s="106"/>
    </row>
    <row r="87" spans="1:12" ht="30">
      <c r="A87" s="168">
        <v>79</v>
      </c>
      <c r="B87" s="487" t="s">
        <v>1083</v>
      </c>
      <c r="C87" s="412" t="s">
        <v>1076</v>
      </c>
      <c r="D87" s="412">
        <v>406046844</v>
      </c>
      <c r="E87" s="466" t="s">
        <v>1088</v>
      </c>
      <c r="F87" s="462">
        <v>5700</v>
      </c>
      <c r="G87" s="462">
        <v>5700</v>
      </c>
      <c r="H87" s="462">
        <v>0</v>
      </c>
      <c r="I87" s="462">
        <v>5700</v>
      </c>
      <c r="J87" s="106"/>
    </row>
    <row r="88" spans="1:12" ht="30">
      <c r="A88" s="168">
        <v>80</v>
      </c>
      <c r="B88" s="487" t="s">
        <v>1086</v>
      </c>
      <c r="C88" s="412" t="s">
        <v>1077</v>
      </c>
      <c r="D88" s="412">
        <v>404379294</v>
      </c>
      <c r="E88" s="466" t="s">
        <v>1087</v>
      </c>
      <c r="F88" s="462">
        <v>749</v>
      </c>
      <c r="G88" s="462">
        <v>749</v>
      </c>
      <c r="H88" s="462">
        <v>0</v>
      </c>
      <c r="I88" s="462">
        <v>749</v>
      </c>
      <c r="J88" s="106"/>
    </row>
    <row r="89" spans="1:12" ht="39.75" customHeight="1">
      <c r="A89" s="168">
        <v>81</v>
      </c>
      <c r="B89" s="487" t="s">
        <v>1083</v>
      </c>
      <c r="C89" s="412" t="s">
        <v>1078</v>
      </c>
      <c r="D89" s="412">
        <v>404416128</v>
      </c>
      <c r="E89" s="466" t="s">
        <v>1082</v>
      </c>
      <c r="F89" s="462">
        <v>12913</v>
      </c>
      <c r="G89" s="462">
        <v>12913</v>
      </c>
      <c r="H89" s="462">
        <v>0</v>
      </c>
      <c r="I89" s="462">
        <v>12913</v>
      </c>
      <c r="J89" s="106"/>
    </row>
    <row r="90" spans="1:12" ht="30">
      <c r="A90" s="168">
        <v>82</v>
      </c>
      <c r="B90" s="487" t="s">
        <v>1083</v>
      </c>
      <c r="C90" s="412" t="s">
        <v>1079</v>
      </c>
      <c r="D90" s="412">
        <v>406091214</v>
      </c>
      <c r="E90" s="466" t="s">
        <v>1084</v>
      </c>
      <c r="F90" s="462">
        <v>826</v>
      </c>
      <c r="G90" s="462">
        <v>826</v>
      </c>
      <c r="H90" s="462">
        <v>0</v>
      </c>
      <c r="I90" s="462">
        <v>826</v>
      </c>
      <c r="J90" s="106"/>
    </row>
    <row r="91" spans="1:12">
      <c r="A91" s="168">
        <v>83</v>
      </c>
      <c r="B91" s="487" t="s">
        <v>1083</v>
      </c>
      <c r="C91" s="412" t="s">
        <v>1080</v>
      </c>
      <c r="D91" s="412">
        <v>400067360</v>
      </c>
      <c r="E91" s="466" t="s">
        <v>1085</v>
      </c>
      <c r="F91" s="462">
        <v>3000</v>
      </c>
      <c r="G91" s="462">
        <v>3000</v>
      </c>
      <c r="H91" s="462">
        <v>0</v>
      </c>
      <c r="I91" s="462">
        <v>3000</v>
      </c>
      <c r="J91" s="106"/>
    </row>
    <row r="92" spans="1:12">
      <c r="A92" s="168">
        <v>84</v>
      </c>
      <c r="B92" s="487" t="s">
        <v>1083</v>
      </c>
      <c r="C92" s="412" t="s">
        <v>1081</v>
      </c>
      <c r="D92" s="488" t="s">
        <v>1090</v>
      </c>
      <c r="E92" s="466" t="s">
        <v>1089</v>
      </c>
      <c r="F92" s="462">
        <v>1000</v>
      </c>
      <c r="G92" s="462">
        <v>1000</v>
      </c>
      <c r="H92" s="462">
        <v>0</v>
      </c>
      <c r="I92" s="462">
        <v>1000</v>
      </c>
      <c r="J92" s="106"/>
    </row>
    <row r="93" spans="1:12">
      <c r="A93" s="168" t="s">
        <v>266</v>
      </c>
      <c r="B93" s="205"/>
      <c r="C93" s="176"/>
      <c r="D93" s="176"/>
      <c r="E93" s="175"/>
      <c r="F93" s="175"/>
      <c r="G93" s="268"/>
      <c r="H93" s="277" t="s">
        <v>408</v>
      </c>
      <c r="I93" s="385">
        <f>SUM(I9:I92)</f>
        <v>1376635.92</v>
      </c>
      <c r="J93" s="106"/>
    </row>
    <row r="94" spans="1:12">
      <c r="A94" s="183" t="s">
        <v>431</v>
      </c>
    </row>
    <row r="95" spans="1:12">
      <c r="B95" s="185" t="s">
        <v>96</v>
      </c>
      <c r="F95" s="186"/>
    </row>
    <row r="96" spans="1:12">
      <c r="F96" s="184"/>
      <c r="I96" s="184"/>
      <c r="J96" s="184"/>
      <c r="K96" s="184"/>
      <c r="L96" s="184"/>
    </row>
    <row r="97" spans="1:12">
      <c r="A97" s="184"/>
      <c r="C97" s="189" t="s">
        <v>256</v>
      </c>
      <c r="F97" s="190" t="s">
        <v>261</v>
      </c>
      <c r="G97" s="189"/>
      <c r="H97" s="189"/>
      <c r="I97" s="188"/>
      <c r="J97" s="184"/>
      <c r="K97" s="184"/>
      <c r="L97" s="184"/>
    </row>
    <row r="98" spans="1:12">
      <c r="A98" s="184"/>
      <c r="C98" s="191" t="s">
        <v>127</v>
      </c>
      <c r="F98" s="183" t="s">
        <v>257</v>
      </c>
      <c r="I98" s="184"/>
      <c r="J98" s="184"/>
      <c r="K98" s="184"/>
      <c r="L98" s="184"/>
    </row>
    <row r="99" spans="1:12" s="184" customFormat="1" ht="12.75"/>
    <row r="100" spans="1:12" s="184" customFormat="1" ht="12.75"/>
    <row r="101" spans="1:12" s="184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3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7"/>
      <c r="K1" s="257"/>
      <c r="L1" s="257"/>
      <c r="M1" s="257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351" t="s">
        <v>479</v>
      </c>
      <c r="N2" s="196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8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6"/>
    </row>
    <row r="7" spans="1:14" ht="51">
      <c r="A7" s="260" t="s">
        <v>64</v>
      </c>
      <c r="B7" s="261" t="s">
        <v>398</v>
      </c>
      <c r="C7" s="261" t="s">
        <v>399</v>
      </c>
      <c r="D7" s="262" t="s">
        <v>400</v>
      </c>
      <c r="E7" s="262" t="s">
        <v>263</v>
      </c>
      <c r="F7" s="262" t="s">
        <v>401</v>
      </c>
      <c r="G7" s="262" t="s">
        <v>402</v>
      </c>
      <c r="H7" s="261" t="s">
        <v>403</v>
      </c>
      <c r="I7" s="263" t="s">
        <v>404</v>
      </c>
      <c r="J7" s="263" t="s">
        <v>405</v>
      </c>
      <c r="K7" s="264" t="s">
        <v>406</v>
      </c>
      <c r="L7" s="264" t="s">
        <v>407</v>
      </c>
      <c r="M7" s="262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5"/>
      <c r="D9" s="204"/>
      <c r="E9" s="204"/>
      <c r="F9" s="204"/>
      <c r="G9" s="204"/>
      <c r="H9" s="204"/>
      <c r="I9" s="204"/>
      <c r="J9" s="204"/>
      <c r="K9" s="204"/>
      <c r="L9" s="204"/>
      <c r="M9" s="266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65"/>
      <c r="D10" s="204"/>
      <c r="E10" s="204"/>
      <c r="F10" s="204"/>
      <c r="G10" s="204"/>
      <c r="H10" s="204"/>
      <c r="I10" s="204"/>
      <c r="J10" s="204"/>
      <c r="K10" s="204"/>
      <c r="L10" s="204"/>
      <c r="M10" s="266" t="str">
        <f t="shared" si="0"/>
        <v/>
      </c>
      <c r="N10" s="196"/>
    </row>
    <row r="11" spans="1:14" ht="15">
      <c r="A11" s="204">
        <v>3</v>
      </c>
      <c r="B11" s="205"/>
      <c r="C11" s="265"/>
      <c r="D11" s="204"/>
      <c r="E11" s="204"/>
      <c r="F11" s="204"/>
      <c r="G11" s="204"/>
      <c r="H11" s="204"/>
      <c r="I11" s="204"/>
      <c r="J11" s="204"/>
      <c r="K11" s="204"/>
      <c r="L11" s="204"/>
      <c r="M11" s="266" t="str">
        <f t="shared" si="0"/>
        <v/>
      </c>
      <c r="N11" s="196"/>
    </row>
    <row r="12" spans="1:14" ht="15">
      <c r="A12" s="204">
        <v>4</v>
      </c>
      <c r="B12" s="205"/>
      <c r="C12" s="265"/>
      <c r="D12" s="204"/>
      <c r="E12" s="204"/>
      <c r="F12" s="204"/>
      <c r="G12" s="204"/>
      <c r="H12" s="204"/>
      <c r="I12" s="204"/>
      <c r="J12" s="204"/>
      <c r="K12" s="204"/>
      <c r="L12" s="204"/>
      <c r="M12" s="266" t="str">
        <f t="shared" si="0"/>
        <v/>
      </c>
      <c r="N12" s="196"/>
    </row>
    <row r="13" spans="1:14" ht="15">
      <c r="A13" s="204">
        <v>5</v>
      </c>
      <c r="B13" s="205"/>
      <c r="C13" s="265"/>
      <c r="D13" s="204"/>
      <c r="E13" s="204"/>
      <c r="F13" s="204"/>
      <c r="G13" s="204"/>
      <c r="H13" s="204"/>
      <c r="I13" s="204"/>
      <c r="J13" s="204"/>
      <c r="K13" s="204"/>
      <c r="L13" s="204"/>
      <c r="M13" s="266" t="str">
        <f t="shared" si="0"/>
        <v/>
      </c>
      <c r="N13" s="196"/>
    </row>
    <row r="14" spans="1:14" ht="15">
      <c r="A14" s="204">
        <v>6</v>
      </c>
      <c r="B14" s="205"/>
      <c r="C14" s="265"/>
      <c r="D14" s="204"/>
      <c r="E14" s="204"/>
      <c r="F14" s="204"/>
      <c r="G14" s="204"/>
      <c r="H14" s="204"/>
      <c r="I14" s="204"/>
      <c r="J14" s="204"/>
      <c r="K14" s="204"/>
      <c r="L14" s="204"/>
      <c r="M14" s="266" t="str">
        <f t="shared" si="0"/>
        <v/>
      </c>
      <c r="N14" s="196"/>
    </row>
    <row r="15" spans="1:14" ht="15">
      <c r="A15" s="204">
        <v>7</v>
      </c>
      <c r="B15" s="205"/>
      <c r="C15" s="265"/>
      <c r="D15" s="204"/>
      <c r="E15" s="204"/>
      <c r="F15" s="204"/>
      <c r="G15" s="204"/>
      <c r="H15" s="204"/>
      <c r="I15" s="204"/>
      <c r="J15" s="204"/>
      <c r="K15" s="204"/>
      <c r="L15" s="204"/>
      <c r="M15" s="266" t="str">
        <f t="shared" si="0"/>
        <v/>
      </c>
      <c r="N15" s="196"/>
    </row>
    <row r="16" spans="1:14" ht="15">
      <c r="A16" s="204">
        <v>8</v>
      </c>
      <c r="B16" s="205"/>
      <c r="C16" s="265"/>
      <c r="D16" s="204"/>
      <c r="E16" s="204"/>
      <c r="F16" s="204"/>
      <c r="G16" s="204"/>
      <c r="H16" s="204"/>
      <c r="I16" s="204"/>
      <c r="J16" s="204"/>
      <c r="K16" s="204"/>
      <c r="L16" s="204"/>
      <c r="M16" s="266" t="str">
        <f t="shared" si="0"/>
        <v/>
      </c>
      <c r="N16" s="196"/>
    </row>
    <row r="17" spans="1:14" ht="15">
      <c r="A17" s="204">
        <v>9</v>
      </c>
      <c r="B17" s="205"/>
      <c r="C17" s="265"/>
      <c r="D17" s="204"/>
      <c r="E17" s="204"/>
      <c r="F17" s="204"/>
      <c r="G17" s="204"/>
      <c r="H17" s="204"/>
      <c r="I17" s="204"/>
      <c r="J17" s="204"/>
      <c r="K17" s="204"/>
      <c r="L17" s="204"/>
      <c r="M17" s="266" t="str">
        <f t="shared" si="0"/>
        <v/>
      </c>
      <c r="N17" s="196"/>
    </row>
    <row r="18" spans="1:14" ht="15">
      <c r="A18" s="204">
        <v>10</v>
      </c>
      <c r="B18" s="205"/>
      <c r="C18" s="265"/>
      <c r="D18" s="204"/>
      <c r="E18" s="204"/>
      <c r="F18" s="204"/>
      <c r="G18" s="204"/>
      <c r="H18" s="204"/>
      <c r="I18" s="204"/>
      <c r="J18" s="204"/>
      <c r="K18" s="204"/>
      <c r="L18" s="204"/>
      <c r="M18" s="266" t="str">
        <f t="shared" si="0"/>
        <v/>
      </c>
      <c r="N18" s="196"/>
    </row>
    <row r="19" spans="1:14" ht="15">
      <c r="A19" s="204">
        <v>11</v>
      </c>
      <c r="B19" s="205"/>
      <c r="C19" s="265"/>
      <c r="D19" s="204"/>
      <c r="E19" s="204"/>
      <c r="F19" s="204"/>
      <c r="G19" s="204"/>
      <c r="H19" s="204"/>
      <c r="I19" s="204"/>
      <c r="J19" s="204"/>
      <c r="K19" s="204"/>
      <c r="L19" s="204"/>
      <c r="M19" s="266" t="str">
        <f t="shared" si="0"/>
        <v/>
      </c>
      <c r="N19" s="196"/>
    </row>
    <row r="20" spans="1:14" ht="15">
      <c r="A20" s="204">
        <v>12</v>
      </c>
      <c r="B20" s="205"/>
      <c r="C20" s="265"/>
      <c r="D20" s="204"/>
      <c r="E20" s="204"/>
      <c r="F20" s="204"/>
      <c r="G20" s="204"/>
      <c r="H20" s="204"/>
      <c r="I20" s="204"/>
      <c r="J20" s="204"/>
      <c r="K20" s="204"/>
      <c r="L20" s="204"/>
      <c r="M20" s="266" t="str">
        <f t="shared" si="0"/>
        <v/>
      </c>
      <c r="N20" s="196"/>
    </row>
    <row r="21" spans="1:14" ht="15">
      <c r="A21" s="204">
        <v>13</v>
      </c>
      <c r="B21" s="205"/>
      <c r="C21" s="265"/>
      <c r="D21" s="204"/>
      <c r="E21" s="204"/>
      <c r="F21" s="204"/>
      <c r="G21" s="204"/>
      <c r="H21" s="204"/>
      <c r="I21" s="204"/>
      <c r="J21" s="204"/>
      <c r="K21" s="204"/>
      <c r="L21" s="204"/>
      <c r="M21" s="266" t="str">
        <f t="shared" si="0"/>
        <v/>
      </c>
      <c r="N21" s="196"/>
    </row>
    <row r="22" spans="1:14" ht="15">
      <c r="A22" s="204">
        <v>14</v>
      </c>
      <c r="B22" s="205"/>
      <c r="C22" s="265"/>
      <c r="D22" s="204"/>
      <c r="E22" s="204"/>
      <c r="F22" s="204"/>
      <c r="G22" s="204"/>
      <c r="H22" s="204"/>
      <c r="I22" s="204"/>
      <c r="J22" s="204"/>
      <c r="K22" s="204"/>
      <c r="L22" s="204"/>
      <c r="M22" s="266" t="str">
        <f t="shared" si="0"/>
        <v/>
      </c>
      <c r="N22" s="196"/>
    </row>
    <row r="23" spans="1:14" ht="15">
      <c r="A23" s="204">
        <v>15</v>
      </c>
      <c r="B23" s="205"/>
      <c r="C23" s="265"/>
      <c r="D23" s="204"/>
      <c r="E23" s="204"/>
      <c r="F23" s="204"/>
      <c r="G23" s="204"/>
      <c r="H23" s="204"/>
      <c r="I23" s="204"/>
      <c r="J23" s="204"/>
      <c r="K23" s="204"/>
      <c r="L23" s="204"/>
      <c r="M23" s="266" t="str">
        <f t="shared" si="0"/>
        <v/>
      </c>
      <c r="N23" s="196"/>
    </row>
    <row r="24" spans="1:14" ht="15">
      <c r="A24" s="204">
        <v>16</v>
      </c>
      <c r="B24" s="205"/>
      <c r="C24" s="265"/>
      <c r="D24" s="204"/>
      <c r="E24" s="204"/>
      <c r="F24" s="204"/>
      <c r="G24" s="204"/>
      <c r="H24" s="204"/>
      <c r="I24" s="204"/>
      <c r="J24" s="204"/>
      <c r="K24" s="204"/>
      <c r="L24" s="204"/>
      <c r="M24" s="266" t="str">
        <f t="shared" si="0"/>
        <v/>
      </c>
      <c r="N24" s="196"/>
    </row>
    <row r="25" spans="1:14" ht="15">
      <c r="A25" s="204">
        <v>17</v>
      </c>
      <c r="B25" s="205"/>
      <c r="C25" s="265"/>
      <c r="D25" s="204"/>
      <c r="E25" s="204"/>
      <c r="F25" s="204"/>
      <c r="G25" s="204"/>
      <c r="H25" s="204"/>
      <c r="I25" s="204"/>
      <c r="J25" s="204"/>
      <c r="K25" s="204"/>
      <c r="L25" s="204"/>
      <c r="M25" s="266" t="str">
        <f t="shared" si="0"/>
        <v/>
      </c>
      <c r="N25" s="196"/>
    </row>
    <row r="26" spans="1:14" ht="15">
      <c r="A26" s="204">
        <v>18</v>
      </c>
      <c r="B26" s="205"/>
      <c r="C26" s="265"/>
      <c r="D26" s="204"/>
      <c r="E26" s="204"/>
      <c r="F26" s="204"/>
      <c r="G26" s="204"/>
      <c r="H26" s="204"/>
      <c r="I26" s="204"/>
      <c r="J26" s="204"/>
      <c r="K26" s="204"/>
      <c r="L26" s="204"/>
      <c r="M26" s="266" t="str">
        <f t="shared" si="0"/>
        <v/>
      </c>
      <c r="N26" s="196"/>
    </row>
    <row r="27" spans="1:14" ht="15">
      <c r="A27" s="204">
        <v>19</v>
      </c>
      <c r="B27" s="205"/>
      <c r="C27" s="265"/>
      <c r="D27" s="204"/>
      <c r="E27" s="204"/>
      <c r="F27" s="204"/>
      <c r="G27" s="204"/>
      <c r="H27" s="204"/>
      <c r="I27" s="204"/>
      <c r="J27" s="204"/>
      <c r="K27" s="204"/>
      <c r="L27" s="204"/>
      <c r="M27" s="266" t="str">
        <f t="shared" si="0"/>
        <v/>
      </c>
      <c r="N27" s="196"/>
    </row>
    <row r="28" spans="1:14" ht="15">
      <c r="A28" s="204">
        <v>20</v>
      </c>
      <c r="B28" s="205"/>
      <c r="C28" s="265"/>
      <c r="D28" s="204"/>
      <c r="E28" s="204"/>
      <c r="F28" s="204"/>
      <c r="G28" s="204"/>
      <c r="H28" s="204"/>
      <c r="I28" s="204"/>
      <c r="J28" s="204"/>
      <c r="K28" s="204"/>
      <c r="L28" s="204"/>
      <c r="M28" s="266" t="str">
        <f t="shared" si="0"/>
        <v/>
      </c>
      <c r="N28" s="196"/>
    </row>
    <row r="29" spans="1:14" ht="15">
      <c r="A29" s="204">
        <v>21</v>
      </c>
      <c r="B29" s="205"/>
      <c r="C29" s="265"/>
      <c r="D29" s="204"/>
      <c r="E29" s="204"/>
      <c r="F29" s="204"/>
      <c r="G29" s="204"/>
      <c r="H29" s="204"/>
      <c r="I29" s="204"/>
      <c r="J29" s="204"/>
      <c r="K29" s="204"/>
      <c r="L29" s="204"/>
      <c r="M29" s="266" t="str">
        <f t="shared" si="0"/>
        <v/>
      </c>
      <c r="N29" s="196"/>
    </row>
    <row r="30" spans="1:14" ht="15">
      <c r="A30" s="204">
        <v>22</v>
      </c>
      <c r="B30" s="205"/>
      <c r="C30" s="265"/>
      <c r="D30" s="204"/>
      <c r="E30" s="204"/>
      <c r="F30" s="204"/>
      <c r="G30" s="204"/>
      <c r="H30" s="204"/>
      <c r="I30" s="204"/>
      <c r="J30" s="204"/>
      <c r="K30" s="204"/>
      <c r="L30" s="204"/>
      <c r="M30" s="266" t="str">
        <f t="shared" si="0"/>
        <v/>
      </c>
      <c r="N30" s="196"/>
    </row>
    <row r="31" spans="1:14" ht="15">
      <c r="A31" s="204">
        <v>23</v>
      </c>
      <c r="B31" s="205"/>
      <c r="C31" s="265"/>
      <c r="D31" s="204"/>
      <c r="E31" s="204"/>
      <c r="F31" s="204"/>
      <c r="G31" s="204"/>
      <c r="H31" s="204"/>
      <c r="I31" s="204"/>
      <c r="J31" s="204"/>
      <c r="K31" s="204"/>
      <c r="L31" s="204"/>
      <c r="M31" s="266" t="str">
        <f t="shared" si="0"/>
        <v/>
      </c>
      <c r="N31" s="196"/>
    </row>
    <row r="32" spans="1:14" ht="15">
      <c r="A32" s="204">
        <v>24</v>
      </c>
      <c r="B32" s="205"/>
      <c r="C32" s="265"/>
      <c r="D32" s="204"/>
      <c r="E32" s="204"/>
      <c r="F32" s="204"/>
      <c r="G32" s="204"/>
      <c r="H32" s="204"/>
      <c r="I32" s="204"/>
      <c r="J32" s="204"/>
      <c r="K32" s="204"/>
      <c r="L32" s="204"/>
      <c r="M32" s="266" t="str">
        <f t="shared" si="0"/>
        <v/>
      </c>
      <c r="N32" s="196"/>
    </row>
    <row r="33" spans="1:14" ht="15">
      <c r="A33" s="267" t="s">
        <v>266</v>
      </c>
      <c r="B33" s="205"/>
      <c r="C33" s="265"/>
      <c r="D33" s="204"/>
      <c r="E33" s="204"/>
      <c r="F33" s="204"/>
      <c r="G33" s="204"/>
      <c r="H33" s="204"/>
      <c r="I33" s="204"/>
      <c r="J33" s="204"/>
      <c r="K33" s="204"/>
      <c r="L33" s="204"/>
      <c r="M33" s="266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256</v>
      </c>
      <c r="D40" s="207"/>
      <c r="E40" s="207"/>
      <c r="H40" s="206" t="s">
        <v>307</v>
      </c>
      <c r="M40" s="207"/>
    </row>
    <row r="41" spans="1:14" s="21" customFormat="1" ht="15">
      <c r="C41" s="209" t="s">
        <v>127</v>
      </c>
      <c r="D41" s="207"/>
      <c r="E41" s="207"/>
      <c r="H41" s="210" t="s">
        <v>257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8"/>
      <c r="C1" s="499" t="s">
        <v>97</v>
      </c>
      <c r="D1" s="499"/>
      <c r="E1" s="114"/>
    </row>
    <row r="2" spans="1:12" s="6" customFormat="1">
      <c r="A2" s="77" t="s">
        <v>128</v>
      </c>
      <c r="B2" s="248"/>
      <c r="C2" s="500" t="s">
        <v>479</v>
      </c>
      <c r="D2" s="501"/>
      <c r="E2" s="114"/>
    </row>
    <row r="3" spans="1:12" s="6" customFormat="1">
      <c r="A3" s="77"/>
      <c r="B3" s="248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9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50"/>
      <c r="C5" s="59"/>
      <c r="D5" s="59"/>
      <c r="E5" s="109"/>
    </row>
    <row r="6" spans="1:12" s="2" customFormat="1">
      <c r="A6" s="78"/>
      <c r="B6" s="249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5">
        <v>1</v>
      </c>
      <c r="B9" s="235" t="s">
        <v>65</v>
      </c>
      <c r="C9" s="86">
        <f>SUM(C10,C26)</f>
        <v>372500</v>
      </c>
      <c r="D9" s="86">
        <f>SUM(D10,D26)</f>
        <v>372500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372500</v>
      </c>
      <c r="D10" s="86">
        <f>SUM(D11,D12,D16,D19,D24,D25)</f>
        <v>372500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372500</v>
      </c>
      <c r="D12" s="108">
        <f>SUM(D13:D15)</f>
        <v>372500</v>
      </c>
      <c r="E12" s="114"/>
    </row>
    <row r="13" spans="1:12" s="3" customFormat="1">
      <c r="A13" s="98" t="s">
        <v>70</v>
      </c>
      <c r="B13" s="98" t="s">
        <v>299</v>
      </c>
      <c r="C13" s="8">
        <v>372500</v>
      </c>
      <c r="D13" s="8">
        <v>372500</v>
      </c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 ht="30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9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3" t="s">
        <v>87</v>
      </c>
      <c r="B28" s="243" t="s">
        <v>297</v>
      </c>
      <c r="C28" s="8"/>
      <c r="D28" s="8"/>
      <c r="E28" s="114"/>
    </row>
    <row r="29" spans="1:5">
      <c r="A29" s="243" t="s">
        <v>88</v>
      </c>
      <c r="B29" s="243" t="s">
        <v>300</v>
      </c>
      <c r="C29" s="8"/>
      <c r="D29" s="8"/>
      <c r="E29" s="114"/>
    </row>
    <row r="30" spans="1:5">
      <c r="A30" s="243" t="s">
        <v>427</v>
      </c>
      <c r="B30" s="243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3" t="s">
        <v>12</v>
      </c>
      <c r="B32" s="243" t="s">
        <v>475</v>
      </c>
      <c r="C32" s="8"/>
      <c r="D32" s="8"/>
      <c r="E32" s="114"/>
    </row>
    <row r="33" spans="1:9">
      <c r="A33" s="243" t="s">
        <v>13</v>
      </c>
      <c r="B33" s="243" t="s">
        <v>476</v>
      </c>
      <c r="C33" s="8"/>
      <c r="D33" s="8"/>
      <c r="E33" s="114"/>
    </row>
    <row r="34" spans="1:9">
      <c r="A34" s="243" t="s">
        <v>269</v>
      </c>
      <c r="B34" s="243" t="s">
        <v>477</v>
      </c>
      <c r="C34" s="8"/>
      <c r="D34" s="8"/>
      <c r="E34" s="114"/>
    </row>
    <row r="35" spans="1:9" s="23" customFormat="1">
      <c r="A35" s="89" t="s">
        <v>34</v>
      </c>
      <c r="B35" s="256" t="s">
        <v>424</v>
      </c>
      <c r="C35" s="8"/>
      <c r="D35" s="8"/>
    </row>
    <row r="36" spans="1:9" s="2" customFormat="1">
      <c r="A36" s="1"/>
      <c r="B36" s="251"/>
      <c r="E36" s="5"/>
    </row>
    <row r="37" spans="1:9" s="2" customFormat="1">
      <c r="B37" s="251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1"/>
      <c r="E40" s="5"/>
    </row>
    <row r="41" spans="1:9" s="2" customFormat="1">
      <c r="B41" s="251"/>
      <c r="E41"/>
      <c r="F41"/>
      <c r="G41"/>
      <c r="H41"/>
      <c r="I41"/>
    </row>
    <row r="42" spans="1:9" s="2" customFormat="1">
      <c r="B42" s="251"/>
      <c r="D42" s="12"/>
      <c r="E42"/>
      <c r="F42"/>
      <c r="G42"/>
      <c r="H42"/>
      <c r="I42"/>
    </row>
    <row r="43" spans="1:9" s="2" customFormat="1">
      <c r="A43"/>
      <c r="B43" s="253" t="s">
        <v>422</v>
      </c>
      <c r="D43" s="12"/>
      <c r="E43"/>
      <c r="F43"/>
      <c r="G43"/>
      <c r="H43"/>
      <c r="I43"/>
    </row>
    <row r="44" spans="1:9" s="2" customFormat="1">
      <c r="A44"/>
      <c r="B44" s="251" t="s">
        <v>258</v>
      </c>
      <c r="D44" s="12"/>
      <c r="E44"/>
      <c r="F44"/>
      <c r="G44"/>
      <c r="H44"/>
      <c r="I44"/>
    </row>
    <row r="45" spans="1:9" customFormat="1" ht="12.75">
      <c r="B45" s="254" t="s">
        <v>127</v>
      </c>
    </row>
    <row r="46" spans="1:9" customFormat="1" ht="12.75">
      <c r="B46" s="25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49" zoomScale="80" zoomScaleNormal="100" zoomScaleSheetLayoutView="80" workbookViewId="0">
      <selection activeCell="G11" sqref="G11"/>
    </sheetView>
  </sheetViews>
  <sheetFormatPr defaultRowHeight="15"/>
  <cols>
    <col min="1" max="1" width="15.85546875" style="2" customWidth="1"/>
    <col min="2" max="2" width="6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2"/>
      <c r="C1" s="499" t="s">
        <v>97</v>
      </c>
      <c r="D1" s="499"/>
      <c r="E1" s="92"/>
    </row>
    <row r="2" spans="1:5" s="6" customFormat="1">
      <c r="A2" s="75" t="s">
        <v>384</v>
      </c>
      <c r="B2" s="232"/>
      <c r="C2" s="497" t="s">
        <v>479</v>
      </c>
      <c r="D2" s="498"/>
      <c r="E2" s="92"/>
    </row>
    <row r="3" spans="1:5" s="6" customFormat="1">
      <c r="A3" s="75" t="s">
        <v>385</v>
      </c>
      <c r="B3" s="232"/>
      <c r="C3" s="233"/>
      <c r="D3" s="233"/>
      <c r="E3" s="92"/>
    </row>
    <row r="4" spans="1:5" s="6" customFormat="1">
      <c r="A4" s="77" t="s">
        <v>128</v>
      </c>
      <c r="B4" s="232"/>
      <c r="C4" s="233"/>
      <c r="D4" s="233"/>
      <c r="E4" s="92"/>
    </row>
    <row r="5" spans="1:5" s="6" customFormat="1">
      <c r="A5" s="77"/>
      <c r="B5" s="232"/>
      <c r="C5" s="233"/>
      <c r="D5" s="233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4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2"/>
      <c r="B9" s="232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5">
        <v>1</v>
      </c>
      <c r="B11" s="235" t="s">
        <v>57</v>
      </c>
      <c r="C11" s="83">
        <f>SUM(C12,C15,C55,C58,C59,C60,C78)</f>
        <v>0</v>
      </c>
      <c r="D11" s="83">
        <f>SUM(D12,D15,D55,D58,D59,D60,D66,D74,D75)</f>
        <v>0</v>
      </c>
      <c r="E11" s="236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6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7"/>
      <c r="E17" s="96"/>
    </row>
    <row r="18" spans="1:6" s="3" customFormat="1">
      <c r="A18" s="98" t="s">
        <v>88</v>
      </c>
      <c r="B18" s="98" t="s">
        <v>62</v>
      </c>
      <c r="C18" s="4"/>
      <c r="D18" s="237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8"/>
      <c r="F19" s="239"/>
    </row>
    <row r="20" spans="1:6" s="242" customFormat="1" ht="30">
      <c r="A20" s="98" t="s">
        <v>12</v>
      </c>
      <c r="B20" s="98" t="s">
        <v>238</v>
      </c>
      <c r="C20" s="240"/>
      <c r="D20" s="38"/>
      <c r="E20" s="241"/>
    </row>
    <row r="21" spans="1:6" s="242" customFormat="1">
      <c r="A21" s="98" t="s">
        <v>13</v>
      </c>
      <c r="B21" s="98" t="s">
        <v>14</v>
      </c>
      <c r="C21" s="240"/>
      <c r="D21" s="39"/>
      <c r="E21" s="241"/>
    </row>
    <row r="22" spans="1:6" s="242" customFormat="1" ht="30">
      <c r="A22" s="98" t="s">
        <v>269</v>
      </c>
      <c r="B22" s="98" t="s">
        <v>22</v>
      </c>
      <c r="C22" s="240"/>
      <c r="D22" s="40"/>
      <c r="E22" s="241"/>
    </row>
    <row r="23" spans="1:6" s="242" customFormat="1" ht="16.5" customHeight="1">
      <c r="A23" s="98" t="s">
        <v>270</v>
      </c>
      <c r="B23" s="98" t="s">
        <v>15</v>
      </c>
      <c r="C23" s="240"/>
      <c r="D23" s="40"/>
      <c r="E23" s="241"/>
    </row>
    <row r="24" spans="1:6" s="242" customFormat="1" ht="16.5" customHeight="1">
      <c r="A24" s="98" t="s">
        <v>271</v>
      </c>
      <c r="B24" s="98" t="s">
        <v>16</v>
      </c>
      <c r="C24" s="240"/>
      <c r="D24" s="40"/>
      <c r="E24" s="241"/>
    </row>
    <row r="25" spans="1:6" s="242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1"/>
    </row>
    <row r="26" spans="1:6" s="242" customFormat="1" ht="16.5" customHeight="1">
      <c r="A26" s="243" t="s">
        <v>273</v>
      </c>
      <c r="B26" s="243" t="s">
        <v>18</v>
      </c>
      <c r="C26" s="240"/>
      <c r="D26" s="40"/>
      <c r="E26" s="241"/>
    </row>
    <row r="27" spans="1:6" s="242" customFormat="1" ht="16.5" customHeight="1">
      <c r="A27" s="243" t="s">
        <v>274</v>
      </c>
      <c r="B27" s="243" t="s">
        <v>19</v>
      </c>
      <c r="C27" s="240"/>
      <c r="D27" s="40"/>
      <c r="E27" s="241"/>
    </row>
    <row r="28" spans="1:6" s="242" customFormat="1" ht="16.5" customHeight="1">
      <c r="A28" s="243" t="s">
        <v>275</v>
      </c>
      <c r="B28" s="243" t="s">
        <v>20</v>
      </c>
      <c r="C28" s="240"/>
      <c r="D28" s="40"/>
      <c r="E28" s="241"/>
    </row>
    <row r="29" spans="1:6" s="242" customFormat="1" ht="16.5" customHeight="1">
      <c r="A29" s="243" t="s">
        <v>276</v>
      </c>
      <c r="B29" s="243" t="s">
        <v>23</v>
      </c>
      <c r="C29" s="240"/>
      <c r="D29" s="41"/>
      <c r="E29" s="241"/>
    </row>
    <row r="30" spans="1:6" s="242" customFormat="1" ht="16.5" customHeight="1">
      <c r="A30" s="98" t="s">
        <v>277</v>
      </c>
      <c r="B30" s="98" t="s">
        <v>21</v>
      </c>
      <c r="C30" s="240"/>
      <c r="D30" s="41"/>
      <c r="E30" s="241"/>
    </row>
    <row r="31" spans="1:6" s="3" customFormat="1" ht="16.5" customHeight="1">
      <c r="A31" s="89" t="s">
        <v>34</v>
      </c>
      <c r="B31" s="89" t="s">
        <v>3</v>
      </c>
      <c r="C31" s="4"/>
      <c r="D31" s="237"/>
      <c r="E31" s="238"/>
    </row>
    <row r="32" spans="1:6" s="3" customFormat="1" ht="16.5" customHeight="1">
      <c r="A32" s="89" t="s">
        <v>35</v>
      </c>
      <c r="B32" s="89" t="s">
        <v>4</v>
      </c>
      <c r="C32" s="4"/>
      <c r="D32" s="237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7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7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7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7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7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7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7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7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7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7"/>
      <c r="E44" s="96"/>
    </row>
    <row r="45" spans="1:5" s="3" customFormat="1" ht="30">
      <c r="A45" s="89" t="s">
        <v>40</v>
      </c>
      <c r="B45" s="89" t="s">
        <v>28</v>
      </c>
      <c r="C45" s="4"/>
      <c r="D45" s="237"/>
      <c r="E45" s="96"/>
    </row>
    <row r="46" spans="1:5" s="3" customFormat="1" ht="31.5" customHeight="1">
      <c r="A46" s="89" t="s">
        <v>41</v>
      </c>
      <c r="B46" s="89" t="s">
        <v>24</v>
      </c>
      <c r="C46" s="4"/>
      <c r="D46" s="237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7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7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7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7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7"/>
      <c r="E52" s="96"/>
    </row>
    <row r="53" spans="1:6" s="3" customFormat="1">
      <c r="A53" s="89" t="s">
        <v>45</v>
      </c>
      <c r="B53" s="89" t="s">
        <v>29</v>
      </c>
      <c r="C53" s="4"/>
      <c r="D53" s="237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7"/>
      <c r="E54" s="238"/>
      <c r="F54" s="239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8"/>
      <c r="F55" s="239"/>
    </row>
    <row r="56" spans="1:6" s="3" customFormat="1" ht="30">
      <c r="A56" s="89" t="s">
        <v>50</v>
      </c>
      <c r="B56" s="89" t="s">
        <v>48</v>
      </c>
      <c r="C56" s="4"/>
      <c r="D56" s="237"/>
      <c r="E56" s="238"/>
      <c r="F56" s="239"/>
    </row>
    <row r="57" spans="1:6" s="3" customFormat="1" ht="16.5" customHeight="1">
      <c r="A57" s="89" t="s">
        <v>51</v>
      </c>
      <c r="B57" s="89" t="s">
        <v>47</v>
      </c>
      <c r="C57" s="4"/>
      <c r="D57" s="237"/>
      <c r="E57" s="238"/>
      <c r="F57" s="239"/>
    </row>
    <row r="58" spans="1:6" s="3" customFormat="1">
      <c r="A58" s="88">
        <v>1.4</v>
      </c>
      <c r="B58" s="88" t="s">
        <v>393</v>
      </c>
      <c r="C58" s="4"/>
      <c r="D58" s="237"/>
      <c r="E58" s="238"/>
      <c r="F58" s="239"/>
    </row>
    <row r="59" spans="1:6" s="242" customFormat="1">
      <c r="A59" s="88">
        <v>1.5</v>
      </c>
      <c r="B59" s="88" t="s">
        <v>7</v>
      </c>
      <c r="C59" s="240"/>
      <c r="D59" s="40"/>
      <c r="E59" s="241"/>
    </row>
    <row r="60" spans="1:6" s="242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1"/>
    </row>
    <row r="61" spans="1:6" s="242" customFormat="1">
      <c r="A61" s="89" t="s">
        <v>285</v>
      </c>
      <c r="B61" s="46" t="s">
        <v>52</v>
      </c>
      <c r="C61" s="240"/>
      <c r="D61" s="40"/>
      <c r="E61" s="241"/>
    </row>
    <row r="62" spans="1:6" s="242" customFormat="1" ht="30">
      <c r="A62" s="89" t="s">
        <v>286</v>
      </c>
      <c r="B62" s="46" t="s">
        <v>54</v>
      </c>
      <c r="C62" s="240"/>
      <c r="D62" s="40"/>
      <c r="E62" s="241"/>
    </row>
    <row r="63" spans="1:6" s="242" customFormat="1">
      <c r="A63" s="89" t="s">
        <v>287</v>
      </c>
      <c r="B63" s="46" t="s">
        <v>53</v>
      </c>
      <c r="C63" s="40"/>
      <c r="D63" s="40"/>
      <c r="E63" s="241"/>
    </row>
    <row r="64" spans="1:6" s="242" customFormat="1">
      <c r="A64" s="89" t="s">
        <v>288</v>
      </c>
      <c r="B64" s="46" t="s">
        <v>27</v>
      </c>
      <c r="C64" s="240"/>
      <c r="D64" s="40"/>
      <c r="E64" s="241"/>
    </row>
    <row r="65" spans="1:5" s="242" customFormat="1">
      <c r="A65" s="89" t="s">
        <v>323</v>
      </c>
      <c r="B65" s="46" t="s">
        <v>324</v>
      </c>
      <c r="C65" s="240"/>
      <c r="D65" s="40"/>
      <c r="E65" s="241"/>
    </row>
    <row r="66" spans="1:5">
      <c r="A66" s="235">
        <v>2</v>
      </c>
      <c r="B66" s="235" t="s">
        <v>388</v>
      </c>
      <c r="C66" s="244"/>
      <c r="D66" s="86">
        <f>SUM(D67:D73)</f>
        <v>0</v>
      </c>
      <c r="E66" s="97"/>
    </row>
    <row r="67" spans="1:5">
      <c r="A67" s="99">
        <v>2.1</v>
      </c>
      <c r="B67" s="245" t="s">
        <v>89</v>
      </c>
      <c r="C67" s="246"/>
      <c r="D67" s="22"/>
      <c r="E67" s="97"/>
    </row>
    <row r="68" spans="1:5">
      <c r="A68" s="99">
        <v>2.2000000000000002</v>
      </c>
      <c r="B68" s="245" t="s">
        <v>389</v>
      </c>
      <c r="C68" s="246"/>
      <c r="D68" s="22"/>
      <c r="E68" s="97"/>
    </row>
    <row r="69" spans="1:5">
      <c r="A69" s="99">
        <v>2.2999999999999998</v>
      </c>
      <c r="B69" s="245" t="s">
        <v>93</v>
      </c>
      <c r="C69" s="246"/>
      <c r="D69" s="22"/>
      <c r="E69" s="97"/>
    </row>
    <row r="70" spans="1:5">
      <c r="A70" s="99">
        <v>2.4</v>
      </c>
      <c r="B70" s="245" t="s">
        <v>92</v>
      </c>
      <c r="C70" s="246"/>
      <c r="D70" s="22"/>
      <c r="E70" s="97"/>
    </row>
    <row r="71" spans="1:5">
      <c r="A71" s="99">
        <v>2.5</v>
      </c>
      <c r="B71" s="245" t="s">
        <v>390</v>
      </c>
      <c r="C71" s="246"/>
      <c r="D71" s="22"/>
      <c r="E71" s="97"/>
    </row>
    <row r="72" spans="1:5">
      <c r="A72" s="99">
        <v>2.6</v>
      </c>
      <c r="B72" s="245" t="s">
        <v>90</v>
      </c>
      <c r="C72" s="246"/>
      <c r="D72" s="22"/>
      <c r="E72" s="97"/>
    </row>
    <row r="73" spans="1:5">
      <c r="A73" s="99">
        <v>2.7</v>
      </c>
      <c r="B73" s="245" t="s">
        <v>91</v>
      </c>
      <c r="C73" s="247"/>
      <c r="D73" s="22"/>
      <c r="E73" s="97"/>
    </row>
    <row r="74" spans="1:5">
      <c r="A74" s="235">
        <v>3</v>
      </c>
      <c r="B74" s="235" t="s">
        <v>423</v>
      </c>
      <c r="C74" s="86"/>
      <c r="D74" s="22"/>
      <c r="E74" s="97"/>
    </row>
    <row r="75" spans="1:5">
      <c r="A75" s="235">
        <v>4</v>
      </c>
      <c r="B75" s="235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6"/>
      <c r="D76" s="8"/>
      <c r="E76" s="97"/>
    </row>
    <row r="77" spans="1:5">
      <c r="A77" s="99">
        <v>4.2</v>
      </c>
      <c r="B77" s="99" t="s">
        <v>242</v>
      </c>
      <c r="C77" s="247"/>
      <c r="D77" s="8"/>
      <c r="E77" s="97"/>
    </row>
    <row r="78" spans="1:5">
      <c r="A78" s="235">
        <v>5</v>
      </c>
      <c r="B78" s="235" t="s">
        <v>267</v>
      </c>
      <c r="C78" s="271"/>
      <c r="D78" s="247"/>
      <c r="E78" s="97"/>
    </row>
    <row r="79" spans="1:5">
      <c r="B79" s="44"/>
    </row>
    <row r="80" spans="1:5">
      <c r="A80" s="502" t="s">
        <v>467</v>
      </c>
      <c r="B80" s="502"/>
      <c r="C80" s="502"/>
      <c r="D80" s="502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52" zoomScale="80" zoomScaleSheetLayoutView="80" workbookViewId="0">
      <selection activeCell="D64" sqref="D6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499" t="s">
        <v>97</v>
      </c>
      <c r="D1" s="499"/>
      <c r="E1" s="153"/>
    </row>
    <row r="2" spans="1:12">
      <c r="A2" s="77" t="s">
        <v>128</v>
      </c>
      <c r="B2" s="115"/>
      <c r="C2" s="497" t="s">
        <v>479</v>
      </c>
      <c r="D2" s="498"/>
      <c r="E2" s="153"/>
    </row>
    <row r="3" spans="1:12">
      <c r="A3" s="77"/>
      <c r="B3" s="115"/>
      <c r="C3" s="358"/>
      <c r="D3" s="358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57"/>
      <c r="B7" s="357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138831.03</v>
      </c>
      <c r="D9" s="83">
        <f>SUM(D10,D13,D53,D56,D57,D58,D64,D71,D72)</f>
        <v>487085.88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8750</v>
      </c>
      <c r="E10" s="155"/>
    </row>
    <row r="11" spans="1:12" s="9" customFormat="1" ht="16.5" customHeight="1">
      <c r="A11" s="16" t="s">
        <v>30</v>
      </c>
      <c r="B11" s="16" t="s">
        <v>59</v>
      </c>
      <c r="C11" s="33"/>
      <c r="D11" s="34">
        <v>8750</v>
      </c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131195.76</v>
      </c>
      <c r="D13" s="85">
        <f>SUM(D14,D17,D29:D32,D35,D36,D43,D44,D45,D46,D47,D51,D52)</f>
        <v>209166.31</v>
      </c>
      <c r="E13" s="153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3"/>
    </row>
    <row r="15" spans="1:12" ht="17.25" customHeight="1">
      <c r="A15" s="17" t="s">
        <v>87</v>
      </c>
      <c r="B15" s="17" t="s">
        <v>61</v>
      </c>
      <c r="C15" s="35"/>
      <c r="D15" s="36"/>
      <c r="E15" s="153"/>
    </row>
    <row r="16" spans="1:12" ht="17.25" customHeight="1">
      <c r="A16" s="17" t="s">
        <v>88</v>
      </c>
      <c r="B16" s="17" t="s">
        <v>62</v>
      </c>
      <c r="C16" s="35"/>
      <c r="D16" s="36"/>
      <c r="E16" s="153"/>
    </row>
    <row r="17" spans="1:5">
      <c r="A17" s="16" t="s">
        <v>33</v>
      </c>
      <c r="B17" s="16" t="s">
        <v>2</v>
      </c>
      <c r="C17" s="84">
        <f>SUM(C18:C23,C28)</f>
        <v>31388.010000000002</v>
      </c>
      <c r="D17" s="84">
        <f>SUM(D18:D23,D28)</f>
        <v>26798.23</v>
      </c>
      <c r="E17" s="153"/>
    </row>
    <row r="18" spans="1:5" ht="30">
      <c r="A18" s="17" t="s">
        <v>12</v>
      </c>
      <c r="B18" s="17" t="s">
        <v>238</v>
      </c>
      <c r="C18" s="37">
        <v>5918.3</v>
      </c>
      <c r="D18" s="38">
        <v>5918.3</v>
      </c>
      <c r="E18" s="153"/>
    </row>
    <row r="19" spans="1:5">
      <c r="A19" s="17" t="s">
        <v>13</v>
      </c>
      <c r="B19" s="17" t="s">
        <v>14</v>
      </c>
      <c r="C19" s="37"/>
      <c r="D19" s="39"/>
      <c r="E19" s="153"/>
    </row>
    <row r="20" spans="1:5" ht="30">
      <c r="A20" s="17" t="s">
        <v>269</v>
      </c>
      <c r="B20" s="17" t="s">
        <v>22</v>
      </c>
      <c r="C20" s="37">
        <v>5006</v>
      </c>
      <c r="D20" s="40">
        <v>3928</v>
      </c>
      <c r="E20" s="153"/>
    </row>
    <row r="21" spans="1:5">
      <c r="A21" s="17" t="s">
        <v>270</v>
      </c>
      <c r="B21" s="17" t="s">
        <v>15</v>
      </c>
      <c r="C21" s="37">
        <v>10086.040000000001</v>
      </c>
      <c r="D21" s="40">
        <v>6574.26</v>
      </c>
      <c r="E21" s="153"/>
    </row>
    <row r="22" spans="1:5">
      <c r="A22" s="17" t="s">
        <v>271</v>
      </c>
      <c r="B22" s="17" t="s">
        <v>16</v>
      </c>
      <c r="C22" s="37"/>
      <c r="D22" s="40"/>
      <c r="E22" s="153"/>
    </row>
    <row r="23" spans="1:5">
      <c r="A23" s="17" t="s">
        <v>272</v>
      </c>
      <c r="B23" s="17" t="s">
        <v>17</v>
      </c>
      <c r="C23" s="118">
        <f>SUM(C24:C27)</f>
        <v>10377.670000000002</v>
      </c>
      <c r="D23" s="118">
        <f>SUM(D24:D27)</f>
        <v>10377.670000000002</v>
      </c>
      <c r="E23" s="153"/>
    </row>
    <row r="24" spans="1:5" ht="16.5" customHeight="1">
      <c r="A24" s="18" t="s">
        <v>273</v>
      </c>
      <c r="B24" s="18" t="s">
        <v>18</v>
      </c>
      <c r="C24" s="37">
        <v>9328.27</v>
      </c>
      <c r="D24" s="40">
        <v>9328.27</v>
      </c>
      <c r="E24" s="153"/>
    </row>
    <row r="25" spans="1:5" ht="16.5" customHeight="1">
      <c r="A25" s="18" t="s">
        <v>274</v>
      </c>
      <c r="B25" s="18" t="s">
        <v>19</v>
      </c>
      <c r="C25" s="37">
        <v>737.78</v>
      </c>
      <c r="D25" s="40">
        <v>737.78</v>
      </c>
      <c r="E25" s="153"/>
    </row>
    <row r="26" spans="1:5" ht="16.5" customHeight="1">
      <c r="A26" s="18" t="s">
        <v>275</v>
      </c>
      <c r="B26" s="18" t="s">
        <v>20</v>
      </c>
      <c r="C26" s="37">
        <v>242.68</v>
      </c>
      <c r="D26" s="40">
        <v>242.68</v>
      </c>
      <c r="E26" s="153"/>
    </row>
    <row r="27" spans="1:5" ht="16.5" customHeight="1">
      <c r="A27" s="18" t="s">
        <v>276</v>
      </c>
      <c r="B27" s="18" t="s">
        <v>23</v>
      </c>
      <c r="C27" s="37">
        <v>68.94</v>
      </c>
      <c r="D27" s="37">
        <v>68.94</v>
      </c>
      <c r="E27" s="153"/>
    </row>
    <row r="28" spans="1:5">
      <c r="A28" s="17" t="s">
        <v>277</v>
      </c>
      <c r="B28" s="17" t="s">
        <v>21</v>
      </c>
      <c r="C28" s="37"/>
      <c r="D28" s="41"/>
      <c r="E28" s="153"/>
    </row>
    <row r="29" spans="1:5">
      <c r="A29" s="16" t="s">
        <v>34</v>
      </c>
      <c r="B29" s="16" t="s">
        <v>3</v>
      </c>
      <c r="C29" s="33">
        <v>3509.35</v>
      </c>
      <c r="D29" s="34">
        <f>1171.7+2337.65</f>
        <v>3509.3500000000004</v>
      </c>
      <c r="E29" s="153"/>
    </row>
    <row r="30" spans="1:5">
      <c r="A30" s="16" t="s">
        <v>35</v>
      </c>
      <c r="B30" s="16" t="s">
        <v>4</v>
      </c>
      <c r="C30" s="33"/>
      <c r="D30" s="34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3"/>
    </row>
    <row r="33" spans="1:5">
      <c r="A33" s="17" t="s">
        <v>278</v>
      </c>
      <c r="B33" s="17" t="s">
        <v>56</v>
      </c>
      <c r="C33" s="33"/>
      <c r="D33" s="34"/>
      <c r="E33" s="153"/>
    </row>
    <row r="34" spans="1:5">
      <c r="A34" s="17" t="s">
        <v>279</v>
      </c>
      <c r="B34" s="17" t="s">
        <v>55</v>
      </c>
      <c r="C34" s="33"/>
      <c r="D34" s="34"/>
      <c r="E34" s="153"/>
    </row>
    <row r="35" spans="1:5">
      <c r="A35" s="16" t="s">
        <v>38</v>
      </c>
      <c r="B35" s="16" t="s">
        <v>49</v>
      </c>
      <c r="C35" s="33">
        <v>295.89999999999998</v>
      </c>
      <c r="D35" s="34">
        <v>295.89999999999998</v>
      </c>
      <c r="E35" s="153"/>
    </row>
    <row r="36" spans="1:5">
      <c r="A36" s="16" t="s">
        <v>39</v>
      </c>
      <c r="B36" s="16" t="s">
        <v>340</v>
      </c>
      <c r="C36" s="84">
        <f>SUM(C37:C42)</f>
        <v>0</v>
      </c>
      <c r="D36" s="84">
        <f>SUM(D37:D42)</f>
        <v>0</v>
      </c>
      <c r="E36" s="153"/>
    </row>
    <row r="37" spans="1:5">
      <c r="A37" s="17" t="s">
        <v>337</v>
      </c>
      <c r="B37" s="17" t="s">
        <v>341</v>
      </c>
      <c r="C37" s="33"/>
      <c r="D37" s="33"/>
      <c r="E37" s="153"/>
    </row>
    <row r="38" spans="1:5">
      <c r="A38" s="17" t="s">
        <v>338</v>
      </c>
      <c r="B38" s="17" t="s">
        <v>342</v>
      </c>
      <c r="C38" s="33"/>
      <c r="D38" s="33"/>
      <c r="E38" s="153"/>
    </row>
    <row r="39" spans="1:5">
      <c r="A39" s="17" t="s">
        <v>339</v>
      </c>
      <c r="B39" s="17" t="s">
        <v>345</v>
      </c>
      <c r="C39" s="33"/>
      <c r="D39" s="34"/>
      <c r="E39" s="153"/>
    </row>
    <row r="40" spans="1:5">
      <c r="A40" s="17" t="s">
        <v>344</v>
      </c>
      <c r="B40" s="17" t="s">
        <v>346</v>
      </c>
      <c r="C40" s="33"/>
      <c r="D40" s="34"/>
      <c r="E40" s="153"/>
    </row>
    <row r="41" spans="1:5">
      <c r="A41" s="17" t="s">
        <v>347</v>
      </c>
      <c r="B41" s="17" t="s">
        <v>465</v>
      </c>
      <c r="C41" s="33"/>
      <c r="D41" s="34"/>
      <c r="E41" s="153"/>
    </row>
    <row r="42" spans="1:5">
      <c r="A42" s="17" t="s">
        <v>466</v>
      </c>
      <c r="B42" s="17" t="s">
        <v>343</v>
      </c>
      <c r="C42" s="33"/>
      <c r="D42" s="34"/>
      <c r="E42" s="153"/>
    </row>
    <row r="43" spans="1:5" ht="30">
      <c r="A43" s="16" t="s">
        <v>40</v>
      </c>
      <c r="B43" s="16" t="s">
        <v>28</v>
      </c>
      <c r="C43" s="33">
        <v>94630.5</v>
      </c>
      <c r="D43" s="34">
        <v>70157.5</v>
      </c>
      <c r="E43" s="153"/>
    </row>
    <row r="44" spans="1:5">
      <c r="A44" s="16" t="s">
        <v>41</v>
      </c>
      <c r="B44" s="16" t="s">
        <v>24</v>
      </c>
      <c r="C44" s="33">
        <v>29</v>
      </c>
      <c r="D44" s="34">
        <v>29</v>
      </c>
      <c r="E44" s="153"/>
    </row>
    <row r="45" spans="1:5">
      <c r="A45" s="16" t="s">
        <v>42</v>
      </c>
      <c r="B45" s="16" t="s">
        <v>25</v>
      </c>
      <c r="C45" s="33"/>
      <c r="D45" s="34"/>
      <c r="E45" s="153"/>
    </row>
    <row r="46" spans="1:5">
      <c r="A46" s="16" t="s">
        <v>43</v>
      </c>
      <c r="B46" s="16" t="s">
        <v>26</v>
      </c>
      <c r="C46" s="33">
        <v>318</v>
      </c>
      <c r="D46" s="34">
        <v>318</v>
      </c>
      <c r="E46" s="153"/>
    </row>
    <row r="47" spans="1:5">
      <c r="A47" s="16" t="s">
        <v>44</v>
      </c>
      <c r="B47" s="16" t="s">
        <v>284</v>
      </c>
      <c r="C47" s="84">
        <f>SUM(C48:C50)</f>
        <v>875</v>
      </c>
      <c r="D47" s="84">
        <f>SUM(D48:D50)</f>
        <v>7908.33</v>
      </c>
      <c r="E47" s="153"/>
    </row>
    <row r="48" spans="1:5">
      <c r="A48" s="98" t="s">
        <v>352</v>
      </c>
      <c r="B48" s="98" t="s">
        <v>355</v>
      </c>
      <c r="C48" s="33"/>
      <c r="D48" s="34">
        <v>7908.33</v>
      </c>
      <c r="E48" s="153"/>
    </row>
    <row r="49" spans="1:5">
      <c r="A49" s="98" t="s">
        <v>353</v>
      </c>
      <c r="B49" s="98" t="s">
        <v>354</v>
      </c>
      <c r="C49" s="33">
        <v>875</v>
      </c>
      <c r="D49" s="34"/>
      <c r="E49" s="153"/>
    </row>
    <row r="50" spans="1:5">
      <c r="A50" s="98" t="s">
        <v>356</v>
      </c>
      <c r="B50" s="98" t="s">
        <v>357</v>
      </c>
      <c r="C50" s="33"/>
      <c r="D50" s="34"/>
      <c r="E50" s="153"/>
    </row>
    <row r="51" spans="1:5" ht="26.25" customHeight="1">
      <c r="A51" s="16" t="s">
        <v>45</v>
      </c>
      <c r="B51" s="16" t="s">
        <v>29</v>
      </c>
      <c r="C51" s="33"/>
      <c r="D51" s="34"/>
      <c r="E51" s="153"/>
    </row>
    <row r="52" spans="1:5">
      <c r="A52" s="16" t="s">
        <v>46</v>
      </c>
      <c r="B52" s="16" t="s">
        <v>6</v>
      </c>
      <c r="C52" s="33">
        <v>150</v>
      </c>
      <c r="D52" s="34">
        <f>150+100000</f>
        <v>100150</v>
      </c>
      <c r="E52" s="153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149729.62</v>
      </c>
      <c r="E53" s="153"/>
    </row>
    <row r="54" spans="1:5" ht="30">
      <c r="A54" s="16" t="s">
        <v>50</v>
      </c>
      <c r="B54" s="16" t="s">
        <v>48</v>
      </c>
      <c r="C54" s="33"/>
      <c r="D54" s="34">
        <v>149729.62</v>
      </c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SUM(C59:C63)</f>
        <v>7635.27</v>
      </c>
      <c r="D58" s="85">
        <f>SUM(D59:D63)</f>
        <v>7635.27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27</v>
      </c>
      <c r="C62" s="37">
        <v>7620</v>
      </c>
      <c r="D62" s="40">
        <v>7620</v>
      </c>
      <c r="E62" s="153"/>
    </row>
    <row r="63" spans="1:5">
      <c r="A63" s="16" t="s">
        <v>323</v>
      </c>
      <c r="B63" s="215" t="s">
        <v>324</v>
      </c>
      <c r="C63" s="37">
        <v>15.27</v>
      </c>
      <c r="D63" s="216">
        <v>15.27</v>
      </c>
      <c r="E63" s="153"/>
    </row>
    <row r="64" spans="1:5">
      <c r="A64" s="13">
        <v>2</v>
      </c>
      <c r="B64" s="47" t="s">
        <v>95</v>
      </c>
      <c r="C64" s="274"/>
      <c r="D64" s="119">
        <f>SUM(D65:D70)</f>
        <v>111804.68</v>
      </c>
      <c r="E64" s="153"/>
    </row>
    <row r="65" spans="1:5">
      <c r="A65" s="15">
        <v>2.1</v>
      </c>
      <c r="B65" s="48" t="s">
        <v>89</v>
      </c>
      <c r="C65" s="274"/>
      <c r="D65" s="42"/>
      <c r="E65" s="153"/>
    </row>
    <row r="66" spans="1:5">
      <c r="A66" s="15">
        <v>2.2000000000000002</v>
      </c>
      <c r="B66" s="48" t="s">
        <v>93</v>
      </c>
      <c r="C66" s="276"/>
      <c r="D66" s="43"/>
      <c r="E66" s="153"/>
    </row>
    <row r="67" spans="1:5">
      <c r="A67" s="15">
        <v>2.2999999999999998</v>
      </c>
      <c r="B67" s="48" t="s">
        <v>92</v>
      </c>
      <c r="C67" s="276"/>
      <c r="D67" s="43">
        <v>97532.12</v>
      </c>
      <c r="E67" s="153"/>
    </row>
    <row r="68" spans="1:5">
      <c r="A68" s="15">
        <v>2.4</v>
      </c>
      <c r="B68" s="48" t="s">
        <v>94</v>
      </c>
      <c r="C68" s="276"/>
      <c r="D68" s="43">
        <v>14272.56</v>
      </c>
      <c r="E68" s="153"/>
    </row>
    <row r="69" spans="1:5">
      <c r="A69" s="15">
        <v>2.5</v>
      </c>
      <c r="B69" s="48" t="s">
        <v>90</v>
      </c>
      <c r="C69" s="276"/>
      <c r="D69" s="43"/>
      <c r="E69" s="153"/>
    </row>
    <row r="70" spans="1:5">
      <c r="A70" s="15">
        <v>2.6</v>
      </c>
      <c r="B70" s="48" t="s">
        <v>91</v>
      </c>
      <c r="C70" s="276"/>
      <c r="D70" s="43"/>
      <c r="E70" s="153"/>
    </row>
    <row r="71" spans="1:5" s="2" customFormat="1">
      <c r="A71" s="13">
        <v>3</v>
      </c>
      <c r="B71" s="272" t="s">
        <v>423</v>
      </c>
      <c r="C71" s="275"/>
      <c r="D71" s="273"/>
      <c r="E71" s="106"/>
    </row>
    <row r="72" spans="1:5" s="2" customFormat="1">
      <c r="A72" s="13">
        <v>4</v>
      </c>
      <c r="B72" s="13" t="s">
        <v>240</v>
      </c>
      <c r="C72" s="275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0" t="s">
        <v>267</v>
      </c>
      <c r="C75" s="8"/>
      <c r="D75" s="86"/>
      <c r="E75" s="106"/>
    </row>
    <row r="76" spans="1:5" s="2" customFormat="1">
      <c r="A76" s="367"/>
      <c r="B76" s="367"/>
      <c r="C76" s="12"/>
      <c r="D76" s="12"/>
      <c r="E76" s="106"/>
    </row>
    <row r="77" spans="1:5" s="2" customFormat="1">
      <c r="A77" s="502" t="s">
        <v>467</v>
      </c>
      <c r="B77" s="502"/>
      <c r="C77" s="502"/>
      <c r="D77" s="502"/>
      <c r="E77" s="106"/>
    </row>
    <row r="78" spans="1:5" s="2" customFormat="1">
      <c r="A78" s="367"/>
      <c r="B78" s="367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03" t="s">
        <v>469</v>
      </c>
      <c r="C84" s="503"/>
      <c r="D84" s="503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03" t="s">
        <v>471</v>
      </c>
      <c r="C86" s="503"/>
      <c r="D86" s="50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11" sqref="D1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499" t="s">
        <v>97</v>
      </c>
      <c r="D1" s="499"/>
      <c r="E1" s="92"/>
    </row>
    <row r="2" spans="1:5" s="6" customFormat="1">
      <c r="A2" s="75" t="s">
        <v>315</v>
      </c>
      <c r="B2" s="78"/>
      <c r="C2" s="497" t="s">
        <v>479</v>
      </c>
      <c r="D2" s="497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 t="s">
        <v>696</v>
      </c>
      <c r="C10" s="4">
        <v>7620</v>
      </c>
      <c r="D10" s="4">
        <v>7620</v>
      </c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 t="s">
        <v>695</v>
      </c>
      <c r="C17" s="4">
        <v>150</v>
      </c>
      <c r="D17" s="4">
        <v>150</v>
      </c>
      <c r="E17" s="95"/>
    </row>
    <row r="18" spans="1:5" s="10" customFormat="1" ht="18" customHeight="1">
      <c r="A18" s="99" t="s">
        <v>319</v>
      </c>
      <c r="B18" s="88" t="s">
        <v>697</v>
      </c>
      <c r="C18" s="4"/>
      <c r="D18" s="4">
        <v>100000</v>
      </c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7770</v>
      </c>
      <c r="D25" s="87">
        <f>SUM(D10:D24)</f>
        <v>107770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4" t="s">
        <v>396</v>
      </c>
    </row>
    <row r="30" spans="1:5">
      <c r="A30" s="214"/>
    </row>
    <row r="31" spans="1:5">
      <c r="A31" s="214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80" zoomScaleSheetLayoutView="80" workbookViewId="0">
      <selection activeCell="I12" sqref="I1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5" t="s">
        <v>442</v>
      </c>
      <c r="B1" s="75"/>
      <c r="C1" s="78"/>
      <c r="D1" s="78"/>
      <c r="E1" s="78"/>
      <c r="F1" s="78"/>
      <c r="G1" s="281"/>
      <c r="H1" s="281"/>
      <c r="I1" s="499" t="s">
        <v>97</v>
      </c>
      <c r="J1" s="499"/>
    </row>
    <row r="2" spans="1:10" ht="15">
      <c r="A2" s="77" t="s">
        <v>128</v>
      </c>
      <c r="B2" s="75"/>
      <c r="C2" s="78"/>
      <c r="D2" s="78"/>
      <c r="E2" s="78"/>
      <c r="F2" s="78"/>
      <c r="G2" s="281"/>
      <c r="H2" s="281"/>
      <c r="I2" s="497" t="s">
        <v>479</v>
      </c>
      <c r="J2" s="497"/>
    </row>
    <row r="3" spans="1:10" ht="15">
      <c r="A3" s="77"/>
      <c r="B3" s="77"/>
      <c r="C3" s="75"/>
      <c r="D3" s="75"/>
      <c r="E3" s="75"/>
      <c r="F3" s="75"/>
      <c r="G3" s="281"/>
      <c r="H3" s="281"/>
      <c r="I3" s="281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0"/>
      <c r="B7" s="280"/>
      <c r="C7" s="280"/>
      <c r="D7" s="280"/>
      <c r="E7" s="280"/>
      <c r="F7" s="280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5" t="s">
        <v>333</v>
      </c>
    </row>
    <row r="9" spans="1:10" ht="15">
      <c r="A9" s="99">
        <v>1</v>
      </c>
      <c r="B9" s="429" t="s">
        <v>683</v>
      </c>
      <c r="C9" s="429" t="s">
        <v>684</v>
      </c>
      <c r="D9" s="430" t="s">
        <v>685</v>
      </c>
      <c r="E9" s="99" t="s">
        <v>686</v>
      </c>
      <c r="F9" s="99" t="s">
        <v>333</v>
      </c>
      <c r="G9" s="4"/>
      <c r="H9" s="4">
        <v>2500</v>
      </c>
      <c r="I9" s="4">
        <v>500</v>
      </c>
      <c r="J9" s="225" t="s">
        <v>0</v>
      </c>
    </row>
    <row r="10" spans="1:10" ht="15">
      <c r="A10" s="99">
        <v>2</v>
      </c>
      <c r="B10" s="429" t="s">
        <v>687</v>
      </c>
      <c r="C10" s="429" t="s">
        <v>688</v>
      </c>
      <c r="D10" s="430" t="s">
        <v>689</v>
      </c>
      <c r="E10" s="99" t="s">
        <v>690</v>
      </c>
      <c r="F10" s="99" t="s">
        <v>333</v>
      </c>
      <c r="G10" s="4"/>
      <c r="H10" s="4">
        <v>1250</v>
      </c>
      <c r="I10" s="4">
        <v>250</v>
      </c>
    </row>
    <row r="11" spans="1:10" ht="30">
      <c r="A11" s="99">
        <v>3</v>
      </c>
      <c r="B11" s="429" t="s">
        <v>691</v>
      </c>
      <c r="C11" s="429" t="s">
        <v>692</v>
      </c>
      <c r="D11" s="430" t="s">
        <v>693</v>
      </c>
      <c r="E11" s="99" t="s">
        <v>694</v>
      </c>
      <c r="F11" s="99" t="s">
        <v>333</v>
      </c>
      <c r="G11" s="4"/>
      <c r="H11" s="4">
        <v>5000</v>
      </c>
      <c r="I11" s="4">
        <v>1000</v>
      </c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0</v>
      </c>
      <c r="H25" s="87">
        <f>SUM(H9:H24)</f>
        <v>8750</v>
      </c>
      <c r="I25" s="87">
        <f>SUM(I9:I24)</f>
        <v>1750</v>
      </c>
    </row>
    <row r="26" spans="1:9" ht="15">
      <c r="A26" s="223"/>
      <c r="B26" s="223"/>
      <c r="C26" s="223"/>
      <c r="D26" s="223"/>
      <c r="E26" s="223"/>
      <c r="F26" s="223"/>
      <c r="G26" s="223"/>
      <c r="H26" s="183"/>
      <c r="I26" s="183"/>
    </row>
    <row r="27" spans="1:9" ht="15">
      <c r="A27" s="224" t="s">
        <v>443</v>
      </c>
      <c r="B27" s="224"/>
      <c r="C27" s="223"/>
      <c r="D27" s="223"/>
      <c r="E27" s="223"/>
      <c r="F27" s="223"/>
      <c r="G27" s="223"/>
      <c r="H27" s="183"/>
      <c r="I27" s="183"/>
    </row>
    <row r="28" spans="1:9" ht="15">
      <c r="A28" s="224"/>
      <c r="B28" s="224"/>
      <c r="C28" s="223"/>
      <c r="D28" s="223"/>
      <c r="E28" s="223"/>
      <c r="F28" s="223"/>
      <c r="G28" s="223"/>
      <c r="H28" s="183"/>
      <c r="I28" s="183"/>
    </row>
    <row r="29" spans="1:9" ht="15">
      <c r="A29" s="224"/>
      <c r="B29" s="224"/>
      <c r="C29" s="183"/>
      <c r="D29" s="183"/>
      <c r="E29" s="183"/>
      <c r="F29" s="183"/>
      <c r="G29" s="183"/>
      <c r="H29" s="183"/>
      <c r="I29" s="183"/>
    </row>
    <row r="30" spans="1:9" ht="15">
      <c r="A30" s="224"/>
      <c r="B30" s="224"/>
      <c r="C30" s="183"/>
      <c r="D30" s="183"/>
      <c r="E30" s="183"/>
      <c r="F30" s="183"/>
      <c r="G30" s="183"/>
      <c r="H30" s="183"/>
      <c r="I30" s="183"/>
    </row>
    <row r="31" spans="1:9">
      <c r="A31" s="221"/>
      <c r="B31" s="221"/>
      <c r="C31" s="221"/>
      <c r="D31" s="221"/>
      <c r="E31" s="221"/>
      <c r="F31" s="221"/>
      <c r="G31" s="221"/>
      <c r="H31" s="221"/>
      <c r="I31" s="221"/>
    </row>
    <row r="32" spans="1:9" ht="15">
      <c r="A32" s="189" t="s">
        <v>96</v>
      </c>
      <c r="B32" s="189"/>
      <c r="C32" s="183"/>
      <c r="D32" s="183"/>
      <c r="E32" s="183"/>
      <c r="F32" s="183"/>
      <c r="G32" s="183"/>
      <c r="H32" s="183"/>
      <c r="I32" s="183"/>
    </row>
    <row r="33" spans="1:9" ht="15">
      <c r="A33" s="183"/>
      <c r="B33" s="183"/>
      <c r="C33" s="183"/>
      <c r="D33" s="183"/>
      <c r="E33" s="183"/>
      <c r="F33" s="183"/>
      <c r="G33" s="183"/>
      <c r="H33" s="183"/>
      <c r="I33" s="183"/>
    </row>
    <row r="34" spans="1:9" ht="15">
      <c r="A34" s="183"/>
      <c r="B34" s="183"/>
      <c r="C34" s="183"/>
      <c r="D34" s="183"/>
      <c r="E34" s="187"/>
      <c r="F34" s="187"/>
      <c r="G34" s="187"/>
      <c r="H34" s="183"/>
      <c r="I34" s="183"/>
    </row>
    <row r="35" spans="1:9" ht="15">
      <c r="A35" s="189"/>
      <c r="B35" s="189"/>
      <c r="C35" s="189" t="s">
        <v>376</v>
      </c>
      <c r="D35" s="189"/>
      <c r="E35" s="189"/>
      <c r="F35" s="189"/>
      <c r="G35" s="189"/>
      <c r="H35" s="183"/>
      <c r="I35" s="183"/>
    </row>
    <row r="36" spans="1:9" ht="15">
      <c r="A36" s="183"/>
      <c r="B36" s="183"/>
      <c r="C36" s="183" t="s">
        <v>375</v>
      </c>
      <c r="D36" s="183"/>
      <c r="E36" s="183"/>
      <c r="F36" s="183"/>
      <c r="G36" s="183"/>
      <c r="H36" s="183"/>
      <c r="I36" s="183"/>
    </row>
    <row r="37" spans="1:9">
      <c r="A37" s="191"/>
      <c r="B37" s="191"/>
      <c r="C37" s="191" t="s">
        <v>127</v>
      </c>
      <c r="D37" s="191"/>
      <c r="E37" s="191"/>
      <c r="F37" s="191"/>
      <c r="G37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499" t="s">
        <v>97</v>
      </c>
      <c r="H1" s="499"/>
      <c r="I1" s="372"/>
    </row>
    <row r="2" spans="1:9" ht="15">
      <c r="A2" s="77" t="s">
        <v>128</v>
      </c>
      <c r="B2" s="78"/>
      <c r="C2" s="78"/>
      <c r="D2" s="78"/>
      <c r="E2" s="78"/>
      <c r="F2" s="78"/>
      <c r="G2" s="497" t="s">
        <v>479</v>
      </c>
      <c r="H2" s="497"/>
      <c r="I2" s="77"/>
    </row>
    <row r="3" spans="1:9" ht="15">
      <c r="A3" s="77"/>
      <c r="B3" s="77"/>
      <c r="C3" s="77"/>
      <c r="D3" s="77"/>
      <c r="E3" s="77"/>
      <c r="F3" s="77"/>
      <c r="G3" s="281"/>
      <c r="H3" s="281"/>
      <c r="I3" s="372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0"/>
      <c r="B7" s="280"/>
      <c r="C7" s="280"/>
      <c r="D7" s="280"/>
      <c r="E7" s="280"/>
      <c r="F7" s="280"/>
      <c r="G7" s="79"/>
      <c r="H7" s="79"/>
      <c r="I7" s="372"/>
    </row>
    <row r="8" spans="1:9" ht="45">
      <c r="A8" s="368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69"/>
      <c r="B9" s="370"/>
      <c r="C9" s="99"/>
      <c r="D9" s="99"/>
      <c r="E9" s="99"/>
      <c r="F9" s="99"/>
      <c r="G9" s="99"/>
      <c r="H9" s="4"/>
      <c r="I9" s="4"/>
    </row>
    <row r="10" spans="1:9" ht="15">
      <c r="A10" s="369"/>
      <c r="B10" s="370"/>
      <c r="C10" s="99"/>
      <c r="D10" s="99"/>
      <c r="E10" s="99"/>
      <c r="F10" s="99"/>
      <c r="G10" s="99"/>
      <c r="H10" s="4"/>
      <c r="I10" s="4"/>
    </row>
    <row r="11" spans="1:9" ht="15">
      <c r="A11" s="369"/>
      <c r="B11" s="370"/>
      <c r="C11" s="88"/>
      <c r="D11" s="88"/>
      <c r="E11" s="88"/>
      <c r="F11" s="88"/>
      <c r="G11" s="88"/>
      <c r="H11" s="4"/>
      <c r="I11" s="4"/>
    </row>
    <row r="12" spans="1:9" ht="15">
      <c r="A12" s="369"/>
      <c r="B12" s="370"/>
      <c r="C12" s="88"/>
      <c r="D12" s="88"/>
      <c r="E12" s="88"/>
      <c r="F12" s="88"/>
      <c r="G12" s="88"/>
      <c r="H12" s="4"/>
      <c r="I12" s="4"/>
    </row>
    <row r="13" spans="1:9" ht="15">
      <c r="A13" s="369"/>
      <c r="B13" s="370"/>
      <c r="C13" s="88"/>
      <c r="D13" s="88"/>
      <c r="E13" s="88"/>
      <c r="F13" s="88"/>
      <c r="G13" s="88"/>
      <c r="H13" s="4"/>
      <c r="I13" s="4"/>
    </row>
    <row r="14" spans="1:9" ht="15">
      <c r="A14" s="369"/>
      <c r="B14" s="370"/>
      <c r="C14" s="88"/>
      <c r="D14" s="88"/>
      <c r="E14" s="88"/>
      <c r="F14" s="88"/>
      <c r="G14" s="88"/>
      <c r="H14" s="4"/>
      <c r="I14" s="4"/>
    </row>
    <row r="15" spans="1:9" ht="15">
      <c r="A15" s="369"/>
      <c r="B15" s="370"/>
      <c r="C15" s="88"/>
      <c r="D15" s="88"/>
      <c r="E15" s="88"/>
      <c r="F15" s="88"/>
      <c r="G15" s="88"/>
      <c r="H15" s="4"/>
      <c r="I15" s="4"/>
    </row>
    <row r="16" spans="1:9" ht="15">
      <c r="A16" s="369"/>
      <c r="B16" s="370"/>
      <c r="C16" s="88"/>
      <c r="D16" s="88"/>
      <c r="E16" s="88"/>
      <c r="F16" s="88"/>
      <c r="G16" s="88"/>
      <c r="H16" s="4"/>
      <c r="I16" s="4"/>
    </row>
    <row r="17" spans="1:9" ht="15">
      <c r="A17" s="369"/>
      <c r="B17" s="370"/>
      <c r="C17" s="88"/>
      <c r="D17" s="88"/>
      <c r="E17" s="88"/>
      <c r="F17" s="88"/>
      <c r="G17" s="88"/>
      <c r="H17" s="4"/>
      <c r="I17" s="4"/>
    </row>
    <row r="18" spans="1:9" ht="15">
      <c r="A18" s="369"/>
      <c r="B18" s="370"/>
      <c r="C18" s="88"/>
      <c r="D18" s="88"/>
      <c r="E18" s="88"/>
      <c r="F18" s="88"/>
      <c r="G18" s="88"/>
      <c r="H18" s="4"/>
      <c r="I18" s="4"/>
    </row>
    <row r="19" spans="1:9" ht="15">
      <c r="A19" s="369"/>
      <c r="B19" s="370"/>
      <c r="C19" s="88"/>
      <c r="D19" s="88"/>
      <c r="E19" s="88"/>
      <c r="F19" s="88"/>
      <c r="G19" s="88"/>
      <c r="H19" s="4"/>
      <c r="I19" s="4"/>
    </row>
    <row r="20" spans="1:9" ht="15">
      <c r="A20" s="369"/>
      <c r="B20" s="370"/>
      <c r="C20" s="88"/>
      <c r="D20" s="88"/>
      <c r="E20" s="88"/>
      <c r="F20" s="88"/>
      <c r="G20" s="88"/>
      <c r="H20" s="4"/>
      <c r="I20" s="4"/>
    </row>
    <row r="21" spans="1:9" ht="15">
      <c r="A21" s="369"/>
      <c r="B21" s="370"/>
      <c r="C21" s="88"/>
      <c r="D21" s="88"/>
      <c r="E21" s="88"/>
      <c r="F21" s="88"/>
      <c r="G21" s="88"/>
      <c r="H21" s="4"/>
      <c r="I21" s="4"/>
    </row>
    <row r="22" spans="1:9" ht="15">
      <c r="A22" s="369"/>
      <c r="B22" s="370"/>
      <c r="C22" s="88"/>
      <c r="D22" s="88"/>
      <c r="E22" s="88"/>
      <c r="F22" s="88"/>
      <c r="G22" s="88"/>
      <c r="H22" s="4"/>
      <c r="I22" s="4"/>
    </row>
    <row r="23" spans="1:9" ht="15">
      <c r="A23" s="369"/>
      <c r="B23" s="370"/>
      <c r="C23" s="88"/>
      <c r="D23" s="88"/>
      <c r="E23" s="88"/>
      <c r="F23" s="88"/>
      <c r="G23" s="88"/>
      <c r="H23" s="4"/>
      <c r="I23" s="4"/>
    </row>
    <row r="24" spans="1:9" ht="15">
      <c r="A24" s="369"/>
      <c r="B24" s="370"/>
      <c r="C24" s="88"/>
      <c r="D24" s="88"/>
      <c r="E24" s="88"/>
      <c r="F24" s="88"/>
      <c r="G24" s="88"/>
      <c r="H24" s="4"/>
      <c r="I24" s="4"/>
    </row>
    <row r="25" spans="1:9" ht="15">
      <c r="A25" s="369"/>
      <c r="B25" s="370"/>
      <c r="C25" s="88"/>
      <c r="D25" s="88"/>
      <c r="E25" s="88"/>
      <c r="F25" s="88"/>
      <c r="G25" s="88"/>
      <c r="H25" s="4"/>
      <c r="I25" s="4"/>
    </row>
    <row r="26" spans="1:9" ht="15">
      <c r="A26" s="369"/>
      <c r="B26" s="370"/>
      <c r="C26" s="88"/>
      <c r="D26" s="88"/>
      <c r="E26" s="88"/>
      <c r="F26" s="88"/>
      <c r="G26" s="88"/>
      <c r="H26" s="4"/>
      <c r="I26" s="4"/>
    </row>
    <row r="27" spans="1:9" ht="15">
      <c r="A27" s="369"/>
      <c r="B27" s="370"/>
      <c r="C27" s="88"/>
      <c r="D27" s="88"/>
      <c r="E27" s="88"/>
      <c r="F27" s="88"/>
      <c r="G27" s="88"/>
      <c r="H27" s="4"/>
      <c r="I27" s="4"/>
    </row>
    <row r="28" spans="1:9" ht="15">
      <c r="A28" s="369"/>
      <c r="B28" s="370"/>
      <c r="C28" s="88"/>
      <c r="D28" s="88"/>
      <c r="E28" s="88"/>
      <c r="F28" s="88"/>
      <c r="G28" s="88"/>
      <c r="H28" s="4"/>
      <c r="I28" s="4"/>
    </row>
    <row r="29" spans="1:9" ht="15">
      <c r="A29" s="369"/>
      <c r="B29" s="370"/>
      <c r="C29" s="88"/>
      <c r="D29" s="88"/>
      <c r="E29" s="88"/>
      <c r="F29" s="88"/>
      <c r="G29" s="88"/>
      <c r="H29" s="4"/>
      <c r="I29" s="4"/>
    </row>
    <row r="30" spans="1:9" ht="15">
      <c r="A30" s="369"/>
      <c r="B30" s="370"/>
      <c r="C30" s="88"/>
      <c r="D30" s="88"/>
      <c r="E30" s="88"/>
      <c r="F30" s="88"/>
      <c r="G30" s="88"/>
      <c r="H30" s="4"/>
      <c r="I30" s="4"/>
    </row>
    <row r="31" spans="1:9" ht="15">
      <c r="A31" s="369"/>
      <c r="B31" s="370"/>
      <c r="C31" s="88"/>
      <c r="D31" s="88"/>
      <c r="E31" s="88"/>
      <c r="F31" s="88"/>
      <c r="G31" s="88"/>
      <c r="H31" s="4"/>
      <c r="I31" s="4"/>
    </row>
    <row r="32" spans="1:9" ht="15">
      <c r="A32" s="369"/>
      <c r="B32" s="370"/>
      <c r="C32" s="88"/>
      <c r="D32" s="88"/>
      <c r="E32" s="88"/>
      <c r="F32" s="88"/>
      <c r="G32" s="88"/>
      <c r="H32" s="4"/>
      <c r="I32" s="4"/>
    </row>
    <row r="33" spans="1:9" ht="15">
      <c r="A33" s="369"/>
      <c r="B33" s="370"/>
      <c r="C33" s="88"/>
      <c r="D33" s="88"/>
      <c r="E33" s="88"/>
      <c r="F33" s="88"/>
      <c r="G33" s="88"/>
      <c r="H33" s="4"/>
      <c r="I33" s="4"/>
    </row>
    <row r="34" spans="1:9" ht="15">
      <c r="A34" s="369"/>
      <c r="B34" s="371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499" t="s">
        <v>97</v>
      </c>
      <c r="H1" s="499"/>
    </row>
    <row r="2" spans="1:10" ht="15">
      <c r="A2" s="77" t="s">
        <v>128</v>
      </c>
      <c r="B2" s="75"/>
      <c r="C2" s="78"/>
      <c r="D2" s="78"/>
      <c r="E2" s="78"/>
      <c r="F2" s="78"/>
      <c r="G2" s="497" t="s">
        <v>479</v>
      </c>
      <c r="H2" s="497"/>
    </row>
    <row r="3" spans="1:10" ht="15">
      <c r="A3" s="77"/>
      <c r="B3" s="77"/>
      <c r="C3" s="77"/>
      <c r="D3" s="77"/>
      <c r="E3" s="77"/>
      <c r="F3" s="77"/>
      <c r="G3" s="281"/>
      <c r="H3" s="281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0"/>
      <c r="B7" s="280"/>
      <c r="C7" s="280"/>
      <c r="D7" s="280"/>
      <c r="E7" s="280"/>
      <c r="F7" s="280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5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5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3"/>
      <c r="B35" s="223"/>
      <c r="C35" s="223"/>
      <c r="D35" s="223"/>
      <c r="E35" s="223"/>
      <c r="F35" s="223"/>
      <c r="G35" s="223"/>
      <c r="H35" s="183"/>
      <c r="I35" s="183"/>
    </row>
    <row r="36" spans="1:9" ht="15">
      <c r="A36" s="224" t="s">
        <v>447</v>
      </c>
      <c r="B36" s="224"/>
      <c r="C36" s="223"/>
      <c r="D36" s="223"/>
      <c r="E36" s="223"/>
      <c r="F36" s="223"/>
      <c r="G36" s="223"/>
      <c r="H36" s="183"/>
      <c r="I36" s="183"/>
    </row>
    <row r="37" spans="1:9" ht="15">
      <c r="A37" s="224"/>
      <c r="B37" s="224"/>
      <c r="C37" s="223"/>
      <c r="D37" s="223"/>
      <c r="E37" s="223"/>
      <c r="F37" s="223"/>
      <c r="G37" s="223"/>
      <c r="H37" s="183"/>
      <c r="I37" s="183"/>
    </row>
    <row r="38" spans="1:9" ht="15">
      <c r="A38" s="224"/>
      <c r="B38" s="224"/>
      <c r="C38" s="183"/>
      <c r="D38" s="183"/>
      <c r="E38" s="183"/>
      <c r="F38" s="183"/>
      <c r="G38" s="183"/>
      <c r="H38" s="183"/>
      <c r="I38" s="183"/>
    </row>
    <row r="39" spans="1:9" ht="15">
      <c r="A39" s="224"/>
      <c r="B39" s="224"/>
      <c r="C39" s="183"/>
      <c r="D39" s="183"/>
      <c r="E39" s="183"/>
      <c r="F39" s="183"/>
      <c r="G39" s="183"/>
      <c r="H39" s="183"/>
      <c r="I39" s="183"/>
    </row>
    <row r="40" spans="1:9">
      <c r="A40" s="221"/>
      <c r="B40" s="221"/>
      <c r="C40" s="221"/>
      <c r="D40" s="221"/>
      <c r="E40" s="221"/>
      <c r="F40" s="221"/>
      <c r="G40" s="221"/>
      <c r="H40" s="221"/>
      <c r="I40" s="221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410</v>
      </c>
      <c r="D44" s="189"/>
      <c r="E44" s="223"/>
      <c r="F44" s="189"/>
      <c r="G44" s="189"/>
      <c r="H44" s="183"/>
      <c r="I44" s="190"/>
    </row>
    <row r="45" spans="1:9" ht="15">
      <c r="A45" s="183"/>
      <c r="B45" s="183"/>
      <c r="C45" s="183" t="s">
        <v>258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127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2016-06-29T17:24:38Z</cp:lastPrinted>
  <dcterms:created xsi:type="dcterms:W3CDTF">2011-12-27T13:20:18Z</dcterms:created>
  <dcterms:modified xsi:type="dcterms:W3CDTF">2016-06-29T17:28:29Z</dcterms:modified>
</cp:coreProperties>
</file>