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igugushvili\Desktop\"/>
    </mc:Choice>
  </mc:AlternateContent>
  <bookViews>
    <workbookView xWindow="0" yWindow="0" windowWidth="20490" windowHeight="7755" tabRatio="954" firstSheet="18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52511"/>
</workbook>
</file>

<file path=xl/calcChain.xml><?xml version="1.0" encoding="utf-8"?>
<calcChain xmlns="http://schemas.openxmlformats.org/spreadsheetml/2006/main">
  <c r="M3" i="41" l="1"/>
  <c r="I2" i="35"/>
  <c r="I3" i="39"/>
  <c r="L3" i="32"/>
  <c r="K3" i="33"/>
  <c r="F3" i="25"/>
  <c r="I3" i="17"/>
  <c r="H3" i="16"/>
  <c r="G2" i="18"/>
  <c r="I3" i="10"/>
  <c r="I3" i="9"/>
  <c r="D3" i="12"/>
  <c r="C3" i="28"/>
  <c r="C3" i="5"/>
  <c r="K3" i="46"/>
  <c r="G2" i="45"/>
  <c r="G2" i="44"/>
  <c r="I2" i="43"/>
  <c r="C2" i="27"/>
  <c r="C2" i="47"/>
  <c r="G2" i="34"/>
  <c r="G2" i="30"/>
  <c r="I2" i="29"/>
  <c r="C2" i="40"/>
  <c r="C2" i="26"/>
  <c r="C19" i="40"/>
  <c r="C2" i="7"/>
  <c r="C2" i="3"/>
  <c r="D38" i="40" l="1"/>
  <c r="I10" i="9" l="1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A5" i="47"/>
  <c r="A4" i="47"/>
  <c r="C13" i="47" l="1"/>
  <c r="C9" i="47" s="1"/>
  <c r="D13" i="47"/>
  <c r="D9" i="47" s="1"/>
  <c r="K35" i="46"/>
  <c r="H34" i="45"/>
  <c r="G34" i="45"/>
  <c r="H34" i="44"/>
  <c r="G34" i="44"/>
  <c r="I34" i="43"/>
  <c r="H34" i="43"/>
  <c r="G34" i="43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C38" i="40"/>
  <c r="D34" i="40"/>
  <c r="C34" i="40"/>
  <c r="D25" i="40"/>
  <c r="D19" i="40" s="1"/>
  <c r="C25" i="40"/>
  <c r="D16" i="40"/>
  <c r="C16" i="40"/>
  <c r="D12" i="40"/>
  <c r="C12" i="40"/>
  <c r="A7" i="40"/>
  <c r="A6" i="40"/>
  <c r="C15" i="40" l="1"/>
  <c r="C11" i="40" s="1"/>
  <c r="D15" i="40"/>
  <c r="D11" i="40" s="1"/>
  <c r="H39" i="10" l="1"/>
  <c r="H36" i="10" s="1"/>
  <c r="H32" i="10"/>
  <c r="H24" i="10"/>
  <c r="H19" i="10"/>
  <c r="H17" i="10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H10" i="10" l="1"/>
  <c r="H9" i="10" s="1"/>
  <c r="A5" i="17" l="1"/>
  <c r="A5" i="9"/>
  <c r="A5" i="12"/>
  <c r="A6" i="5"/>
  <c r="A5" i="7"/>
  <c r="A5" i="16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D12" i="3"/>
  <c r="C10" i="3" l="1"/>
  <c r="C10" i="5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<sst xmlns="http://schemas.openxmlformats.org/spreadsheetml/2006/main" count="1031" uniqueCount="515">
  <si>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</si>
  <si>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</si>
  <si>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</si>
  <si>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</si>
  <si>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</si>
  <si>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</si>
  <si>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</si>
  <si>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</si>
  <si>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</si>
  <si>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</si>
  <si>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</si>
  <si>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</si>
  <si>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</si>
  <si>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</si>
  <si>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</si>
  <si>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</si>
  <si>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</si>
  <si>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</si>
  <si>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</si>
  <si>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</si>
  <si>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</si>
  <si>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</si>
  <si>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</si>
  <si>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</si>
  <si>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</si>
  <si>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</si>
  <si>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</si>
  <si>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</si>
  <si>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</si>
  <si>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</si>
  <si>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</si>
  <si>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</si>
  <si>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</si>
  <si>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</si>
  <si>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</si>
  <si>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</si>
  <si>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</si>
  <si>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</si>
  <si>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</si>
  <si>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</si>
  <si>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</si>
  <si>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</si>
  <si>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</si>
  <si>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</si>
  <si>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</si>
  <si>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</si>
  <si>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</si>
  <si>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</si>
  <si>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</si>
  <si>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</si>
  <si>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</si>
  <si>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</si>
  <si>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</si>
  <si>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</si>
  <si>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</si>
  <si>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</si>
  <si>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</si>
  <si>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</si>
  <si>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</si>
  <si>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</si>
  <si>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</si>
  <si>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</si>
  <si>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</si>
  <si>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</si>
  <si>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</si>
  <si>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</si>
  <si>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</si>
  <si>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</si>
  <si>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</si>
  <si>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</si>
  <si>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</si>
  <si>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</si>
  <si>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</si>
  <si>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</si>
  <si>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</si>
  <si>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</si>
  <si>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</si>
  <si>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</si>
  <si>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</si>
  <si>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</si>
  <si>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</si>
  <si>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</si>
  <si>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</si>
  <si>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</si>
  <si>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</si>
  <si>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</si>
  <si>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</si>
  <si>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</si>
  <si>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</si>
  <si>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</si>
  <si>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</si>
  <si>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</si>
  <si>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</si>
  <si>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</si>
  <si>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</si>
  <si>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</si>
  <si>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</si>
  <si>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</si>
  <si>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</si>
  <si>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</si>
  <si>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</si>
  <si>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</si>
  <si>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</si>
  <si>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</si>
  <si>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</si>
  <si>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</si>
  <si>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</si>
  <si>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</si>
  <si>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</si>
  <si>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</si>
  <si>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</si>
  <si>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</si>
  <si>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</si>
  <si>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</si>
  <si>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</si>
  <si>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</si>
  <si>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</si>
  <si>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</si>
  <si>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</si>
  <si>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</si>
  <si>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</si>
  <si>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</si>
  <si>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</si>
  <si>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</si>
  <si>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</si>
  <si>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</si>
  <si>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</si>
  <si>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</si>
  <si>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</si>
  <si>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</si>
  <si>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</si>
  <si>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</si>
  <si>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</si>
  <si>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</si>
  <si>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</si>
  <si>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</si>
  <si>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</si>
  <si>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</si>
  <si>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</si>
  <si>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</si>
  <si>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</si>
  <si>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</si>
  <si>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</si>
  <si>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</si>
  <si>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</si>
  <si>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</si>
  <si>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</si>
  <si>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</si>
  <si>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</si>
  <si>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</si>
  <si>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</si>
  <si>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</si>
  <si>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</si>
  <si>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</si>
  <si>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</si>
  <si>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</si>
  <si>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</si>
  <si>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</si>
  <si>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</si>
  <si>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</si>
  <si>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</si>
  <si>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</si>
  <si>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</si>
  <si>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</si>
  <si>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</si>
  <si>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</si>
  <si>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</si>
  <si>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</si>
  <si>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</si>
  <si>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</si>
  <si>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</si>
  <si>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</si>
  <si>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</si>
  <si>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</si>
  <si>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</si>
  <si>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</si>
  <si>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</si>
  <si>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</si>
  <si>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</si>
  <si>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</si>
  <si>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</si>
  <si>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</si>
  <si>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</si>
  <si>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</si>
  <si>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</si>
  <si>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</si>
  <si>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</si>
  <si>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</si>
  <si>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</si>
  <si>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</si>
  <si>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</si>
  <si>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</si>
  <si>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</si>
  <si>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</si>
  <si>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</si>
  <si>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</si>
  <si>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</si>
  <si>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</si>
  <si>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</si>
  <si>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</si>
  <si>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</si>
  <si>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</si>
  <si>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</si>
  <si>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</si>
  <si>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</si>
  <si>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</si>
  <si>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</si>
  <si>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</si>
  <si>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</si>
  <si>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</si>
  <si>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</si>
  <si>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</si>
  <si>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</si>
  <si>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</si>
  <si>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</si>
  <si>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</si>
  <si>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</si>
  <si>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</si>
  <si>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</si>
  <si>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</si>
  <si>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</si>
  <si>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</si>
  <si>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</si>
  <si>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</si>
  <si>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</si>
  <si>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</si>
  <si>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</si>
  <si>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</si>
  <si>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</si>
  <si>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</si>
  <si>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</si>
  <si>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</si>
  <si>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</si>
  <si>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</si>
  <si>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</si>
  <si>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</si>
  <si>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</si>
  <si>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</si>
  <si>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</si>
  <si>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</si>
  <si>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</si>
  <si>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</si>
  <si>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</si>
  <si>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</si>
  <si>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</si>
  <si>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</si>
  <si>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</si>
  <si>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</si>
  <si>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</si>
  <si>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</si>
  <si>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</si>
  <si>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</si>
  <si>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</si>
  <si>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</si>
  <si>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</si>
  <si>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</si>
  <si>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</si>
  <si>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</si>
  <si>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</si>
  <si>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</si>
  <si>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</si>
  <si>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</si>
  <si>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</si>
  <si>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</si>
  <si>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</si>
  <si>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</si>
  <si>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</si>
  <si>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</si>
  <si>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</si>
  <si>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</si>
  <si>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</si>
  <si>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</si>
  <si>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</si>
  <si>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</si>
  <si>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</si>
  <si>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</si>
  <si>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</si>
  <si>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</si>
  <si>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</si>
  <si>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</si>
  <si>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</si>
  <si>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</si>
  <si>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</si>
  <si>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</si>
  <si>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</si>
  <si>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</si>
  <si>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</si>
  <si>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</si>
  <si>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</si>
  <si>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</si>
  <si>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</si>
  <si>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</si>
  <si>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</si>
  <si>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</si>
  <si>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</si>
  <si>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</si>
  <si>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</si>
  <si>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</si>
  <si>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</si>
  <si>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</si>
  <si>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</si>
  <si>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</si>
  <si>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</si>
  <si>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</si>
  <si>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</si>
  <si>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</si>
  <si>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</si>
  <si>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</si>
  <si>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</si>
  <si>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</si>
  <si>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</si>
  <si>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</si>
  <si>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</si>
  <si>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</si>
  <si>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</si>
  <si>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</si>
  <si>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</si>
  <si>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</si>
  <si>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</si>
  <si>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</si>
  <si>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</si>
  <si>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</si>
  <si>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</si>
  <si>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</si>
  <si>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</si>
  <si>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</si>
  <si>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</si>
  <si>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</si>
  <si>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</si>
  <si>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</si>
  <si>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</si>
  <si>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</si>
  <si>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</si>
  <si>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</si>
  <si>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</si>
  <si>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</si>
  <si>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</si>
  <si>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</si>
  <si>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</si>
  <si>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</si>
  <si>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</si>
  <si>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</si>
  <si>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</si>
  <si>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</si>
  <si>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</si>
  <si>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</si>
  <si>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</si>
  <si>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</si>
  <si>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</si>
  <si>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</si>
  <si>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</si>
  <si>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</si>
  <si>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</si>
  <si>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</si>
  <si>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</si>
  <si>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</si>
  <si>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</si>
  <si>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</si>
  <si>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</si>
  <si>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</si>
  <si>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</si>
  <si>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</si>
  <si>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</si>
  <si>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</si>
  <si>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</si>
  <si>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</si>
  <si>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</si>
  <si>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</si>
  <si>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</si>
  <si>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</si>
  <si>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</si>
  <si>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</si>
  <si>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</si>
  <si>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</si>
  <si>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</si>
  <si>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</si>
  <si>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</si>
  <si>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</si>
  <si>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</si>
  <si>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</si>
  <si>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</si>
  <si>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</si>
  <si>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</si>
  <si>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</si>
  <si>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</si>
  <si>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</si>
  <si>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</si>
  <si>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</si>
  <si>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</si>
  <si>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</si>
  <si>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</si>
  <si>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</si>
  <si>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</si>
  <si>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</si>
  <si>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</si>
  <si>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</si>
  <si>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</si>
  <si>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</si>
  <si>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</si>
  <si>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</si>
  <si>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</si>
  <si>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</si>
  <si>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</si>
  <si>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</si>
  <si>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</si>
  <si>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</si>
  <si>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</si>
  <si>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</si>
  <si>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</si>
  <si>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</si>
  <si>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</si>
  <si>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</si>
  <si>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</si>
  <si>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</si>
  <si>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</si>
  <si>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</si>
  <si>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</si>
  <si>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</si>
  <si>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</si>
  <si>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</si>
  <si>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</si>
  <si>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</si>
  <si>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</si>
  <si>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</si>
  <si>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</si>
  <si>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</si>
  <si>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</si>
  <si>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</si>
  <si>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</si>
  <si>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</si>
  <si>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</si>
  <si>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</si>
  <si>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</si>
  <si>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</si>
  <si>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</si>
  <si>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</si>
  <si>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</si>
  <si>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</si>
  <si>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</si>
  <si>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</si>
  <si>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</si>
  <si>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</si>
  <si>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</si>
  <si>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</si>
  <si>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</si>
  <si>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</si>
  <si>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</si>
  <si>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</si>
  <si>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</si>
  <si>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</si>
  <si>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</si>
  <si>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</si>
  <si>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</si>
  <si>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</si>
  <si>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</si>
  <si>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</si>
  <si>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</si>
  <si>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</si>
  <si>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</si>
  <si>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</si>
  <si>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</si>
  <si>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</si>
  <si>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</si>
  <si>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</si>
  <si>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</si>
  <si>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</si>
  <si>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</si>
  <si>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</si>
  <si>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</si>
  <si>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</si>
  <si>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</si>
  <si>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</si>
  <si>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</si>
  <si>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</si>
  <si>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</si>
  <si>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</si>
  <si>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</si>
  <si>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</si>
  <si>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</si>
  <si>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</si>
  <si>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</si>
  <si>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</si>
  <si>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</si>
  <si>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</si>
  <si>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</si>
  <si>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</si>
  <si>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</si>
  <si>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</si>
  <si>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</si>
  <si>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</si>
  <si>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</si>
  <si>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</si>
  <si>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</si>
  <si>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</si>
  <si>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</si>
  <si>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</si>
  <si>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</si>
  <si>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</si>
  <si>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</si>
  <si>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</si>
  <si>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</si>
  <si>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</si>
  <si>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</si>
  <si>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</si>
  <si>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</si>
  <si>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</si>
  <si>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</si>
  <si>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</si>
  <si>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</si>
  <si>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</si>
  <si>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საქართველოს ბანკი</t>
  </si>
  <si>
    <t>GE74BG0000000626243700</t>
  </si>
  <si>
    <t>GEL</t>
  </si>
  <si>
    <t>"მემარცხენე ალიანსი"</t>
  </si>
  <si>
    <t>07.06.2016-28.06.2016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</si>
</sst>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33" fillId="0" borderId="0" applyFont="0" applyFill="0" applyBorder="0" applyAlignment="0" applyProtection="0"/>
  </cellStyleXfs>
  <cellXfs count="438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4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5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6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14" fontId="16" fillId="0" borderId="42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14" fillId="0" borderId="0" xfId="1" applyNumberFormat="1" applyFont="1" applyFill="1" applyBorder="1" applyAlignment="1" applyProtection="1">
      <alignment horizontal="center" vertical="center"/>
    </xf>
    <xf numFmtId="43" fontId="32" fillId="0" borderId="19" xfId="11" applyFont="1" applyBorder="1" applyAlignment="1" applyProtection="1">
      <alignment horizontal="right" vertical="center"/>
      <protection locked="0"/>
    </xf>
    <xf numFmtId="43" fontId="32" fillId="0" borderId="5" xfId="11" applyFont="1" applyBorder="1" applyAlignment="1" applyProtection="1">
      <alignment vertical="center"/>
      <protection locked="0"/>
    </xf>
    <xf numFmtId="49" fontId="30" fillId="2" borderId="1" xfId="3" applyNumberFormat="1" applyFont="1" applyFill="1" applyBorder="1" applyAlignment="1" applyProtection="1">
      <alignment horizontal="center" vertical="center"/>
      <protection locked="0"/>
    </xf>
    <xf numFmtId="49" fontId="32" fillId="0" borderId="1" xfId="9" applyNumberFormat="1" applyFont="1" applyBorder="1" applyAlignment="1" applyProtection="1">
      <alignment horizontal="center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49" fontId="32" fillId="0" borderId="2" xfId="9" applyNumberFormat="1" applyFont="1" applyBorder="1" applyAlignment="1" applyProtection="1">
      <alignment horizontal="center" vertical="center"/>
      <protection locked="0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opLeftCell="D1" zoomScaleSheetLayoutView="70" workbookViewId="0">
      <selection activeCell="H4" sqref="H4"/>
    </sheetView>
  </sheetViews>
  <sheetFormatPr defaultRowHeight="15" x14ac:dyDescent="0.2"/>
  <cols>
    <col min="1" max="1" width="6.28515625" style="310" bestFit="1" customWidth="1"/>
    <col min="2" max="2" width="13.140625" style="310" customWidth="1"/>
    <col min="3" max="3" width="17.85546875" style="310" customWidth="1"/>
    <col min="4" max="4" width="15.140625" style="310" customWidth="1"/>
    <col min="5" max="5" width="24.5703125" style="310" customWidth="1"/>
    <col min="6" max="6" width="19.140625" style="311" customWidth="1"/>
    <col min="7" max="7" width="21.7109375" style="311" customWidth="1"/>
    <col min="8" max="8" width="19.140625" style="311" customWidth="1"/>
    <col min="9" max="9" width="16.42578125" style="310" bestFit="1" customWidth="1"/>
    <col min="10" max="10" width="17.42578125" style="310" customWidth="1"/>
    <col min="11" max="11" width="13.140625" style="310" bestFit="1" customWidth="1"/>
    <col min="12" max="12" width="15.28515625" style="310" customWidth="1"/>
    <col min="13" max="16384" width="9.140625" style="310"/>
  </cols>
  <sheetData>
    <row r="1" spans="1:12" x14ac:dyDescent="0.2">
      <c r="A1" s="314"/>
      <c r="B1" s="313"/>
      <c r="C1" s="314"/>
      <c r="D1" s="313"/>
      <c r="E1" s="314"/>
      <c r="F1" s="314"/>
      <c r="G1" s="313"/>
      <c r="H1" s="314"/>
      <c r="I1" s="314"/>
      <c r="J1" s="313"/>
      <c r="K1" s="314"/>
      <c r="L1" s="313"/>
    </row>
    <row r="2" spans="1:12" x14ac:dyDescent="0.2">
      <c r="A2" s="320"/>
      <c r="B2" s="320"/>
      <c r="C2" s="320"/>
      <c r="D2" s="320"/>
      <c r="E2" s="320"/>
      <c r="F2" s="320"/>
      <c r="G2" s="320"/>
      <c r="H2" s="320"/>
      <c r="I2" s="394"/>
      <c r="J2" s="394"/>
      <c r="K2" s="393"/>
      <c r="L2" s="313"/>
    </row>
    <row r="3" spans="1:12" s="321" customFormat="1" x14ac:dyDescent="0.2">
      <c r="A3" s="392" t="s">
        <v>308</v>
      </c>
      <c r="B3" s="374"/>
      <c r="C3" s="374"/>
      <c r="D3" s="374"/>
      <c r="E3" s="375"/>
      <c r="F3" s="369"/>
      <c r="G3" s="375"/>
      <c r="H3" s="391"/>
      <c r="I3" s="374"/>
      <c r="J3" s="375"/>
      <c r="K3" s="375"/>
      <c r="L3" s="390" t="s">
        <v>110</v>
      </c>
    </row>
    <row r="4" spans="1:12" s="321" customFormat="1" x14ac:dyDescent="0.2">
      <c r="A4" s="389" t="s">
        <v>141</v>
      </c>
      <c r="B4" s="374"/>
      <c r="C4" s="374"/>
      <c r="D4" s="374"/>
      <c r="E4" s="375"/>
      <c r="F4" s="369"/>
      <c r="G4" s="375"/>
      <c r="H4" s="388"/>
      <c r="I4" s="374"/>
      <c r="J4" s="375"/>
      <c r="K4" s="375"/>
      <c r="L4" s="387" t="s">
        <v>514</v>
      </c>
    </row>
    <row r="5" spans="1:12" s="321" customFormat="1" x14ac:dyDescent="0.2">
      <c r="A5" s="386"/>
      <c r="B5" s="374"/>
      <c r="C5" s="385"/>
      <c r="D5" s="384"/>
      <c r="E5" s="375"/>
      <c r="F5" s="383"/>
      <c r="G5" s="375"/>
      <c r="H5" s="375"/>
      <c r="I5" s="369"/>
      <c r="J5" s="374"/>
      <c r="K5" s="374"/>
      <c r="L5" s="373"/>
    </row>
    <row r="6" spans="1:12" s="321" customFormat="1" x14ac:dyDescent="0.2">
      <c r="A6" s="380" t="s">
        <v>275</v>
      </c>
      <c r="B6" s="369"/>
      <c r="C6" s="369"/>
      <c r="D6" s="369"/>
      <c r="E6" s="412"/>
      <c r="F6" s="376"/>
      <c r="G6" s="375"/>
      <c r="H6" s="382"/>
      <c r="I6" s="381"/>
      <c r="J6" s="374"/>
      <c r="K6" s="375"/>
      <c r="L6" s="373"/>
    </row>
    <row r="7" spans="1:12" s="321" customFormat="1" x14ac:dyDescent="0.2">
      <c r="A7" s="380"/>
      <c r="B7" s="369" t="s">
        <v>513</v>
      </c>
      <c r="C7" s="369"/>
      <c r="D7" s="369"/>
      <c r="E7" s="375"/>
      <c r="F7" s="376"/>
      <c r="G7" s="376"/>
      <c r="H7" s="376"/>
      <c r="I7" s="378"/>
      <c r="J7" s="375"/>
      <c r="K7" s="374"/>
      <c r="L7" s="373"/>
    </row>
    <row r="8" spans="1:12" s="321" customFormat="1" ht="15.75" thickBot="1" x14ac:dyDescent="0.25">
      <c r="A8" s="379"/>
      <c r="B8" s="375"/>
      <c r="C8" s="378"/>
      <c r="D8" s="377"/>
      <c r="E8" s="375"/>
      <c r="F8" s="376"/>
      <c r="G8" s="376"/>
      <c r="H8" s="376"/>
      <c r="I8" s="375"/>
      <c r="J8" s="374"/>
      <c r="K8" s="374"/>
      <c r="L8" s="373"/>
    </row>
    <row r="9" spans="1:12" ht="15.75" thickBot="1" x14ac:dyDescent="0.25">
      <c r="A9" s="372"/>
      <c r="B9" s="371"/>
      <c r="C9" s="370"/>
      <c r="D9" s="370"/>
      <c r="E9" s="370"/>
      <c r="F9" s="369"/>
      <c r="G9" s="369"/>
      <c r="H9" s="369"/>
      <c r="I9" s="417" t="s">
        <v>477</v>
      </c>
      <c r="J9" s="418"/>
      <c r="K9" s="419"/>
      <c r="L9" s="368"/>
    </row>
    <row r="10" spans="1:12" s="356" customFormat="1" ht="39" customHeight="1" thickBot="1" x14ac:dyDescent="0.25">
      <c r="A10" s="367" t="s">
        <v>64</v>
      </c>
      <c r="B10" s="366" t="s">
        <v>142</v>
      </c>
      <c r="C10" s="366" t="s">
        <v>476</v>
      </c>
      <c r="D10" s="365" t="s">
        <v>281</v>
      </c>
      <c r="E10" s="364" t="s">
        <v>475</v>
      </c>
      <c r="F10" s="363" t="s">
        <v>474</v>
      </c>
      <c r="G10" s="362" t="s">
        <v>229</v>
      </c>
      <c r="H10" s="361" t="s">
        <v>226</v>
      </c>
      <c r="I10" s="360" t="s">
        <v>473</v>
      </c>
      <c r="J10" s="359" t="s">
        <v>278</v>
      </c>
      <c r="K10" s="358" t="s">
        <v>230</v>
      </c>
      <c r="L10" s="357" t="s">
        <v>231</v>
      </c>
    </row>
    <row r="11" spans="1:12" s="350" customFormat="1" ht="15.75" thickBot="1" x14ac:dyDescent="0.25">
      <c r="A11" s="354">
        <v>1</v>
      </c>
      <c r="B11" s="353">
        <v>2</v>
      </c>
      <c r="C11" s="355">
        <v>3</v>
      </c>
      <c r="D11" s="355">
        <v>4</v>
      </c>
      <c r="E11" s="354">
        <v>5</v>
      </c>
      <c r="F11" s="353">
        <v>6</v>
      </c>
      <c r="G11" s="355">
        <v>7</v>
      </c>
      <c r="H11" s="353">
        <v>8</v>
      </c>
      <c r="I11" s="354">
        <v>9</v>
      </c>
      <c r="J11" s="353">
        <v>10</v>
      </c>
      <c r="K11" s="352">
        <v>11</v>
      </c>
      <c r="L11" s="351">
        <v>12</v>
      </c>
    </row>
    <row r="12" spans="1:12" x14ac:dyDescent="0.2">
      <c r="A12" s="349">
        <v>1</v>
      </c>
      <c r="B12" s="341"/>
      <c r="C12" s="340"/>
      <c r="D12" s="408"/>
      <c r="E12" s="348"/>
      <c r="F12" s="413"/>
      <c r="G12" s="347"/>
      <c r="H12" s="337"/>
      <c r="I12" s="346"/>
      <c r="J12" s="345"/>
      <c r="K12" s="344"/>
      <c r="L12" s="343"/>
    </row>
    <row r="13" spans="1:12" x14ac:dyDescent="0.2">
      <c r="A13" s="342">
        <v>2</v>
      </c>
      <c r="B13" s="341"/>
      <c r="C13" s="340"/>
      <c r="D13" s="409"/>
      <c r="E13" s="338"/>
      <c r="F13" s="410"/>
      <c r="G13" s="337"/>
      <c r="H13" s="337"/>
      <c r="I13" s="336"/>
      <c r="J13" s="335"/>
      <c r="K13" s="334"/>
      <c r="L13" s="333"/>
    </row>
    <row r="14" spans="1:12" x14ac:dyDescent="0.2">
      <c r="A14" s="342">
        <v>3</v>
      </c>
      <c r="B14" s="341"/>
      <c r="C14" s="340"/>
      <c r="D14" s="409"/>
      <c r="E14" s="338"/>
      <c r="F14" s="411"/>
      <c r="G14" s="337"/>
      <c r="H14" s="337"/>
      <c r="I14" s="336"/>
      <c r="J14" s="335"/>
      <c r="K14" s="334"/>
      <c r="L14" s="333"/>
    </row>
    <row r="15" spans="1:12" x14ac:dyDescent="0.2">
      <c r="A15" s="342">
        <v>4</v>
      </c>
      <c r="B15" s="341"/>
      <c r="C15" s="340"/>
      <c r="D15" s="409"/>
      <c r="E15" s="338"/>
      <c r="F15" s="337"/>
      <c r="G15" s="337"/>
      <c r="H15" s="337"/>
      <c r="I15" s="336"/>
      <c r="J15" s="335"/>
      <c r="K15" s="334"/>
      <c r="L15" s="333"/>
    </row>
    <row r="16" spans="1:12" x14ac:dyDescent="0.2">
      <c r="A16" s="342">
        <v>5</v>
      </c>
      <c r="B16" s="341"/>
      <c r="C16" s="340"/>
      <c r="D16" s="339"/>
      <c r="E16" s="338"/>
      <c r="F16" s="337"/>
      <c r="G16" s="337"/>
      <c r="H16" s="337"/>
      <c r="I16" s="336"/>
      <c r="J16" s="335"/>
      <c r="K16" s="334"/>
      <c r="L16" s="333"/>
    </row>
    <row r="17" spans="1:12" x14ac:dyDescent="0.2">
      <c r="A17" s="342">
        <v>6</v>
      </c>
      <c r="B17" s="341"/>
      <c r="C17" s="340"/>
      <c r="D17" s="339"/>
      <c r="E17" s="338"/>
      <c r="F17" s="337"/>
      <c r="G17" s="337"/>
      <c r="H17" s="337"/>
      <c r="I17" s="336"/>
      <c r="J17" s="335"/>
      <c r="K17" s="334"/>
      <c r="L17" s="333"/>
    </row>
    <row r="18" spans="1:12" x14ac:dyDescent="0.2">
      <c r="A18" s="342">
        <v>7</v>
      </c>
      <c r="B18" s="341"/>
      <c r="C18" s="340"/>
      <c r="D18" s="339"/>
      <c r="E18" s="338"/>
      <c r="F18" s="337"/>
      <c r="G18" s="337"/>
      <c r="H18" s="337"/>
      <c r="I18" s="336"/>
      <c r="J18" s="335"/>
      <c r="K18" s="334"/>
      <c r="L18" s="333"/>
    </row>
    <row r="19" spans="1:12" x14ac:dyDescent="0.2">
      <c r="A19" s="342">
        <v>8</v>
      </c>
      <c r="B19" s="341"/>
      <c r="C19" s="340"/>
      <c r="D19" s="339"/>
      <c r="E19" s="338"/>
      <c r="F19" s="337"/>
      <c r="G19" s="337"/>
      <c r="H19" s="337"/>
      <c r="I19" s="336"/>
      <c r="J19" s="335"/>
      <c r="K19" s="334"/>
      <c r="L19" s="333"/>
    </row>
    <row r="20" spans="1:12" x14ac:dyDescent="0.2">
      <c r="A20" s="342">
        <v>9</v>
      </c>
      <c r="B20" s="341"/>
      <c r="C20" s="340"/>
      <c r="D20" s="339"/>
      <c r="E20" s="338"/>
      <c r="F20" s="337"/>
      <c r="G20" s="337"/>
      <c r="H20" s="337"/>
      <c r="I20" s="336"/>
      <c r="J20" s="335"/>
      <c r="K20" s="334"/>
      <c r="L20" s="333"/>
    </row>
    <row r="21" spans="1:12" x14ac:dyDescent="0.2">
      <c r="A21" s="342">
        <v>10</v>
      </c>
      <c r="B21" s="341"/>
      <c r="C21" s="340"/>
      <c r="D21" s="339"/>
      <c r="E21" s="338"/>
      <c r="F21" s="337"/>
      <c r="G21" s="337"/>
      <c r="H21" s="337"/>
      <c r="I21" s="336"/>
      <c r="J21" s="335"/>
      <c r="K21" s="334"/>
      <c r="L21" s="333"/>
    </row>
    <row r="22" spans="1:12" x14ac:dyDescent="0.2">
      <c r="A22" s="342">
        <v>11</v>
      </c>
      <c r="B22" s="341"/>
      <c r="C22" s="340"/>
      <c r="D22" s="339"/>
      <c r="E22" s="338"/>
      <c r="F22" s="337"/>
      <c r="G22" s="337"/>
      <c r="H22" s="337"/>
      <c r="I22" s="336"/>
      <c r="J22" s="335"/>
      <c r="K22" s="334"/>
      <c r="L22" s="333"/>
    </row>
    <row r="23" spans="1:12" x14ac:dyDescent="0.2">
      <c r="A23" s="342">
        <v>12</v>
      </c>
      <c r="B23" s="341"/>
      <c r="C23" s="340"/>
      <c r="D23" s="339"/>
      <c r="E23" s="338"/>
      <c r="F23" s="337"/>
      <c r="G23" s="337"/>
      <c r="H23" s="337"/>
      <c r="I23" s="336"/>
      <c r="J23" s="335"/>
      <c r="K23" s="334"/>
      <c r="L23" s="333"/>
    </row>
    <row r="24" spans="1:12" x14ac:dyDescent="0.2">
      <c r="A24" s="342">
        <v>13</v>
      </c>
      <c r="B24" s="341"/>
      <c r="C24" s="340"/>
      <c r="D24" s="339"/>
      <c r="E24" s="338"/>
      <c r="F24" s="337"/>
      <c r="G24" s="337"/>
      <c r="H24" s="337"/>
      <c r="I24" s="336"/>
      <c r="J24" s="335"/>
      <c r="K24" s="334"/>
      <c r="L24" s="333"/>
    </row>
    <row r="25" spans="1:12" x14ac:dyDescent="0.2">
      <c r="A25" s="342">
        <v>14</v>
      </c>
      <c r="B25" s="341"/>
      <c r="C25" s="340"/>
      <c r="D25" s="339"/>
      <c r="E25" s="338"/>
      <c r="F25" s="337"/>
      <c r="G25" s="337"/>
      <c r="H25" s="337"/>
      <c r="I25" s="336"/>
      <c r="J25" s="335"/>
      <c r="K25" s="334"/>
      <c r="L25" s="333"/>
    </row>
    <row r="26" spans="1:12" x14ac:dyDescent="0.2">
      <c r="A26" s="342">
        <v>15</v>
      </c>
      <c r="B26" s="341"/>
      <c r="C26" s="340"/>
      <c r="D26" s="339"/>
      <c r="E26" s="338"/>
      <c r="F26" s="337"/>
      <c r="G26" s="337"/>
      <c r="H26" s="337"/>
      <c r="I26" s="336"/>
      <c r="J26" s="335"/>
      <c r="K26" s="334"/>
      <c r="L26" s="333"/>
    </row>
    <row r="27" spans="1:12" x14ac:dyDescent="0.2">
      <c r="A27" s="342">
        <v>16</v>
      </c>
      <c r="B27" s="341"/>
      <c r="C27" s="340"/>
      <c r="D27" s="339"/>
      <c r="E27" s="338"/>
      <c r="F27" s="337"/>
      <c r="G27" s="337"/>
      <c r="H27" s="337"/>
      <c r="I27" s="336"/>
      <c r="J27" s="335"/>
      <c r="K27" s="334"/>
      <c r="L27" s="333"/>
    </row>
    <row r="28" spans="1:12" x14ac:dyDescent="0.2">
      <c r="A28" s="342">
        <v>17</v>
      </c>
      <c r="B28" s="341"/>
      <c r="C28" s="340"/>
      <c r="D28" s="339"/>
      <c r="E28" s="338"/>
      <c r="F28" s="337"/>
      <c r="G28" s="337"/>
      <c r="H28" s="337"/>
      <c r="I28" s="336"/>
      <c r="J28" s="335"/>
      <c r="K28" s="334"/>
      <c r="L28" s="333"/>
    </row>
    <row r="29" spans="1:12" x14ac:dyDescent="0.2">
      <c r="A29" s="342">
        <v>18</v>
      </c>
      <c r="B29" s="341"/>
      <c r="C29" s="340"/>
      <c r="D29" s="339"/>
      <c r="E29" s="338"/>
      <c r="F29" s="337"/>
      <c r="G29" s="337"/>
      <c r="H29" s="337"/>
      <c r="I29" s="336"/>
      <c r="J29" s="335"/>
      <c r="K29" s="334"/>
      <c r="L29" s="333"/>
    </row>
    <row r="30" spans="1:12" x14ac:dyDescent="0.2">
      <c r="A30" s="342">
        <v>19</v>
      </c>
      <c r="B30" s="341"/>
      <c r="C30" s="340"/>
      <c r="D30" s="339"/>
      <c r="E30" s="338"/>
      <c r="F30" s="337"/>
      <c r="G30" s="337"/>
      <c r="H30" s="337"/>
      <c r="I30" s="336"/>
      <c r="J30" s="335"/>
      <c r="K30" s="334"/>
      <c r="L30" s="333"/>
    </row>
    <row r="31" spans="1:12" ht="15.75" thickBot="1" x14ac:dyDescent="0.25">
      <c r="A31" s="332" t="s">
        <v>277</v>
      </c>
      <c r="B31" s="331"/>
      <c r="C31" s="330"/>
      <c r="D31" s="329"/>
      <c r="E31" s="328"/>
      <c r="F31" s="327"/>
      <c r="G31" s="327"/>
      <c r="H31" s="327"/>
      <c r="I31" s="326"/>
      <c r="J31" s="325"/>
      <c r="K31" s="324"/>
      <c r="L31" s="323"/>
    </row>
    <row r="32" spans="1:12" x14ac:dyDescent="0.2">
      <c r="A32" s="313"/>
      <c r="B32" s="314"/>
      <c r="C32" s="313"/>
      <c r="D32" s="314"/>
      <c r="E32" s="313"/>
      <c r="F32" s="314"/>
      <c r="G32" s="313"/>
      <c r="H32" s="314"/>
      <c r="I32" s="313"/>
      <c r="J32" s="314"/>
      <c r="K32" s="313"/>
      <c r="L32" s="314"/>
    </row>
    <row r="33" spans="1:12" x14ac:dyDescent="0.2">
      <c r="A33" s="313"/>
      <c r="B33" s="320"/>
      <c r="C33" s="313"/>
      <c r="D33" s="320"/>
      <c r="E33" s="313"/>
      <c r="F33" s="320"/>
      <c r="G33" s="313"/>
      <c r="H33" s="320"/>
      <c r="I33" s="313"/>
      <c r="J33" s="320"/>
      <c r="K33" s="313"/>
      <c r="L33" s="320"/>
    </row>
    <row r="34" spans="1:12" s="321" customFormat="1" x14ac:dyDescent="0.2">
      <c r="A34" s="416" t="s">
        <v>434</v>
      </c>
      <c r="B34" s="416"/>
      <c r="C34" s="416"/>
      <c r="D34" s="416"/>
      <c r="E34" s="416"/>
      <c r="F34" s="416"/>
      <c r="G34" s="416"/>
      <c r="H34" s="416"/>
      <c r="I34" s="416"/>
      <c r="J34" s="416"/>
      <c r="K34" s="416"/>
      <c r="L34" s="416"/>
    </row>
    <row r="35" spans="1:12" s="322" customFormat="1" ht="12.75" x14ac:dyDescent="0.2">
      <c r="A35" s="416" t="s">
        <v>472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</row>
    <row r="36" spans="1:12" s="322" customFormat="1" ht="12.75" x14ac:dyDescent="0.2">
      <c r="A36" s="416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</row>
    <row r="37" spans="1:12" s="321" customFormat="1" x14ac:dyDescent="0.2">
      <c r="A37" s="416" t="s">
        <v>471</v>
      </c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</row>
    <row r="38" spans="1:12" s="321" customFormat="1" x14ac:dyDescent="0.2">
      <c r="A38" s="416"/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</row>
    <row r="39" spans="1:12" s="321" customFormat="1" x14ac:dyDescent="0.2">
      <c r="A39" s="416" t="s">
        <v>470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</row>
    <row r="40" spans="1:12" s="321" customFormat="1" x14ac:dyDescent="0.2">
      <c r="A40" s="313"/>
      <c r="B40" s="314"/>
      <c r="C40" s="313"/>
      <c r="D40" s="314"/>
      <c r="E40" s="313"/>
      <c r="F40" s="314"/>
      <c r="G40" s="313"/>
      <c r="H40" s="314"/>
      <c r="I40" s="313"/>
      <c r="J40" s="314"/>
      <c r="K40" s="313"/>
      <c r="L40" s="314"/>
    </row>
    <row r="41" spans="1:12" s="321" customFormat="1" x14ac:dyDescent="0.2">
      <c r="A41" s="313"/>
      <c r="B41" s="320"/>
      <c r="C41" s="313"/>
      <c r="D41" s="320"/>
      <c r="E41" s="313"/>
      <c r="F41" s="320"/>
      <c r="G41" s="313"/>
      <c r="H41" s="320"/>
      <c r="I41" s="313"/>
      <c r="J41" s="320"/>
      <c r="K41" s="313"/>
      <c r="L41" s="320"/>
    </row>
    <row r="42" spans="1:12" s="321" customFormat="1" x14ac:dyDescent="0.2">
      <c r="A42" s="313"/>
      <c r="B42" s="314"/>
      <c r="C42" s="313"/>
      <c r="D42" s="314"/>
      <c r="E42" s="313"/>
      <c r="F42" s="314"/>
      <c r="G42" s="313"/>
      <c r="H42" s="314"/>
      <c r="I42" s="313"/>
      <c r="J42" s="314"/>
      <c r="K42" s="313"/>
      <c r="L42" s="314"/>
    </row>
    <row r="43" spans="1:12" x14ac:dyDescent="0.2">
      <c r="A43" s="313"/>
      <c r="B43" s="320"/>
      <c r="C43" s="313"/>
      <c r="D43" s="320"/>
      <c r="E43" s="313"/>
      <c r="F43" s="320"/>
      <c r="G43" s="313"/>
      <c r="H43" s="320"/>
      <c r="I43" s="313"/>
      <c r="J43" s="320"/>
      <c r="K43" s="313"/>
      <c r="L43" s="320"/>
    </row>
    <row r="44" spans="1:12" s="315" customFormat="1" x14ac:dyDescent="0.2">
      <c r="A44" s="422" t="s">
        <v>107</v>
      </c>
      <c r="B44" s="422"/>
      <c r="C44" s="314"/>
      <c r="D44" s="313"/>
      <c r="E44" s="314"/>
      <c r="F44" s="314"/>
      <c r="G44" s="313"/>
      <c r="H44" s="314"/>
      <c r="I44" s="314"/>
      <c r="J44" s="313"/>
      <c r="K44" s="314"/>
      <c r="L44" s="313"/>
    </row>
    <row r="45" spans="1:12" s="315" customFormat="1" x14ac:dyDescent="0.2">
      <c r="A45" s="314"/>
      <c r="B45" s="313"/>
      <c r="C45" s="318"/>
      <c r="D45" s="319"/>
      <c r="E45" s="318"/>
      <c r="F45" s="314"/>
      <c r="G45" s="313"/>
      <c r="H45" s="317"/>
      <c r="I45" s="314"/>
      <c r="J45" s="313"/>
      <c r="K45" s="314"/>
      <c r="L45" s="313"/>
    </row>
    <row r="46" spans="1:12" s="315" customFormat="1" ht="15" customHeight="1" x14ac:dyDescent="0.2">
      <c r="A46" s="314"/>
      <c r="B46" s="313"/>
      <c r="C46" s="415" t="s">
        <v>269</v>
      </c>
      <c r="D46" s="415"/>
      <c r="E46" s="415"/>
      <c r="F46" s="314"/>
      <c r="G46" s="313"/>
      <c r="H46" s="420" t="s">
        <v>469</v>
      </c>
      <c r="I46" s="316"/>
      <c r="J46" s="313"/>
      <c r="K46" s="314"/>
      <c r="L46" s="313"/>
    </row>
    <row r="47" spans="1:12" s="315" customFormat="1" x14ac:dyDescent="0.2">
      <c r="A47" s="314"/>
      <c r="B47" s="313"/>
      <c r="C47" s="314"/>
      <c r="D47" s="313"/>
      <c r="E47" s="314"/>
      <c r="F47" s="314"/>
      <c r="G47" s="313"/>
      <c r="H47" s="421"/>
      <c r="I47" s="316"/>
      <c r="J47" s="313"/>
      <c r="K47" s="314"/>
      <c r="L47" s="313"/>
    </row>
    <row r="48" spans="1:12" s="312" customFormat="1" x14ac:dyDescent="0.2">
      <c r="A48" s="314"/>
      <c r="B48" s="313"/>
      <c r="C48" s="415" t="s">
        <v>140</v>
      </c>
      <c r="D48" s="415"/>
      <c r="E48" s="415"/>
      <c r="F48" s="314"/>
      <c r="G48" s="313"/>
      <c r="H48" s="314"/>
      <c r="I48" s="314"/>
      <c r="J48" s="313"/>
      <c r="K48" s="314"/>
      <c r="L48" s="313"/>
    </row>
    <row r="49" spans="5:5" s="312" customFormat="1" x14ac:dyDescent="0.2">
      <c r="E49" s="310"/>
    </row>
    <row r="50" spans="5:5" s="312" customFormat="1" x14ac:dyDescent="0.2">
      <c r="E50" s="310"/>
    </row>
    <row r="51" spans="5:5" s="312" customFormat="1" x14ac:dyDescent="0.2">
      <c r="E51" s="310"/>
    </row>
    <row r="52" spans="5:5" s="312" customFormat="1" x14ac:dyDescent="0.2">
      <c r="E52" s="310"/>
    </row>
    <row r="53" spans="5:5" s="312" customFormat="1" x14ac:dyDescent="0.2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335</v>
      </c>
      <c r="B1" s="80"/>
      <c r="C1" s="423" t="s">
        <v>110</v>
      </c>
      <c r="D1" s="423"/>
      <c r="E1" s="94"/>
    </row>
    <row r="2" spans="1:5" s="6" customFormat="1" x14ac:dyDescent="0.3">
      <c r="A2" s="77" t="s">
        <v>329</v>
      </c>
      <c r="B2" s="80"/>
      <c r="C2" s="387" t="str">
        <f>'ფორმა N5'!C2</f>
        <v>07.06.2016-28.06.2016</v>
      </c>
      <c r="D2" s="321"/>
      <c r="E2" s="94"/>
    </row>
    <row r="3" spans="1:5" s="6" customFormat="1" x14ac:dyDescent="0.3">
      <c r="A3" s="79" t="s">
        <v>141</v>
      </c>
      <c r="B3" s="77"/>
      <c r="C3" s="171"/>
      <c r="D3" s="171"/>
      <c r="E3" s="94"/>
    </row>
    <row r="4" spans="1:5" s="6" customFormat="1" x14ac:dyDescent="0.3">
      <c r="A4" s="79"/>
      <c r="B4" s="79"/>
      <c r="C4" s="171"/>
      <c r="D4" s="171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69" t="s">
        <v>513</v>
      </c>
      <c r="C6" s="369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70"/>
      <c r="B8" s="170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436</v>
      </c>
      <c r="E27" s="5"/>
    </row>
    <row r="28" spans="1:5" x14ac:dyDescent="0.3">
      <c r="A28" s="2" t="s">
        <v>420</v>
      </c>
    </row>
    <row r="29" spans="1:5" x14ac:dyDescent="0.3">
      <c r="A29" s="226" t="s">
        <v>421</v>
      </c>
    </row>
    <row r="30" spans="1:5" x14ac:dyDescent="0.3">
      <c r="A30" s="226"/>
    </row>
    <row r="31" spans="1:5" x14ac:dyDescent="0.3">
      <c r="A31" s="226" t="s">
        <v>353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140</v>
      </c>
    </row>
    <row r="39" spans="1:9" s="23" customFormat="1" ht="12.75" x14ac:dyDescent="0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I3" sqref="I3"/>
    </sheetView>
  </sheetViews>
  <sheetFormatPr defaultRowHeight="12.75" x14ac:dyDescent="0.2"/>
  <cols>
    <col min="1" max="1" width="5.42578125" style="195" customWidth="1"/>
    <col min="2" max="2" width="20.85546875" style="195" customWidth="1"/>
    <col min="3" max="3" width="26" style="195" customWidth="1"/>
    <col min="4" max="4" width="17" style="195" customWidth="1"/>
    <col min="5" max="5" width="18.140625" style="195" customWidth="1"/>
    <col min="6" max="6" width="14.7109375" style="195" customWidth="1"/>
    <col min="7" max="7" width="15.5703125" style="195" customWidth="1"/>
    <col min="8" max="8" width="14.7109375" style="195" customWidth="1"/>
    <col min="9" max="9" width="29.710937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478</v>
      </c>
      <c r="B1" s="77"/>
      <c r="C1" s="80"/>
      <c r="D1" s="80"/>
      <c r="E1" s="80"/>
      <c r="F1" s="80"/>
      <c r="G1" s="308"/>
      <c r="H1" s="308"/>
      <c r="I1" s="423" t="s">
        <v>110</v>
      </c>
      <c r="J1" s="423"/>
    </row>
    <row r="2" spans="1:10" ht="15" x14ac:dyDescent="0.3">
      <c r="A2" s="79" t="s">
        <v>141</v>
      </c>
      <c r="B2" s="77"/>
      <c r="C2" s="80"/>
      <c r="D2" s="80"/>
      <c r="E2" s="80"/>
      <c r="F2" s="80"/>
      <c r="G2" s="308"/>
      <c r="H2" s="308"/>
      <c r="I2" s="387" t="str">
        <f>'ფორმა N5.1'!C2</f>
        <v>07.06.2016-28.06.2016</v>
      </c>
      <c r="J2" s="321"/>
    </row>
    <row r="3" spans="1:10" ht="15" x14ac:dyDescent="0.3">
      <c r="A3" s="79"/>
      <c r="B3" s="79"/>
      <c r="C3" s="77"/>
      <c r="D3" s="77"/>
      <c r="E3" s="77"/>
      <c r="F3" s="77"/>
      <c r="G3" s="308"/>
      <c r="H3" s="308"/>
      <c r="I3" s="308"/>
    </row>
    <row r="4" spans="1:10" ht="15" x14ac:dyDescent="0.3">
      <c r="A4" s="397" t="s">
        <v>479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369" t="s">
        <v>513</v>
      </c>
      <c r="B5" s="369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07"/>
      <c r="B7" s="307"/>
      <c r="C7" s="307"/>
      <c r="D7" s="307"/>
      <c r="E7" s="307"/>
      <c r="F7" s="307"/>
      <c r="G7" s="81"/>
      <c r="H7" s="81"/>
      <c r="I7" s="81"/>
    </row>
    <row r="8" spans="1:10" ht="45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44" t="s">
        <v>349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4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2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 x14ac:dyDescent="0.2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 x14ac:dyDescent="0.2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 x14ac:dyDescent="0.2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 x14ac:dyDescent="0.2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 x14ac:dyDescent="0.2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 x14ac:dyDescent="0.2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 x14ac:dyDescent="0.2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 x14ac:dyDescent="0.2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 x14ac:dyDescent="0.3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480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/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8"/>
      <c r="F43" s="198"/>
      <c r="G43" s="198"/>
      <c r="H43" s="194"/>
      <c r="I43" s="194"/>
    </row>
    <row r="44" spans="1:9" ht="15" x14ac:dyDescent="0.3">
      <c r="A44" s="200"/>
      <c r="B44" s="200"/>
      <c r="C44" s="200" t="s">
        <v>396</v>
      </c>
      <c r="D44" s="200"/>
      <c r="E44" s="200"/>
      <c r="F44" s="200"/>
      <c r="G44" s="200"/>
      <c r="H44" s="194"/>
      <c r="I44" s="194"/>
    </row>
    <row r="45" spans="1:9" ht="15" x14ac:dyDescent="0.3">
      <c r="A45" s="194"/>
      <c r="B45" s="194"/>
      <c r="C45" s="194" t="s">
        <v>395</v>
      </c>
      <c r="D45" s="194"/>
      <c r="E45" s="194"/>
      <c r="F45" s="194"/>
      <c r="G45" s="194"/>
      <c r="H45" s="194"/>
      <c r="I45" s="194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G3" sqref="G3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481</v>
      </c>
      <c r="B1" s="80"/>
      <c r="C1" s="80"/>
      <c r="D1" s="80"/>
      <c r="E1" s="80"/>
      <c r="F1" s="80"/>
      <c r="G1" s="423" t="s">
        <v>110</v>
      </c>
      <c r="H1" s="423"/>
    </row>
    <row r="2" spans="1:8" ht="15" x14ac:dyDescent="0.3">
      <c r="A2" s="79" t="s">
        <v>141</v>
      </c>
      <c r="B2" s="80"/>
      <c r="C2" s="80"/>
      <c r="D2" s="80"/>
      <c r="E2" s="80"/>
      <c r="F2" s="80"/>
      <c r="G2" s="387" t="str">
        <f>'ფორმა 5.2'!I2</f>
        <v>07.06.2016-28.06.2016</v>
      </c>
      <c r="H2" s="321"/>
    </row>
    <row r="3" spans="1:8" ht="15" x14ac:dyDescent="0.3">
      <c r="A3" s="79"/>
      <c r="B3" s="79"/>
      <c r="C3" s="79"/>
      <c r="D3" s="79"/>
      <c r="E3" s="79"/>
      <c r="F3" s="79"/>
      <c r="G3" s="308"/>
      <c r="H3" s="308"/>
    </row>
    <row r="4" spans="1:8" ht="15" x14ac:dyDescent="0.3">
      <c r="A4" s="397" t="s">
        <v>479</v>
      </c>
      <c r="B4" s="80"/>
      <c r="C4" s="80"/>
      <c r="D4" s="80"/>
      <c r="E4" s="80"/>
      <c r="F4" s="80"/>
      <c r="G4" s="79"/>
      <c r="H4" s="79"/>
    </row>
    <row r="5" spans="1:8" ht="15" x14ac:dyDescent="0.3">
      <c r="A5" s="83"/>
      <c r="B5" s="369" t="s">
        <v>513</v>
      </c>
      <c r="C5" s="369"/>
      <c r="D5" s="83"/>
      <c r="E5" s="83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307"/>
      <c r="B7" s="307"/>
      <c r="C7" s="307"/>
      <c r="D7" s="307"/>
      <c r="E7" s="307"/>
      <c r="F7" s="307"/>
      <c r="G7" s="81"/>
      <c r="H7" s="81"/>
    </row>
    <row r="8" spans="1:8" ht="45" x14ac:dyDescent="0.2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5" x14ac:dyDescent="0.2">
      <c r="A9" s="101"/>
      <c r="B9" s="101"/>
      <c r="C9" s="101"/>
      <c r="D9" s="101"/>
      <c r="E9" s="101"/>
      <c r="F9" s="101"/>
      <c r="G9" s="4"/>
      <c r="H9" s="4"/>
    </row>
    <row r="10" spans="1:8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8" ht="15" x14ac:dyDescent="0.2">
      <c r="A11" s="90"/>
      <c r="B11" s="90"/>
      <c r="C11" s="90"/>
      <c r="D11" s="90"/>
      <c r="E11" s="90"/>
      <c r="F11" s="90"/>
      <c r="G11" s="4"/>
      <c r="H11" s="4"/>
    </row>
    <row r="12" spans="1:8" ht="15" x14ac:dyDescent="0.2">
      <c r="A12" s="90"/>
      <c r="B12" s="90"/>
      <c r="C12" s="90"/>
      <c r="D12" s="90"/>
      <c r="E12" s="90"/>
      <c r="F12" s="90"/>
      <c r="G12" s="4"/>
      <c r="H12" s="4"/>
    </row>
    <row r="13" spans="1:8" ht="15" x14ac:dyDescent="0.2">
      <c r="A13" s="90"/>
      <c r="B13" s="90"/>
      <c r="C13" s="90"/>
      <c r="D13" s="90"/>
      <c r="E13" s="90"/>
      <c r="F13" s="90"/>
      <c r="G13" s="4"/>
      <c r="H13" s="4"/>
    </row>
    <row r="14" spans="1:8" ht="15" x14ac:dyDescent="0.2">
      <c r="A14" s="90"/>
      <c r="B14" s="90"/>
      <c r="C14" s="90"/>
      <c r="D14" s="90"/>
      <c r="E14" s="90"/>
      <c r="F14" s="90"/>
      <c r="G14" s="4"/>
      <c r="H14" s="4"/>
    </row>
    <row r="15" spans="1:8" ht="15" x14ac:dyDescent="0.2">
      <c r="A15" s="90"/>
      <c r="B15" s="90"/>
      <c r="C15" s="90"/>
      <c r="D15" s="90"/>
      <c r="E15" s="90"/>
      <c r="F15" s="90"/>
      <c r="G15" s="4"/>
      <c r="H15" s="4"/>
    </row>
    <row r="16" spans="1:8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 x14ac:dyDescent="0.3">
      <c r="A35" s="45"/>
      <c r="B35" s="45"/>
      <c r="C35" s="45"/>
      <c r="D35" s="45"/>
      <c r="E35" s="45"/>
      <c r="F35" s="45"/>
      <c r="G35" s="2"/>
      <c r="H35" s="2"/>
    </row>
    <row r="36" spans="1:8" ht="15" x14ac:dyDescent="0.3">
      <c r="A36" s="226" t="s">
        <v>482</v>
      </c>
      <c r="B36" s="45"/>
      <c r="C36" s="45"/>
      <c r="D36" s="45"/>
      <c r="E36" s="45"/>
      <c r="F36" s="45"/>
      <c r="G36" s="2"/>
      <c r="H36" s="2"/>
    </row>
    <row r="37" spans="1:8" ht="15" x14ac:dyDescent="0.3">
      <c r="A37" s="226"/>
      <c r="B37" s="45"/>
      <c r="C37" s="45"/>
      <c r="D37" s="45"/>
      <c r="E37" s="45"/>
      <c r="F37" s="45"/>
      <c r="G37" s="2"/>
      <c r="H37" s="2"/>
    </row>
    <row r="38" spans="1:8" ht="15" x14ac:dyDescent="0.3">
      <c r="A38" s="226"/>
      <c r="B38" s="2"/>
      <c r="C38" s="2"/>
      <c r="D38" s="2"/>
      <c r="E38" s="2"/>
      <c r="F38" s="2"/>
      <c r="G38" s="2"/>
      <c r="H38" s="2"/>
    </row>
    <row r="39" spans="1:8" ht="15" x14ac:dyDescent="0.3">
      <c r="A39" s="226"/>
      <c r="B39" s="2"/>
      <c r="C39" s="2"/>
      <c r="D39" s="2"/>
      <c r="E39" s="2"/>
      <c r="F39" s="2"/>
      <c r="G39" s="2"/>
      <c r="H39" s="2"/>
    </row>
    <row r="40" spans="1:8" x14ac:dyDescent="0.2">
      <c r="A40" s="23"/>
      <c r="B40" s="23"/>
      <c r="C40" s="23"/>
      <c r="D40" s="23"/>
      <c r="E40" s="23"/>
      <c r="F40" s="23"/>
      <c r="G40" s="23"/>
      <c r="H40" s="23"/>
    </row>
    <row r="41" spans="1:8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12"/>
    </row>
    <row r="44" spans="1:8" ht="15" x14ac:dyDescent="0.3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 x14ac:dyDescent="0.3">
      <c r="A45" s="2"/>
      <c r="B45" s="2" t="s">
        <v>271</v>
      </c>
      <c r="C45" s="2"/>
      <c r="D45" s="2"/>
      <c r="E45" s="2"/>
      <c r="F45" s="2"/>
      <c r="G45" s="2"/>
      <c r="H45" s="12"/>
    </row>
    <row r="46" spans="1:8" x14ac:dyDescent="0.2">
      <c r="A46" s="68"/>
      <c r="B46" s="68" t="s">
        <v>140</v>
      </c>
      <c r="C46" s="68"/>
      <c r="D46" s="68"/>
      <c r="E46" s="68"/>
      <c r="F46" s="68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3" sqref="G3"/>
    </sheetView>
  </sheetViews>
  <sheetFormatPr defaultRowHeight="12.75" x14ac:dyDescent="0.2"/>
  <cols>
    <col min="1" max="1" width="5.42578125" style="195" customWidth="1"/>
    <col min="2" max="2" width="13.140625" style="195" customWidth="1"/>
    <col min="3" max="3" width="15.140625" style="195" customWidth="1"/>
    <col min="4" max="4" width="18" style="195" customWidth="1"/>
    <col min="5" max="5" width="20.5703125" style="195" customWidth="1"/>
    <col min="6" max="6" width="21.28515625" style="195" customWidth="1"/>
    <col min="7" max="7" width="15.140625" style="195" customWidth="1"/>
    <col min="8" max="8" width="15.5703125" style="195" customWidth="1"/>
    <col min="9" max="9" width="13.4257812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483</v>
      </c>
      <c r="B1" s="77"/>
      <c r="C1" s="80"/>
      <c r="D1" s="80"/>
      <c r="E1" s="80"/>
      <c r="F1" s="80"/>
      <c r="G1" s="423" t="s">
        <v>110</v>
      </c>
      <c r="H1" s="423"/>
    </row>
    <row r="2" spans="1:10" ht="15" x14ac:dyDescent="0.3">
      <c r="A2" s="79" t="s">
        <v>141</v>
      </c>
      <c r="B2" s="77"/>
      <c r="C2" s="80"/>
      <c r="D2" s="80"/>
      <c r="E2" s="80"/>
      <c r="F2" s="80"/>
      <c r="G2" s="387" t="str">
        <f>'ფორმა N5.3'!G2</f>
        <v>07.06.2016-28.06.2016</v>
      </c>
      <c r="H2" s="321"/>
    </row>
    <row r="3" spans="1:10" ht="15" x14ac:dyDescent="0.3">
      <c r="A3" s="79"/>
      <c r="B3" s="79"/>
      <c r="C3" s="79"/>
      <c r="D3" s="79"/>
      <c r="E3" s="79"/>
      <c r="F3" s="79"/>
      <c r="G3" s="308"/>
      <c r="H3" s="308"/>
    </row>
    <row r="4" spans="1:10" ht="15" x14ac:dyDescent="0.3">
      <c r="A4" s="397" t="s">
        <v>479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/>
      <c r="B5" s="369" t="s">
        <v>513</v>
      </c>
      <c r="C5" s="369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307"/>
      <c r="B7" s="307"/>
      <c r="C7" s="307"/>
      <c r="D7" s="307"/>
      <c r="E7" s="307"/>
      <c r="F7" s="307"/>
      <c r="G7" s="81"/>
      <c r="H7" s="81"/>
    </row>
    <row r="8" spans="1:10" ht="30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44" t="s">
        <v>349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4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484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/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4"/>
      <c r="F43" s="194"/>
      <c r="G43" s="194"/>
      <c r="H43" s="194"/>
      <c r="I43" s="201"/>
    </row>
    <row r="44" spans="1:9" ht="15" x14ac:dyDescent="0.3">
      <c r="A44" s="200"/>
      <c r="B44" s="200"/>
      <c r="C44" s="200" t="s">
        <v>435</v>
      </c>
      <c r="D44" s="200"/>
      <c r="E44" s="242"/>
      <c r="F44" s="200"/>
      <c r="G44" s="200"/>
      <c r="H44" s="194"/>
      <c r="I44" s="201"/>
    </row>
    <row r="45" spans="1:9" ht="15" x14ac:dyDescent="0.3">
      <c r="A45" s="194"/>
      <c r="B45" s="194"/>
      <c r="C45" s="194" t="s">
        <v>271</v>
      </c>
      <c r="D45" s="194"/>
      <c r="E45" s="194"/>
      <c r="F45" s="194"/>
      <c r="G45" s="194"/>
      <c r="H45" s="194"/>
      <c r="I45" s="201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topLeftCell="F1" zoomScaleSheetLayoutView="85" workbookViewId="0">
      <selection activeCell="K4" sqref="K4"/>
    </sheetView>
  </sheetViews>
  <sheetFormatPr defaultRowHeight="12.75" x14ac:dyDescent="0.2"/>
  <cols>
    <col min="1" max="1" width="5.42578125" style="195" customWidth="1"/>
    <col min="2" max="2" width="27.5703125" style="195" customWidth="1"/>
    <col min="3" max="3" width="19.28515625" style="195" customWidth="1"/>
    <col min="4" max="4" width="16.85546875" style="195" customWidth="1"/>
    <col min="5" max="5" width="13.140625" style="195" customWidth="1"/>
    <col min="6" max="6" width="17" style="195" customWidth="1"/>
    <col min="7" max="7" width="13.7109375" style="195" customWidth="1"/>
    <col min="8" max="8" width="19.42578125" style="195" bestFit="1" customWidth="1"/>
    <col min="9" max="9" width="18.5703125" style="195" bestFit="1" customWidth="1"/>
    <col min="10" max="10" width="16.7109375" style="195" customWidth="1"/>
    <col min="11" max="11" width="17.7109375" style="195" customWidth="1"/>
    <col min="12" max="12" width="12.85546875" style="195" customWidth="1"/>
    <col min="13" max="16384" width="9.140625" style="195"/>
  </cols>
  <sheetData>
    <row r="2" spans="1:12" ht="15" x14ac:dyDescent="0.3">
      <c r="A2" s="427" t="s">
        <v>485</v>
      </c>
      <c r="B2" s="427"/>
      <c r="C2" s="427"/>
      <c r="D2" s="427"/>
      <c r="E2" s="398"/>
      <c r="F2" s="80"/>
      <c r="G2" s="80"/>
      <c r="H2" s="80"/>
      <c r="I2" s="80"/>
      <c r="J2" s="308"/>
      <c r="K2" s="309"/>
      <c r="L2" s="309" t="s">
        <v>110</v>
      </c>
    </row>
    <row r="3" spans="1:12" ht="15" x14ac:dyDescent="0.3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308"/>
      <c r="K3" s="387" t="str">
        <f>'ფორმა 5.4'!G2</f>
        <v>07.06.2016-28.06.2016</v>
      </c>
      <c r="L3" s="321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08"/>
      <c r="K4" s="308"/>
      <c r="L4" s="308"/>
    </row>
    <row r="5" spans="1:12" ht="15" x14ac:dyDescent="0.3">
      <c r="A5" s="397" t="s">
        <v>486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/>
      <c r="B6" s="369" t="s">
        <v>513</v>
      </c>
      <c r="C6" s="369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07"/>
      <c r="B8" s="307"/>
      <c r="C8" s="307"/>
      <c r="D8" s="307"/>
      <c r="E8" s="307"/>
      <c r="F8" s="307"/>
      <c r="G8" s="307"/>
      <c r="H8" s="307"/>
      <c r="I8" s="307"/>
      <c r="J8" s="81"/>
      <c r="K8" s="81"/>
      <c r="L8" s="81"/>
    </row>
    <row r="9" spans="1:12" ht="45" x14ac:dyDescent="0.2">
      <c r="A9" s="93" t="s">
        <v>64</v>
      </c>
      <c r="B9" s="93" t="s">
        <v>487</v>
      </c>
      <c r="C9" s="93" t="s">
        <v>488</v>
      </c>
      <c r="D9" s="93" t="s">
        <v>489</v>
      </c>
      <c r="E9" s="93" t="s">
        <v>490</v>
      </c>
      <c r="F9" s="93" t="s">
        <v>491</v>
      </c>
      <c r="G9" s="93" t="s">
        <v>492</v>
      </c>
      <c r="H9" s="93" t="s">
        <v>493</v>
      </c>
      <c r="I9" s="93" t="s">
        <v>494</v>
      </c>
      <c r="J9" s="93" t="s">
        <v>495</v>
      </c>
      <c r="K9" s="93" t="s">
        <v>496</v>
      </c>
      <c r="L9" s="93" t="s">
        <v>319</v>
      </c>
    </row>
    <row r="10" spans="1:12" ht="15" x14ac:dyDescent="0.2">
      <c r="A10" s="101">
        <v>1</v>
      </c>
      <c r="B10" s="399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99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99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99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99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99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99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99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99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99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99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99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99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99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99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99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99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99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99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99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99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99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99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99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277</v>
      </c>
      <c r="B34" s="399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99"/>
      <c r="C35" s="102"/>
      <c r="D35" s="102"/>
      <c r="E35" s="102"/>
      <c r="F35" s="102"/>
      <c r="G35" s="90"/>
      <c r="H35" s="90"/>
      <c r="I35" s="90"/>
      <c r="J35" s="90" t="s">
        <v>497</v>
      </c>
      <c r="K35" s="89">
        <f>SUM(K10:K34)</f>
        <v>0</v>
      </c>
      <c r="L35" s="90"/>
    </row>
    <row r="36" spans="1:12" ht="15" x14ac:dyDescent="0.3">
      <c r="A36" s="242"/>
      <c r="B36" s="242"/>
      <c r="C36" s="242"/>
      <c r="D36" s="242"/>
      <c r="E36" s="242"/>
      <c r="F36" s="242"/>
      <c r="G36" s="242"/>
      <c r="H36" s="242"/>
      <c r="I36" s="242"/>
      <c r="J36" s="242"/>
      <c r="K36" s="194"/>
    </row>
    <row r="37" spans="1:12" ht="15" x14ac:dyDescent="0.3">
      <c r="A37" s="243" t="s">
        <v>498</v>
      </c>
      <c r="B37" s="243"/>
      <c r="C37" s="242"/>
      <c r="D37" s="242"/>
      <c r="E37" s="242"/>
      <c r="F37" s="242"/>
      <c r="G37" s="242"/>
      <c r="H37" s="242"/>
      <c r="I37" s="242"/>
      <c r="J37" s="242"/>
      <c r="K37" s="194"/>
    </row>
    <row r="38" spans="1:12" ht="15" x14ac:dyDescent="0.3">
      <c r="A38" s="243" t="s">
        <v>499</v>
      </c>
      <c r="B38" s="243"/>
      <c r="C38" s="242"/>
      <c r="D38" s="242"/>
      <c r="E38" s="242"/>
      <c r="F38" s="242"/>
      <c r="G38" s="242"/>
      <c r="H38" s="242"/>
      <c r="I38" s="242"/>
      <c r="J38" s="242"/>
      <c r="K38" s="194"/>
    </row>
    <row r="39" spans="1:12" ht="15" x14ac:dyDescent="0.3">
      <c r="A39" s="226" t="s">
        <v>500</v>
      </c>
      <c r="B39" s="243"/>
      <c r="C39" s="194"/>
      <c r="D39" s="194"/>
      <c r="E39" s="194"/>
      <c r="F39" s="194"/>
      <c r="G39" s="194"/>
      <c r="H39" s="194"/>
      <c r="I39" s="194"/>
      <c r="J39" s="194"/>
      <c r="K39" s="194"/>
    </row>
    <row r="40" spans="1:12" ht="15" x14ac:dyDescent="0.3">
      <c r="A40" s="226" t="s">
        <v>501</v>
      </c>
      <c r="B40" s="243"/>
      <c r="C40" s="194"/>
      <c r="D40" s="194"/>
      <c r="E40" s="194"/>
      <c r="F40" s="194"/>
      <c r="G40" s="194"/>
      <c r="H40" s="194"/>
      <c r="I40" s="194"/>
      <c r="J40" s="194"/>
      <c r="K40" s="194"/>
    </row>
    <row r="41" spans="1:12" ht="15" x14ac:dyDescent="0.3">
      <c r="A41" s="226"/>
      <c r="B41" s="243"/>
      <c r="C41" s="194"/>
      <c r="D41" s="194"/>
      <c r="E41" s="194"/>
      <c r="F41" s="194"/>
      <c r="G41" s="194"/>
      <c r="H41" s="194"/>
      <c r="I41" s="194"/>
      <c r="J41" s="194"/>
      <c r="K41" s="194"/>
    </row>
    <row r="42" spans="1:12" ht="15" x14ac:dyDescent="0.3">
      <c r="A42" s="226"/>
      <c r="B42" s="243"/>
      <c r="C42" s="194"/>
      <c r="D42" s="194"/>
      <c r="E42" s="194"/>
      <c r="F42" s="194"/>
      <c r="G42" s="194"/>
      <c r="H42" s="194"/>
      <c r="I42" s="194"/>
      <c r="J42" s="194"/>
      <c r="K42" s="194"/>
    </row>
    <row r="43" spans="1:12" x14ac:dyDescent="0.2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</row>
    <row r="44" spans="1:12" ht="15" x14ac:dyDescent="0.3">
      <c r="A44" s="428" t="s">
        <v>107</v>
      </c>
      <c r="B44" s="428"/>
      <c r="C44" s="400"/>
      <c r="D44" s="401"/>
      <c r="E44" s="401"/>
      <c r="F44" s="400"/>
      <c r="G44" s="400"/>
      <c r="H44" s="400"/>
      <c r="I44" s="400"/>
      <c r="J44" s="400"/>
      <c r="K44" s="194"/>
    </row>
    <row r="45" spans="1:12" ht="15" x14ac:dyDescent="0.3">
      <c r="A45" s="400"/>
      <c r="B45" s="401"/>
      <c r="C45" s="400"/>
      <c r="D45" s="401"/>
      <c r="E45" s="401"/>
      <c r="F45" s="400"/>
      <c r="G45" s="400"/>
      <c r="H45" s="400"/>
      <c r="I45" s="400"/>
      <c r="J45" s="402"/>
      <c r="K45" s="194"/>
    </row>
    <row r="46" spans="1:12" ht="15" customHeight="1" x14ac:dyDescent="0.3">
      <c r="A46" s="400"/>
      <c r="B46" s="401"/>
      <c r="C46" s="429" t="s">
        <v>269</v>
      </c>
      <c r="D46" s="429"/>
      <c r="E46" s="403"/>
      <c r="F46" s="404"/>
      <c r="G46" s="430" t="s">
        <v>502</v>
      </c>
      <c r="H46" s="430"/>
      <c r="I46" s="430"/>
      <c r="J46" s="405"/>
      <c r="K46" s="194"/>
    </row>
    <row r="47" spans="1:12" ht="15" x14ac:dyDescent="0.3">
      <c r="A47" s="400"/>
      <c r="B47" s="401"/>
      <c r="C47" s="400"/>
      <c r="D47" s="401"/>
      <c r="E47" s="401"/>
      <c r="F47" s="400"/>
      <c r="G47" s="431"/>
      <c r="H47" s="431"/>
      <c r="I47" s="431"/>
      <c r="J47" s="405"/>
      <c r="K47" s="194"/>
    </row>
    <row r="48" spans="1:12" ht="15" x14ac:dyDescent="0.3">
      <c r="A48" s="400"/>
      <c r="B48" s="401"/>
      <c r="C48" s="426" t="s">
        <v>140</v>
      </c>
      <c r="D48" s="426"/>
      <c r="E48" s="403"/>
      <c r="F48" s="404"/>
      <c r="G48" s="400"/>
      <c r="H48" s="400"/>
      <c r="I48" s="400"/>
      <c r="J48" s="400"/>
      <c r="K48" s="194"/>
    </row>
  </sheetData>
  <mergeCells count="5"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SheetLayoutView="70" workbookViewId="0">
      <selection activeCell="C4" sqref="C4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460</v>
      </c>
      <c r="B1" s="79"/>
      <c r="C1" s="432" t="s">
        <v>110</v>
      </c>
      <c r="D1" s="432"/>
    </row>
    <row r="2" spans="1:5" x14ac:dyDescent="0.3">
      <c r="A2" s="77" t="s">
        <v>461</v>
      </c>
      <c r="B2" s="79"/>
      <c r="C2" s="433"/>
      <c r="D2" s="434"/>
    </row>
    <row r="3" spans="1:5" x14ac:dyDescent="0.3">
      <c r="A3" s="79" t="s">
        <v>141</v>
      </c>
      <c r="B3" s="79"/>
      <c r="C3" s="387" t="str">
        <f>'ფორმა N5'!C2</f>
        <v>07.06.2016-28.06.2016</v>
      </c>
      <c r="D3" s="321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4" t="e">
        <f>#REF!</f>
        <v>#REF!</v>
      </c>
      <c r="B6" s="369" t="s">
        <v>513</v>
      </c>
      <c r="C6" s="369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8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SheetLayoutView="70" workbookViewId="0">
      <selection activeCell="C4" sqref="C4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462</v>
      </c>
      <c r="B1" s="80"/>
      <c r="C1" s="423" t="s">
        <v>110</v>
      </c>
      <c r="D1" s="423"/>
      <c r="E1" s="94"/>
    </row>
    <row r="2" spans="1:5" s="6" customFormat="1" x14ac:dyDescent="0.3">
      <c r="A2" s="77" t="s">
        <v>459</v>
      </c>
      <c r="B2" s="80"/>
      <c r="C2" s="433"/>
      <c r="D2" s="433"/>
      <c r="E2" s="94"/>
    </row>
    <row r="3" spans="1:5" s="6" customFormat="1" x14ac:dyDescent="0.3">
      <c r="A3" s="79" t="s">
        <v>141</v>
      </c>
      <c r="B3" s="77"/>
      <c r="C3" s="387" t="str">
        <f>'ფორმა N6'!C3</f>
        <v>07.06.2016-28.06.2016</v>
      </c>
      <c r="D3" s="321"/>
      <c r="E3" s="94"/>
    </row>
    <row r="4" spans="1:5" s="6" customFormat="1" x14ac:dyDescent="0.3">
      <c r="A4" s="79"/>
      <c r="B4" s="79"/>
      <c r="C4" s="171"/>
      <c r="D4" s="171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69" t="s">
        <v>513</v>
      </c>
      <c r="C6" s="369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70"/>
      <c r="B8" s="170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298</v>
      </c>
      <c r="B10" s="101"/>
      <c r="C10" s="4"/>
      <c r="D10" s="4"/>
      <c r="E10" s="96"/>
    </row>
    <row r="11" spans="1:5" s="10" customFormat="1" x14ac:dyDescent="0.2">
      <c r="A11" s="101" t="s">
        <v>299</v>
      </c>
      <c r="B11" s="101"/>
      <c r="C11" s="4"/>
      <c r="D11" s="4"/>
      <c r="E11" s="97"/>
    </row>
    <row r="12" spans="1:5" s="10" customFormat="1" x14ac:dyDescent="0.2">
      <c r="A12" s="101" t="s">
        <v>300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9" x14ac:dyDescent="0.3">
      <c r="A17" s="102"/>
      <c r="B17" s="102" t="s">
        <v>336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26"/>
    </row>
    <row r="22" spans="1:9" x14ac:dyDescent="0.3">
      <c r="A22" s="226" t="s">
        <v>404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4" sqref="D4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225</v>
      </c>
      <c r="B1" s="126"/>
      <c r="C1" s="435" t="s">
        <v>199</v>
      </c>
      <c r="D1" s="435"/>
      <c r="E1" s="108"/>
    </row>
    <row r="2" spans="1:5" x14ac:dyDescent="0.3">
      <c r="A2" s="79" t="s">
        <v>141</v>
      </c>
      <c r="B2" s="126"/>
      <c r="C2" s="80"/>
      <c r="D2" s="238"/>
      <c r="E2" s="108"/>
    </row>
    <row r="3" spans="1:5" x14ac:dyDescent="0.3">
      <c r="A3" s="120"/>
      <c r="B3" s="126"/>
      <c r="C3" s="80"/>
      <c r="D3" s="387" t="str">
        <f>'ფორმა N6.1'!C3</f>
        <v>07.06.2016-28.06.2016</v>
      </c>
      <c r="E3" s="321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4" t="e">
        <f>#REF!</f>
        <v>#REF!</v>
      </c>
      <c r="B5" s="369" t="s">
        <v>513</v>
      </c>
      <c r="C5" s="369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9"/>
      <c r="B7" s="127"/>
      <c r="C7" s="128"/>
      <c r="D7" s="128"/>
      <c r="E7" s="108"/>
    </row>
    <row r="8" spans="1:5" ht="45" x14ac:dyDescent="0.3">
      <c r="A8" s="129" t="s">
        <v>114</v>
      </c>
      <c r="B8" s="129" t="s">
        <v>191</v>
      </c>
      <c r="C8" s="129" t="s">
        <v>304</v>
      </c>
      <c r="D8" s="129" t="s">
        <v>258</v>
      </c>
      <c r="E8" s="108"/>
    </row>
    <row r="9" spans="1:5" x14ac:dyDescent="0.3">
      <c r="A9" s="50"/>
      <c r="B9" s="51"/>
      <c r="C9" s="164"/>
      <c r="D9" s="164"/>
      <c r="E9" s="108"/>
    </row>
    <row r="10" spans="1:5" x14ac:dyDescent="0.3">
      <c r="A10" s="52" t="s">
        <v>192</v>
      </c>
      <c r="B10" s="53"/>
      <c r="C10" s="130">
        <f>SUM(C11,C34)</f>
        <v>0</v>
      </c>
      <c r="D10" s="130">
        <f>SUM(D11,D34)</f>
        <v>0</v>
      </c>
      <c r="E10" s="108"/>
    </row>
    <row r="11" spans="1:5" x14ac:dyDescent="0.3">
      <c r="A11" s="54" t="s">
        <v>193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143</v>
      </c>
      <c r="C12" s="8"/>
      <c r="D12" s="8"/>
      <c r="E12" s="108"/>
    </row>
    <row r="13" spans="1:5" x14ac:dyDescent="0.3">
      <c r="A13" s="58">
        <v>1120</v>
      </c>
      <c r="B13" s="57" t="s">
        <v>144</v>
      </c>
      <c r="C13" s="8"/>
      <c r="D13" s="8"/>
      <c r="E13" s="108"/>
    </row>
    <row r="14" spans="1:5" x14ac:dyDescent="0.3">
      <c r="A14" s="58">
        <v>1211</v>
      </c>
      <c r="B14" s="57" t="s">
        <v>145</v>
      </c>
      <c r="C14" s="8"/>
      <c r="D14" s="8"/>
      <c r="E14" s="108"/>
    </row>
    <row r="15" spans="1:5" x14ac:dyDescent="0.3">
      <c r="A15" s="58">
        <v>1212</v>
      </c>
      <c r="B15" s="57" t="s">
        <v>146</v>
      </c>
      <c r="C15" s="8"/>
      <c r="D15" s="8"/>
      <c r="E15" s="108"/>
    </row>
    <row r="16" spans="1:5" x14ac:dyDescent="0.3">
      <c r="A16" s="58">
        <v>1213</v>
      </c>
      <c r="B16" s="57" t="s">
        <v>147</v>
      </c>
      <c r="C16" s="8"/>
      <c r="D16" s="8"/>
      <c r="E16" s="108"/>
    </row>
    <row r="17" spans="1:5" x14ac:dyDescent="0.3">
      <c r="A17" s="58">
        <v>1214</v>
      </c>
      <c r="B17" s="57" t="s">
        <v>148</v>
      </c>
      <c r="C17" s="8"/>
      <c r="D17" s="8"/>
      <c r="E17" s="108"/>
    </row>
    <row r="18" spans="1:5" x14ac:dyDescent="0.3">
      <c r="A18" s="58">
        <v>1215</v>
      </c>
      <c r="B18" s="57" t="s">
        <v>149</v>
      </c>
      <c r="C18" s="8"/>
      <c r="D18" s="8"/>
      <c r="E18" s="108"/>
    </row>
    <row r="19" spans="1:5" x14ac:dyDescent="0.3">
      <c r="A19" s="58">
        <v>1300</v>
      </c>
      <c r="B19" s="57" t="s">
        <v>150</v>
      </c>
      <c r="C19" s="8"/>
      <c r="D19" s="8"/>
      <c r="E19" s="108"/>
    </row>
    <row r="20" spans="1:5" x14ac:dyDescent="0.3">
      <c r="A20" s="58">
        <v>1410</v>
      </c>
      <c r="B20" s="57" t="s">
        <v>151</v>
      </c>
      <c r="C20" s="8"/>
      <c r="D20" s="8"/>
      <c r="E20" s="108"/>
    </row>
    <row r="21" spans="1:5" x14ac:dyDescent="0.3">
      <c r="A21" s="58">
        <v>1421</v>
      </c>
      <c r="B21" s="57" t="s">
        <v>152</v>
      </c>
      <c r="C21" s="8"/>
      <c r="D21" s="8"/>
      <c r="E21" s="108"/>
    </row>
    <row r="22" spans="1:5" x14ac:dyDescent="0.3">
      <c r="A22" s="58">
        <v>1422</v>
      </c>
      <c r="B22" s="57" t="s">
        <v>153</v>
      </c>
      <c r="C22" s="8"/>
      <c r="D22" s="8"/>
      <c r="E22" s="108"/>
    </row>
    <row r="23" spans="1:5" x14ac:dyDescent="0.3">
      <c r="A23" s="58">
        <v>1423</v>
      </c>
      <c r="B23" s="57" t="s">
        <v>154</v>
      </c>
      <c r="C23" s="8"/>
      <c r="D23" s="8"/>
      <c r="E23" s="108"/>
    </row>
    <row r="24" spans="1:5" x14ac:dyDescent="0.3">
      <c r="A24" s="58">
        <v>1431</v>
      </c>
      <c r="B24" s="57" t="s">
        <v>155</v>
      </c>
      <c r="C24" s="8"/>
      <c r="D24" s="8"/>
      <c r="E24" s="108"/>
    </row>
    <row r="25" spans="1:5" x14ac:dyDescent="0.3">
      <c r="A25" s="58">
        <v>1432</v>
      </c>
      <c r="B25" s="57" t="s">
        <v>156</v>
      </c>
      <c r="C25" s="8"/>
      <c r="D25" s="8"/>
      <c r="E25" s="108"/>
    </row>
    <row r="26" spans="1:5" x14ac:dyDescent="0.3">
      <c r="A26" s="58">
        <v>1433</v>
      </c>
      <c r="B26" s="57" t="s">
        <v>157</v>
      </c>
      <c r="C26" s="8"/>
      <c r="D26" s="8"/>
      <c r="E26" s="108"/>
    </row>
    <row r="27" spans="1:5" x14ac:dyDescent="0.3">
      <c r="A27" s="58">
        <v>1441</v>
      </c>
      <c r="B27" s="57" t="s">
        <v>158</v>
      </c>
      <c r="C27" s="8"/>
      <c r="D27" s="8"/>
      <c r="E27" s="108"/>
    </row>
    <row r="28" spans="1:5" x14ac:dyDescent="0.3">
      <c r="A28" s="58">
        <v>1442</v>
      </c>
      <c r="B28" s="57" t="s">
        <v>159</v>
      </c>
      <c r="C28" s="8"/>
      <c r="D28" s="8"/>
      <c r="E28" s="108"/>
    </row>
    <row r="29" spans="1:5" x14ac:dyDescent="0.3">
      <c r="A29" s="58">
        <v>1443</v>
      </c>
      <c r="B29" s="57" t="s">
        <v>160</v>
      </c>
      <c r="C29" s="8"/>
      <c r="D29" s="8"/>
      <c r="E29" s="108"/>
    </row>
    <row r="30" spans="1:5" x14ac:dyDescent="0.3">
      <c r="A30" s="58">
        <v>1444</v>
      </c>
      <c r="B30" s="57" t="s">
        <v>161</v>
      </c>
      <c r="C30" s="8"/>
      <c r="D30" s="8"/>
      <c r="E30" s="108"/>
    </row>
    <row r="31" spans="1:5" x14ac:dyDescent="0.3">
      <c r="A31" s="58">
        <v>1445</v>
      </c>
      <c r="B31" s="57" t="s">
        <v>162</v>
      </c>
      <c r="C31" s="8"/>
      <c r="D31" s="8"/>
      <c r="E31" s="108"/>
    </row>
    <row r="32" spans="1:5" x14ac:dyDescent="0.3">
      <c r="A32" s="58">
        <v>1446</v>
      </c>
      <c r="B32" s="57" t="s">
        <v>163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194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164</v>
      </c>
      <c r="C36" s="8"/>
      <c r="D36" s="8"/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413</v>
      </c>
      <c r="C38" s="8"/>
      <c r="D38" s="8"/>
      <c r="E38" s="108"/>
    </row>
    <row r="39" spans="1:5" x14ac:dyDescent="0.3">
      <c r="A39" s="58">
        <v>2150</v>
      </c>
      <c r="B39" s="57" t="s">
        <v>417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165</v>
      </c>
      <c r="C41" s="8"/>
      <c r="D41" s="8"/>
      <c r="E41" s="108"/>
    </row>
    <row r="42" spans="1:5" x14ac:dyDescent="0.3">
      <c r="A42" s="58">
        <v>2400</v>
      </c>
      <c r="B42" s="57" t="s">
        <v>166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198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195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167</v>
      </c>
      <c r="C46" s="8"/>
      <c r="D46" s="8"/>
      <c r="E46" s="108"/>
    </row>
    <row r="47" spans="1:5" x14ac:dyDescent="0.3">
      <c r="A47" s="58">
        <v>3210</v>
      </c>
      <c r="B47" s="57" t="s">
        <v>168</v>
      </c>
      <c r="C47" s="8"/>
      <c r="D47" s="8"/>
      <c r="E47" s="108"/>
    </row>
    <row r="48" spans="1:5" x14ac:dyDescent="0.3">
      <c r="A48" s="58">
        <v>3221</v>
      </c>
      <c r="B48" s="57" t="s">
        <v>169</v>
      </c>
      <c r="C48" s="8"/>
      <c r="D48" s="8"/>
      <c r="E48" s="108"/>
    </row>
    <row r="49" spans="1:5" x14ac:dyDescent="0.3">
      <c r="A49" s="58">
        <v>3222</v>
      </c>
      <c r="B49" s="57" t="s">
        <v>170</v>
      </c>
      <c r="C49" s="8"/>
      <c r="D49" s="8"/>
      <c r="E49" s="108"/>
    </row>
    <row r="50" spans="1:5" x14ac:dyDescent="0.3">
      <c r="A50" s="58">
        <v>3223</v>
      </c>
      <c r="B50" s="57" t="s">
        <v>171</v>
      </c>
      <c r="C50" s="8"/>
      <c r="D50" s="8"/>
      <c r="E50" s="108"/>
    </row>
    <row r="51" spans="1:5" x14ac:dyDescent="0.3">
      <c r="A51" s="58">
        <v>3224</v>
      </c>
      <c r="B51" s="57" t="s">
        <v>172</v>
      </c>
      <c r="C51" s="8"/>
      <c r="D51" s="8"/>
      <c r="E51" s="108"/>
    </row>
    <row r="52" spans="1:5" x14ac:dyDescent="0.3">
      <c r="A52" s="58">
        <v>3231</v>
      </c>
      <c r="B52" s="57" t="s">
        <v>173</v>
      </c>
      <c r="C52" s="8"/>
      <c r="D52" s="8"/>
      <c r="E52" s="108"/>
    </row>
    <row r="53" spans="1:5" x14ac:dyDescent="0.3">
      <c r="A53" s="58">
        <v>3232</v>
      </c>
      <c r="B53" s="57" t="s">
        <v>174</v>
      </c>
      <c r="C53" s="8"/>
      <c r="D53" s="8"/>
      <c r="E53" s="108"/>
    </row>
    <row r="54" spans="1:5" x14ac:dyDescent="0.3">
      <c r="A54" s="58">
        <v>3234</v>
      </c>
      <c r="B54" s="57" t="s">
        <v>175</v>
      </c>
      <c r="C54" s="8"/>
      <c r="D54" s="8"/>
      <c r="E54" s="108"/>
    </row>
    <row r="55" spans="1:5" ht="30" x14ac:dyDescent="0.3">
      <c r="A55" s="58">
        <v>3236</v>
      </c>
      <c r="B55" s="57" t="s">
        <v>190</v>
      </c>
      <c r="C55" s="8"/>
      <c r="D55" s="8"/>
      <c r="E55" s="108"/>
    </row>
    <row r="56" spans="1:5" ht="45" x14ac:dyDescent="0.3">
      <c r="A56" s="58">
        <v>3237</v>
      </c>
      <c r="B56" s="57" t="s">
        <v>176</v>
      </c>
      <c r="C56" s="8"/>
      <c r="D56" s="8"/>
      <c r="E56" s="108"/>
    </row>
    <row r="57" spans="1:5" x14ac:dyDescent="0.3">
      <c r="A57" s="58">
        <v>3241</v>
      </c>
      <c r="B57" s="57" t="s">
        <v>177</v>
      </c>
      <c r="C57" s="8"/>
      <c r="D57" s="8"/>
      <c r="E57" s="108"/>
    </row>
    <row r="58" spans="1:5" x14ac:dyDescent="0.3">
      <c r="A58" s="58">
        <v>3242</v>
      </c>
      <c r="B58" s="57" t="s">
        <v>178</v>
      </c>
      <c r="C58" s="8"/>
      <c r="D58" s="8"/>
      <c r="E58" s="108"/>
    </row>
    <row r="59" spans="1:5" x14ac:dyDescent="0.3">
      <c r="A59" s="58">
        <v>3243</v>
      </c>
      <c r="B59" s="57" t="s">
        <v>179</v>
      </c>
      <c r="C59" s="8"/>
      <c r="D59" s="8"/>
      <c r="E59" s="108"/>
    </row>
    <row r="60" spans="1:5" x14ac:dyDescent="0.3">
      <c r="A60" s="58">
        <v>3245</v>
      </c>
      <c r="B60" s="57" t="s">
        <v>180</v>
      </c>
      <c r="C60" s="8"/>
      <c r="D60" s="8"/>
      <c r="E60" s="108"/>
    </row>
    <row r="61" spans="1:5" x14ac:dyDescent="0.3">
      <c r="A61" s="58">
        <v>3246</v>
      </c>
      <c r="B61" s="57" t="s">
        <v>181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196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256</v>
      </c>
      <c r="C65" s="8"/>
      <c r="D65" s="8"/>
      <c r="E65" s="108"/>
    </row>
    <row r="66" spans="1:5" x14ac:dyDescent="0.3">
      <c r="A66" s="58">
        <v>5220</v>
      </c>
      <c r="B66" s="57" t="s">
        <v>437</v>
      </c>
      <c r="C66" s="8"/>
      <c r="D66" s="8"/>
      <c r="E66" s="108"/>
    </row>
    <row r="67" spans="1:5" x14ac:dyDescent="0.3">
      <c r="A67" s="58">
        <v>5230</v>
      </c>
      <c r="B67" s="57" t="s">
        <v>438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197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182</v>
      </c>
      <c r="C71" s="8"/>
      <c r="D71" s="8"/>
      <c r="E71" s="108"/>
    </row>
    <row r="72" spans="1:5" x14ac:dyDescent="0.3">
      <c r="A72" s="58">
        <v>2</v>
      </c>
      <c r="B72" s="57" t="s">
        <v>183</v>
      </c>
      <c r="C72" s="8"/>
      <c r="D72" s="8"/>
      <c r="E72" s="108"/>
    </row>
    <row r="73" spans="1:5" x14ac:dyDescent="0.3">
      <c r="A73" s="58">
        <v>3</v>
      </c>
      <c r="B73" s="57" t="s">
        <v>184</v>
      </c>
      <c r="C73" s="8"/>
      <c r="D73" s="8"/>
      <c r="E73" s="108"/>
    </row>
    <row r="74" spans="1:5" x14ac:dyDescent="0.3">
      <c r="A74" s="58">
        <v>4</v>
      </c>
      <c r="B74" s="57" t="s">
        <v>368</v>
      </c>
      <c r="C74" s="8"/>
      <c r="D74" s="8"/>
      <c r="E74" s="108"/>
    </row>
    <row r="75" spans="1:5" x14ac:dyDescent="0.3">
      <c r="A75" s="58">
        <v>5</v>
      </c>
      <c r="B75" s="57" t="s">
        <v>185</v>
      </c>
      <c r="C75" s="8"/>
      <c r="D75" s="8"/>
      <c r="E75" s="108"/>
    </row>
    <row r="76" spans="1:5" x14ac:dyDescent="0.3">
      <c r="A76" s="58">
        <v>6</v>
      </c>
      <c r="B76" s="57" t="s">
        <v>186</v>
      </c>
      <c r="C76" s="8"/>
      <c r="D76" s="8"/>
      <c r="E76" s="108"/>
    </row>
    <row r="77" spans="1:5" x14ac:dyDescent="0.3">
      <c r="A77" s="58">
        <v>7</v>
      </c>
      <c r="B77" s="57" t="s">
        <v>187</v>
      </c>
      <c r="C77" s="8"/>
      <c r="D77" s="8"/>
      <c r="E77" s="108"/>
    </row>
    <row r="78" spans="1:5" x14ac:dyDescent="0.3">
      <c r="A78" s="58">
        <v>8</v>
      </c>
      <c r="B78" s="57" t="s">
        <v>188</v>
      </c>
      <c r="C78" s="8"/>
      <c r="D78" s="8"/>
      <c r="E78" s="108"/>
    </row>
    <row r="79" spans="1:5" x14ac:dyDescent="0.3">
      <c r="A79" s="58">
        <v>9</v>
      </c>
      <c r="B79" s="57" t="s">
        <v>189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68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I4" sqref="I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456</v>
      </c>
      <c r="B1" s="79"/>
      <c r="C1" s="79"/>
      <c r="D1" s="79"/>
      <c r="E1" s="79"/>
      <c r="F1" s="79"/>
      <c r="G1" s="79"/>
      <c r="H1" s="79"/>
      <c r="I1" s="423" t="s">
        <v>110</v>
      </c>
      <c r="J1" s="423"/>
      <c r="K1" s="108"/>
    </row>
    <row r="2" spans="1:11" x14ac:dyDescent="0.3">
      <c r="A2" s="79" t="s">
        <v>141</v>
      </c>
      <c r="B2" s="79"/>
      <c r="C2" s="79"/>
      <c r="D2" s="79"/>
      <c r="E2" s="79"/>
      <c r="F2" s="79"/>
      <c r="G2" s="79"/>
      <c r="H2" s="79"/>
      <c r="I2" s="433"/>
      <c r="J2" s="434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387" t="str">
        <f>'ფორმა N7'!D3</f>
        <v>07.06.2016-28.06.2016</v>
      </c>
      <c r="J3" s="321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31"/>
      <c r="G4" s="79"/>
      <c r="H4" s="79"/>
      <c r="I4" s="79"/>
      <c r="J4" s="79"/>
      <c r="K4" s="108"/>
    </row>
    <row r="5" spans="1:11" x14ac:dyDescent="0.3">
      <c r="A5" s="251" t="e">
        <f>#REF!</f>
        <v>#REF!</v>
      </c>
      <c r="B5" s="369" t="s">
        <v>513</v>
      </c>
      <c r="C5" s="369"/>
      <c r="D5" s="252"/>
      <c r="E5" s="252"/>
      <c r="F5" s="253"/>
      <c r="G5" s="252"/>
      <c r="H5" s="252"/>
      <c r="I5" s="252"/>
      <c r="J5" s="252"/>
      <c r="K5" s="108"/>
    </row>
    <row r="6" spans="1:11" x14ac:dyDescent="0.3">
      <c r="A6" s="80"/>
      <c r="B6" s="80"/>
      <c r="C6" s="79"/>
      <c r="D6" s="79"/>
      <c r="E6" s="79"/>
      <c r="F6" s="131"/>
      <c r="G6" s="79"/>
      <c r="H6" s="79"/>
      <c r="I6" s="79"/>
      <c r="J6" s="79"/>
      <c r="K6" s="108"/>
    </row>
    <row r="7" spans="1:11" x14ac:dyDescent="0.3">
      <c r="A7" s="132"/>
      <c r="B7" s="128"/>
      <c r="C7" s="128"/>
      <c r="D7" s="128"/>
      <c r="E7" s="128"/>
      <c r="F7" s="128"/>
      <c r="G7" s="128"/>
      <c r="H7" s="128"/>
      <c r="I7" s="128"/>
      <c r="J7" s="128"/>
      <c r="K7" s="108"/>
    </row>
    <row r="8" spans="1:11" s="27" customFormat="1" ht="45" x14ac:dyDescent="0.3">
      <c r="A8" s="134" t="s">
        <v>64</v>
      </c>
      <c r="B8" s="134" t="s">
        <v>112</v>
      </c>
      <c r="C8" s="135" t="s">
        <v>114</v>
      </c>
      <c r="D8" s="135" t="s">
        <v>276</v>
      </c>
      <c r="E8" s="135" t="s">
        <v>113</v>
      </c>
      <c r="F8" s="133" t="s">
        <v>257</v>
      </c>
      <c r="G8" s="133" t="s">
        <v>295</v>
      </c>
      <c r="H8" s="133" t="s">
        <v>296</v>
      </c>
      <c r="I8" s="133" t="s">
        <v>258</v>
      </c>
      <c r="J8" s="136" t="s">
        <v>115</v>
      </c>
      <c r="K8" s="108"/>
    </row>
    <row r="9" spans="1:11" s="27" customFormat="1" x14ac:dyDescent="0.3">
      <c r="A9" s="168">
        <v>1</v>
      </c>
      <c r="B9" s="168">
        <v>2</v>
      </c>
      <c r="C9" s="169">
        <v>3</v>
      </c>
      <c r="D9" s="169">
        <v>4</v>
      </c>
      <c r="E9" s="169">
        <v>5</v>
      </c>
      <c r="F9" s="169">
        <v>6</v>
      </c>
      <c r="G9" s="169">
        <v>7</v>
      </c>
      <c r="H9" s="169">
        <v>8</v>
      </c>
      <c r="I9" s="169">
        <v>9</v>
      </c>
      <c r="J9" s="169">
        <v>10</v>
      </c>
      <c r="K9" s="108"/>
    </row>
    <row r="10" spans="1:11" s="27" customFormat="1" ht="30" x14ac:dyDescent="0.3">
      <c r="A10" s="165">
        <v>1</v>
      </c>
      <c r="B10" s="64" t="s">
        <v>510</v>
      </c>
      <c r="C10" s="166" t="s">
        <v>511</v>
      </c>
      <c r="D10" s="167" t="s">
        <v>512</v>
      </c>
      <c r="E10" s="163">
        <v>42208</v>
      </c>
      <c r="F10" s="414">
        <v>128</v>
      </c>
      <c r="G10" s="414">
        <v>0</v>
      </c>
      <c r="H10" s="414">
        <v>0</v>
      </c>
      <c r="I10" s="414">
        <f>F10+G10-H10</f>
        <v>128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7" t="s">
        <v>107</v>
      </c>
      <c r="C15" s="107"/>
      <c r="D15" s="107"/>
      <c r="E15" s="107"/>
      <c r="F15" s="248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305"/>
      <c r="D17" s="107"/>
      <c r="E17" s="107"/>
      <c r="F17" s="305"/>
      <c r="G17" s="306"/>
      <c r="H17" s="306"/>
      <c r="I17" s="104"/>
      <c r="J17" s="104"/>
    </row>
    <row r="18" spans="1:10" x14ac:dyDescent="0.3">
      <c r="A18" s="104"/>
      <c r="B18" s="107"/>
      <c r="C18" s="249" t="s">
        <v>269</v>
      </c>
      <c r="D18" s="249"/>
      <c r="E18" s="107"/>
      <c r="F18" s="107" t="s">
        <v>274</v>
      </c>
      <c r="G18" s="104"/>
      <c r="H18" s="104"/>
      <c r="I18" s="104"/>
      <c r="J18" s="104"/>
    </row>
    <row r="19" spans="1:10" x14ac:dyDescent="0.3">
      <c r="A19" s="104"/>
      <c r="B19" s="107"/>
      <c r="C19" s="250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50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G3" sqref="G3"/>
    </sheetView>
  </sheetViews>
  <sheetFormatPr defaultRowHeight="15" x14ac:dyDescent="0.3"/>
  <cols>
    <col min="1" max="1" width="12" style="194" customWidth="1"/>
    <col min="2" max="2" width="13.28515625" style="194" customWidth="1"/>
    <col min="3" max="3" width="21.42578125" style="194" customWidth="1"/>
    <col min="4" max="4" width="17.85546875" style="194" customWidth="1"/>
    <col min="5" max="5" width="12.7109375" style="194" customWidth="1"/>
    <col min="6" max="6" width="36.85546875" style="194" customWidth="1"/>
    <col min="7" max="7" width="22.28515625" style="194" customWidth="1"/>
    <col min="8" max="8" width="0.5703125" style="194" customWidth="1"/>
    <col min="9" max="16384" width="9.140625" style="194"/>
  </cols>
  <sheetData>
    <row r="1" spans="1:8" x14ac:dyDescent="0.3">
      <c r="A1" s="77" t="s">
        <v>371</v>
      </c>
      <c r="B1" s="79"/>
      <c r="C1" s="79"/>
      <c r="D1" s="79"/>
      <c r="E1" s="79"/>
      <c r="F1" s="79"/>
      <c r="G1" s="174" t="s">
        <v>110</v>
      </c>
      <c r="H1" s="175"/>
    </row>
    <row r="2" spans="1:8" x14ac:dyDescent="0.3">
      <c r="A2" s="79" t="s">
        <v>141</v>
      </c>
      <c r="B2" s="79"/>
      <c r="C2" s="79"/>
      <c r="D2" s="79"/>
      <c r="E2" s="79"/>
      <c r="F2" s="79"/>
      <c r="G2" s="387" t="str">
        <f>'ფორმა N8'!I3</f>
        <v>07.06.2016-28.06.2016</v>
      </c>
      <c r="H2" s="321"/>
    </row>
    <row r="3" spans="1:8" x14ac:dyDescent="0.3">
      <c r="A3" s="79"/>
      <c r="B3" s="79"/>
      <c r="C3" s="79"/>
      <c r="D3" s="79"/>
      <c r="E3" s="79"/>
      <c r="F3" s="79"/>
      <c r="G3" s="105"/>
      <c r="H3" s="175"/>
    </row>
    <row r="4" spans="1:8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5"/>
      <c r="B5" s="369" t="s">
        <v>513</v>
      </c>
      <c r="C5" s="369"/>
      <c r="D5" s="235"/>
      <c r="E5" s="235"/>
      <c r="F5" s="235"/>
      <c r="G5" s="235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6" t="s">
        <v>314</v>
      </c>
      <c r="B8" s="176" t="s">
        <v>142</v>
      </c>
      <c r="C8" s="177" t="s">
        <v>369</v>
      </c>
      <c r="D8" s="177" t="s">
        <v>370</v>
      </c>
      <c r="E8" s="177" t="s">
        <v>276</v>
      </c>
      <c r="F8" s="176" t="s">
        <v>321</v>
      </c>
      <c r="G8" s="177" t="s">
        <v>315</v>
      </c>
      <c r="H8" s="108"/>
    </row>
    <row r="9" spans="1:8" x14ac:dyDescent="0.3">
      <c r="A9" s="178" t="s">
        <v>316</v>
      </c>
      <c r="B9" s="179"/>
      <c r="C9" s="180"/>
      <c r="D9" s="181"/>
      <c r="E9" s="181"/>
      <c r="F9" s="181"/>
      <c r="G9" s="182"/>
      <c r="H9" s="108"/>
    </row>
    <row r="10" spans="1:8" ht="15.75" x14ac:dyDescent="0.3">
      <c r="A10" s="179">
        <v>1</v>
      </c>
      <c r="B10" s="163"/>
      <c r="C10" s="183"/>
      <c r="D10" s="184"/>
      <c r="E10" s="184"/>
      <c r="F10" s="184"/>
      <c r="G10" s="185" t="str">
        <f>IF(ISBLANK(B10),"",G9+C10-D10)</f>
        <v/>
      </c>
      <c r="H10" s="108"/>
    </row>
    <row r="11" spans="1:8" ht="15.75" x14ac:dyDescent="0.3">
      <c r="A11" s="179">
        <v>2</v>
      </c>
      <c r="B11" s="163"/>
      <c r="C11" s="183"/>
      <c r="D11" s="184"/>
      <c r="E11" s="184"/>
      <c r="F11" s="184"/>
      <c r="G11" s="185" t="str">
        <f t="shared" ref="G11:G38" si="0">IF(ISBLANK(B11),"",G10+C11-D11)</f>
        <v/>
      </c>
      <c r="H11" s="108"/>
    </row>
    <row r="12" spans="1:8" ht="15.75" x14ac:dyDescent="0.3">
      <c r="A12" s="179">
        <v>3</v>
      </c>
      <c r="B12" s="163"/>
      <c r="C12" s="183"/>
      <c r="D12" s="184"/>
      <c r="E12" s="184"/>
      <c r="F12" s="184"/>
      <c r="G12" s="185" t="str">
        <f t="shared" si="0"/>
        <v/>
      </c>
      <c r="H12" s="108"/>
    </row>
    <row r="13" spans="1:8" ht="15.75" x14ac:dyDescent="0.3">
      <c r="A13" s="179">
        <v>4</v>
      </c>
      <c r="B13" s="163"/>
      <c r="C13" s="183"/>
      <c r="D13" s="184"/>
      <c r="E13" s="184"/>
      <c r="F13" s="184"/>
      <c r="G13" s="185" t="str">
        <f t="shared" si="0"/>
        <v/>
      </c>
      <c r="H13" s="108"/>
    </row>
    <row r="14" spans="1:8" ht="15.75" x14ac:dyDescent="0.3">
      <c r="A14" s="179">
        <v>5</v>
      </c>
      <c r="B14" s="163"/>
      <c r="C14" s="183"/>
      <c r="D14" s="184"/>
      <c r="E14" s="184"/>
      <c r="F14" s="184"/>
      <c r="G14" s="185" t="str">
        <f t="shared" si="0"/>
        <v/>
      </c>
      <c r="H14" s="108"/>
    </row>
    <row r="15" spans="1:8" ht="15.75" x14ac:dyDescent="0.3">
      <c r="A15" s="179">
        <v>6</v>
      </c>
      <c r="B15" s="163"/>
      <c r="C15" s="183"/>
      <c r="D15" s="184"/>
      <c r="E15" s="184"/>
      <c r="F15" s="184"/>
      <c r="G15" s="185" t="str">
        <f t="shared" si="0"/>
        <v/>
      </c>
      <c r="H15" s="108"/>
    </row>
    <row r="16" spans="1:8" ht="15.75" x14ac:dyDescent="0.3">
      <c r="A16" s="179">
        <v>7</v>
      </c>
      <c r="B16" s="163"/>
      <c r="C16" s="183"/>
      <c r="D16" s="184"/>
      <c r="E16" s="184"/>
      <c r="F16" s="184"/>
      <c r="G16" s="185" t="str">
        <f t="shared" si="0"/>
        <v/>
      </c>
      <c r="H16" s="108"/>
    </row>
    <row r="17" spans="1:8" ht="15.75" x14ac:dyDescent="0.3">
      <c r="A17" s="179">
        <v>8</v>
      </c>
      <c r="B17" s="163"/>
      <c r="C17" s="183"/>
      <c r="D17" s="184"/>
      <c r="E17" s="184"/>
      <c r="F17" s="184"/>
      <c r="G17" s="185" t="str">
        <f t="shared" si="0"/>
        <v/>
      </c>
      <c r="H17" s="108"/>
    </row>
    <row r="18" spans="1:8" ht="15.75" x14ac:dyDescent="0.3">
      <c r="A18" s="179">
        <v>9</v>
      </c>
      <c r="B18" s="163"/>
      <c r="C18" s="183"/>
      <c r="D18" s="184"/>
      <c r="E18" s="184"/>
      <c r="F18" s="184"/>
      <c r="G18" s="185" t="str">
        <f t="shared" si="0"/>
        <v/>
      </c>
      <c r="H18" s="108"/>
    </row>
    <row r="19" spans="1:8" ht="15.75" x14ac:dyDescent="0.3">
      <c r="A19" s="179">
        <v>10</v>
      </c>
      <c r="B19" s="163"/>
      <c r="C19" s="183"/>
      <c r="D19" s="184"/>
      <c r="E19" s="184"/>
      <c r="F19" s="184"/>
      <c r="G19" s="185" t="str">
        <f t="shared" si="0"/>
        <v/>
      </c>
      <c r="H19" s="108"/>
    </row>
    <row r="20" spans="1:8" ht="15.75" x14ac:dyDescent="0.3">
      <c r="A20" s="179">
        <v>11</v>
      </c>
      <c r="B20" s="163"/>
      <c r="C20" s="183"/>
      <c r="D20" s="184"/>
      <c r="E20" s="184"/>
      <c r="F20" s="184"/>
      <c r="G20" s="185" t="str">
        <f t="shared" si="0"/>
        <v/>
      </c>
      <c r="H20" s="108"/>
    </row>
    <row r="21" spans="1:8" ht="15.75" x14ac:dyDescent="0.3">
      <c r="A21" s="179">
        <v>12</v>
      </c>
      <c r="B21" s="163"/>
      <c r="C21" s="183"/>
      <c r="D21" s="184"/>
      <c r="E21" s="184"/>
      <c r="F21" s="184"/>
      <c r="G21" s="185" t="str">
        <f t="shared" si="0"/>
        <v/>
      </c>
      <c r="H21" s="108"/>
    </row>
    <row r="22" spans="1:8" ht="15.75" x14ac:dyDescent="0.3">
      <c r="A22" s="179">
        <v>13</v>
      </c>
      <c r="B22" s="163"/>
      <c r="C22" s="183"/>
      <c r="D22" s="184"/>
      <c r="E22" s="184"/>
      <c r="F22" s="184"/>
      <c r="G22" s="185" t="str">
        <f t="shared" si="0"/>
        <v/>
      </c>
      <c r="H22" s="108"/>
    </row>
    <row r="23" spans="1:8" ht="15.75" x14ac:dyDescent="0.3">
      <c r="A23" s="179">
        <v>14</v>
      </c>
      <c r="B23" s="163"/>
      <c r="C23" s="183"/>
      <c r="D23" s="184"/>
      <c r="E23" s="184"/>
      <c r="F23" s="184"/>
      <c r="G23" s="185" t="str">
        <f t="shared" si="0"/>
        <v/>
      </c>
      <c r="H23" s="108"/>
    </row>
    <row r="24" spans="1:8" ht="15.75" x14ac:dyDescent="0.3">
      <c r="A24" s="179">
        <v>15</v>
      </c>
      <c r="B24" s="163"/>
      <c r="C24" s="183"/>
      <c r="D24" s="184"/>
      <c r="E24" s="184"/>
      <c r="F24" s="184"/>
      <c r="G24" s="185" t="str">
        <f t="shared" si="0"/>
        <v/>
      </c>
      <c r="H24" s="108"/>
    </row>
    <row r="25" spans="1:8" ht="15.75" x14ac:dyDescent="0.3">
      <c r="A25" s="179">
        <v>16</v>
      </c>
      <c r="B25" s="163"/>
      <c r="C25" s="183"/>
      <c r="D25" s="184"/>
      <c r="E25" s="184"/>
      <c r="F25" s="184"/>
      <c r="G25" s="185" t="str">
        <f t="shared" si="0"/>
        <v/>
      </c>
      <c r="H25" s="108"/>
    </row>
    <row r="26" spans="1:8" ht="15.75" x14ac:dyDescent="0.3">
      <c r="A26" s="179">
        <v>17</v>
      </c>
      <c r="B26" s="163"/>
      <c r="C26" s="183"/>
      <c r="D26" s="184"/>
      <c r="E26" s="184"/>
      <c r="F26" s="184"/>
      <c r="G26" s="185" t="str">
        <f t="shared" si="0"/>
        <v/>
      </c>
      <c r="H26" s="108"/>
    </row>
    <row r="27" spans="1:8" ht="15.75" x14ac:dyDescent="0.3">
      <c r="A27" s="179">
        <v>18</v>
      </c>
      <c r="B27" s="163"/>
      <c r="C27" s="183"/>
      <c r="D27" s="184"/>
      <c r="E27" s="184"/>
      <c r="F27" s="184"/>
      <c r="G27" s="185" t="str">
        <f t="shared" si="0"/>
        <v/>
      </c>
      <c r="H27" s="108"/>
    </row>
    <row r="28" spans="1:8" ht="15.75" x14ac:dyDescent="0.3">
      <c r="A28" s="179">
        <v>19</v>
      </c>
      <c r="B28" s="163"/>
      <c r="C28" s="183"/>
      <c r="D28" s="184"/>
      <c r="E28" s="184"/>
      <c r="F28" s="184"/>
      <c r="G28" s="185" t="str">
        <f t="shared" si="0"/>
        <v/>
      </c>
      <c r="H28" s="108"/>
    </row>
    <row r="29" spans="1:8" ht="15.75" x14ac:dyDescent="0.3">
      <c r="A29" s="179">
        <v>20</v>
      </c>
      <c r="B29" s="163"/>
      <c r="C29" s="183"/>
      <c r="D29" s="184"/>
      <c r="E29" s="184"/>
      <c r="F29" s="184"/>
      <c r="G29" s="185" t="str">
        <f t="shared" si="0"/>
        <v/>
      </c>
      <c r="H29" s="108"/>
    </row>
    <row r="30" spans="1:8" ht="15.75" x14ac:dyDescent="0.3">
      <c r="A30" s="179">
        <v>21</v>
      </c>
      <c r="B30" s="163"/>
      <c r="C30" s="186"/>
      <c r="D30" s="187"/>
      <c r="E30" s="187"/>
      <c r="F30" s="187"/>
      <c r="G30" s="185" t="str">
        <f t="shared" si="0"/>
        <v/>
      </c>
      <c r="H30" s="108"/>
    </row>
    <row r="31" spans="1:8" ht="15.75" x14ac:dyDescent="0.3">
      <c r="A31" s="179">
        <v>22</v>
      </c>
      <c r="B31" s="163"/>
      <c r="C31" s="186"/>
      <c r="D31" s="187"/>
      <c r="E31" s="187"/>
      <c r="F31" s="187"/>
      <c r="G31" s="185" t="str">
        <f t="shared" si="0"/>
        <v/>
      </c>
      <c r="H31" s="108"/>
    </row>
    <row r="32" spans="1:8" ht="15.75" x14ac:dyDescent="0.3">
      <c r="A32" s="179">
        <v>23</v>
      </c>
      <c r="B32" s="163"/>
      <c r="C32" s="186"/>
      <c r="D32" s="187"/>
      <c r="E32" s="187"/>
      <c r="F32" s="187"/>
      <c r="G32" s="185" t="str">
        <f t="shared" si="0"/>
        <v/>
      </c>
      <c r="H32" s="108"/>
    </row>
    <row r="33" spans="1:10" ht="15.75" x14ac:dyDescent="0.3">
      <c r="A33" s="179">
        <v>24</v>
      </c>
      <c r="B33" s="163"/>
      <c r="C33" s="186"/>
      <c r="D33" s="187"/>
      <c r="E33" s="187"/>
      <c r="F33" s="187"/>
      <c r="G33" s="185" t="str">
        <f t="shared" si="0"/>
        <v/>
      </c>
      <c r="H33" s="108"/>
    </row>
    <row r="34" spans="1:10" ht="15.75" x14ac:dyDescent="0.3">
      <c r="A34" s="179">
        <v>25</v>
      </c>
      <c r="B34" s="163"/>
      <c r="C34" s="186"/>
      <c r="D34" s="187"/>
      <c r="E34" s="187"/>
      <c r="F34" s="187"/>
      <c r="G34" s="185" t="str">
        <f t="shared" si="0"/>
        <v/>
      </c>
      <c r="H34" s="108"/>
    </row>
    <row r="35" spans="1:10" ht="15.75" x14ac:dyDescent="0.3">
      <c r="A35" s="179">
        <v>26</v>
      </c>
      <c r="B35" s="163"/>
      <c r="C35" s="186"/>
      <c r="D35" s="187"/>
      <c r="E35" s="187"/>
      <c r="F35" s="187"/>
      <c r="G35" s="185" t="str">
        <f t="shared" si="0"/>
        <v/>
      </c>
      <c r="H35" s="108"/>
    </row>
    <row r="36" spans="1:10" ht="15.75" x14ac:dyDescent="0.3">
      <c r="A36" s="179">
        <v>27</v>
      </c>
      <c r="B36" s="163"/>
      <c r="C36" s="186"/>
      <c r="D36" s="187"/>
      <c r="E36" s="187"/>
      <c r="F36" s="187"/>
      <c r="G36" s="185" t="str">
        <f t="shared" si="0"/>
        <v/>
      </c>
      <c r="H36" s="108"/>
    </row>
    <row r="37" spans="1:10" ht="15.75" x14ac:dyDescent="0.3">
      <c r="A37" s="179">
        <v>28</v>
      </c>
      <c r="B37" s="163"/>
      <c r="C37" s="186"/>
      <c r="D37" s="187"/>
      <c r="E37" s="187"/>
      <c r="F37" s="187"/>
      <c r="G37" s="185" t="str">
        <f t="shared" si="0"/>
        <v/>
      </c>
      <c r="H37" s="108"/>
    </row>
    <row r="38" spans="1:10" ht="15.75" x14ac:dyDescent="0.3">
      <c r="A38" s="179">
        <v>29</v>
      </c>
      <c r="B38" s="163"/>
      <c r="C38" s="186"/>
      <c r="D38" s="187"/>
      <c r="E38" s="187"/>
      <c r="F38" s="187"/>
      <c r="G38" s="185" t="str">
        <f t="shared" si="0"/>
        <v/>
      </c>
      <c r="H38" s="108"/>
    </row>
    <row r="39" spans="1:10" ht="15.75" x14ac:dyDescent="0.3">
      <c r="A39" s="179" t="s">
        <v>279</v>
      </c>
      <c r="B39" s="163"/>
      <c r="C39" s="186"/>
      <c r="D39" s="187"/>
      <c r="E39" s="187"/>
      <c r="F39" s="187"/>
      <c r="G39" s="185" t="str">
        <f>IF(ISBLANK(B39),"",#REF!+C39-D39)</f>
        <v/>
      </c>
      <c r="H39" s="108"/>
    </row>
    <row r="40" spans="1:10" x14ac:dyDescent="0.3">
      <c r="A40" s="188" t="s">
        <v>317</v>
      </c>
      <c r="B40" s="189"/>
      <c r="C40" s="190"/>
      <c r="D40" s="191"/>
      <c r="E40" s="191"/>
      <c r="F40" s="192"/>
      <c r="G40" s="193" t="str">
        <f>G39</f>
        <v/>
      </c>
      <c r="H40" s="108"/>
    </row>
    <row r="44" spans="1:10" x14ac:dyDescent="0.3">
      <c r="B44" s="196" t="s">
        <v>107</v>
      </c>
      <c r="F44" s="197"/>
    </row>
    <row r="45" spans="1:10" x14ac:dyDescent="0.3">
      <c r="F45" s="195"/>
      <c r="G45" s="195"/>
      <c r="H45" s="195"/>
      <c r="I45" s="195"/>
      <c r="J45" s="195"/>
    </row>
    <row r="46" spans="1:10" x14ac:dyDescent="0.3">
      <c r="C46" s="198"/>
      <c r="F46" s="198"/>
      <c r="G46" s="199"/>
      <c r="H46" s="195"/>
      <c r="I46" s="195"/>
      <c r="J46" s="195"/>
    </row>
    <row r="47" spans="1:10" x14ac:dyDescent="0.3">
      <c r="A47" s="195"/>
      <c r="C47" s="200" t="s">
        <v>269</v>
      </c>
      <c r="F47" s="201" t="s">
        <v>274</v>
      </c>
      <c r="G47" s="199"/>
      <c r="H47" s="195"/>
      <c r="I47" s="195"/>
      <c r="J47" s="195"/>
    </row>
    <row r="48" spans="1:10" x14ac:dyDescent="0.3">
      <c r="A48" s="195"/>
      <c r="C48" s="202" t="s">
        <v>140</v>
      </c>
      <c r="F48" s="194" t="s">
        <v>270</v>
      </c>
      <c r="G48" s="195"/>
      <c r="H48" s="195"/>
      <c r="I48" s="195"/>
      <c r="J48" s="195"/>
    </row>
    <row r="49" spans="2:2" s="195" customFormat="1" x14ac:dyDescent="0.3">
      <c r="B49" s="194"/>
    </row>
    <row r="50" spans="2:2" s="195" customFormat="1" ht="12.75" x14ac:dyDescent="0.2"/>
    <row r="51" spans="2:2" s="195" customFormat="1" ht="12.75" x14ac:dyDescent="0.2"/>
    <row r="52" spans="2:2" s="195" customFormat="1" ht="12.75" x14ac:dyDescent="0.2"/>
    <row r="53" spans="2:2" s="19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302</v>
      </c>
      <c r="B1" s="79"/>
      <c r="C1" s="423" t="s">
        <v>110</v>
      </c>
      <c r="D1" s="423"/>
      <c r="E1" s="111"/>
    </row>
    <row r="2" spans="1:7" x14ac:dyDescent="0.3">
      <c r="A2" s="79" t="s">
        <v>141</v>
      </c>
      <c r="B2" s="79"/>
      <c r="C2" s="387" t="str">
        <f>'ფორმა N1'!L4</f>
        <v>07.06.2016-28.06.2016</v>
      </c>
      <c r="D2" s="321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275</v>
      </c>
      <c r="B4" s="105"/>
      <c r="C4" s="106"/>
      <c r="D4" s="79"/>
      <c r="E4" s="111"/>
    </row>
    <row r="5" spans="1:7" x14ac:dyDescent="0.3">
      <c r="A5" s="115" t="e">
        <f>#REF!</f>
        <v>#REF!</v>
      </c>
      <c r="B5" s="369" t="s">
        <v>513</v>
      </c>
      <c r="C5" s="369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57">
        <v>1</v>
      </c>
      <c r="B9" s="257" t="s">
        <v>65</v>
      </c>
      <c r="C9" s="88">
        <f>SUM(C10,C25)</f>
        <v>0</v>
      </c>
      <c r="D9" s="88">
        <f>SUM(D10,D25)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312</v>
      </c>
      <c r="C13" s="8"/>
      <c r="D13" s="8"/>
      <c r="E13" s="111"/>
    </row>
    <row r="14" spans="1:7" s="3" customFormat="1" ht="16.5" customHeight="1" x14ac:dyDescent="0.3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 x14ac:dyDescent="0.3">
      <c r="A16" s="100" t="s">
        <v>84</v>
      </c>
      <c r="B16" s="100" t="s">
        <v>86</v>
      </c>
      <c r="C16" s="8"/>
      <c r="D16" s="8"/>
      <c r="E16" s="111"/>
    </row>
    <row r="17" spans="1:6" s="3" customFormat="1" ht="30" x14ac:dyDescent="0.3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 x14ac:dyDescent="0.3">
      <c r="A19" s="100" t="s">
        <v>88</v>
      </c>
      <c r="B19" s="100" t="s">
        <v>89</v>
      </c>
      <c r="C19" s="8"/>
      <c r="D19" s="8"/>
      <c r="E19" s="111"/>
    </row>
    <row r="20" spans="1:6" s="3" customFormat="1" ht="30" x14ac:dyDescent="0.3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 x14ac:dyDescent="0.3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 x14ac:dyDescent="0.3">
      <c r="A22" s="100" t="s">
        <v>94</v>
      </c>
      <c r="B22" s="100" t="s">
        <v>447</v>
      </c>
      <c r="C22" s="8"/>
      <c r="D22" s="8"/>
      <c r="E22" s="111"/>
    </row>
    <row r="23" spans="1:6" s="3" customFormat="1" ht="16.5" customHeight="1" x14ac:dyDescent="0.3">
      <c r="A23" s="91" t="s">
        <v>95</v>
      </c>
      <c r="B23" s="91" t="s">
        <v>448</v>
      </c>
      <c r="C23" s="296"/>
      <c r="D23" s="8"/>
      <c r="E23" s="111"/>
    </row>
    <row r="24" spans="1:6" s="3" customFormat="1" x14ac:dyDescent="0.3">
      <c r="A24" s="91" t="s">
        <v>252</v>
      </c>
      <c r="B24" s="91" t="s">
        <v>454</v>
      </c>
      <c r="C24" s="8"/>
      <c r="D24" s="8"/>
      <c r="E24" s="111"/>
    </row>
    <row r="25" spans="1:6" ht="16.5" customHeight="1" x14ac:dyDescent="0.3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 x14ac:dyDescent="0.3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1"/>
    </row>
    <row r="27" spans="1:6" x14ac:dyDescent="0.3">
      <c r="A27" s="265" t="s">
        <v>98</v>
      </c>
      <c r="B27" s="265" t="s">
        <v>310</v>
      </c>
      <c r="C27" s="8"/>
      <c r="D27" s="8"/>
      <c r="E27" s="111"/>
    </row>
    <row r="28" spans="1:6" x14ac:dyDescent="0.3">
      <c r="A28" s="265" t="s">
        <v>99</v>
      </c>
      <c r="B28" s="265" t="s">
        <v>313</v>
      </c>
      <c r="C28" s="8"/>
      <c r="D28" s="8"/>
      <c r="E28" s="111"/>
    </row>
    <row r="29" spans="1:6" x14ac:dyDescent="0.3">
      <c r="A29" s="265" t="s">
        <v>457</v>
      </c>
      <c r="B29" s="265" t="s">
        <v>311</v>
      </c>
      <c r="C29" s="8"/>
      <c r="D29" s="8"/>
      <c r="E29" s="111"/>
    </row>
    <row r="30" spans="1:6" x14ac:dyDescent="0.3">
      <c r="A30" s="91" t="s">
        <v>33</v>
      </c>
      <c r="B30" s="279" t="s">
        <v>453</v>
      </c>
      <c r="C30" s="8"/>
      <c r="D30" s="8"/>
      <c r="E30" s="111"/>
    </row>
    <row r="31" spans="1:6" x14ac:dyDescent="0.3">
      <c r="D31" s="27"/>
      <c r="E31" s="112"/>
      <c r="F31" s="27"/>
    </row>
    <row r="32" spans="1:6" x14ac:dyDescent="0.3">
      <c r="A32" s="1"/>
      <c r="D32" s="27"/>
      <c r="E32" s="112"/>
      <c r="F32" s="27"/>
    </row>
    <row r="33" spans="1:9" x14ac:dyDescent="0.3">
      <c r="D33" s="27"/>
      <c r="E33" s="112"/>
      <c r="F33" s="27"/>
    </row>
    <row r="34" spans="1:9" x14ac:dyDescent="0.3">
      <c r="D34" s="27"/>
      <c r="E34" s="112"/>
      <c r="F34" s="27"/>
    </row>
    <row r="35" spans="1:9" x14ac:dyDescent="0.3">
      <c r="A35" s="72" t="s">
        <v>107</v>
      </c>
      <c r="D35" s="27"/>
      <c r="E35" s="112"/>
      <c r="F35" s="27"/>
    </row>
    <row r="36" spans="1:9" x14ac:dyDescent="0.3">
      <c r="D36" s="27"/>
      <c r="E36" s="113"/>
      <c r="F36" s="113"/>
      <c r="G36"/>
      <c r="H36"/>
      <c r="I36"/>
    </row>
    <row r="37" spans="1:9" x14ac:dyDescent="0.3">
      <c r="D37" s="114"/>
      <c r="E37" s="113"/>
      <c r="F37" s="113"/>
      <c r="G37"/>
      <c r="H37"/>
      <c r="I37"/>
    </row>
    <row r="38" spans="1:9" x14ac:dyDescent="0.3">
      <c r="A38"/>
      <c r="B38" s="72" t="s">
        <v>272</v>
      </c>
      <c r="D38" s="114"/>
      <c r="E38" s="113"/>
      <c r="F38" s="113"/>
      <c r="G38"/>
      <c r="H38"/>
      <c r="I38"/>
    </row>
    <row r="39" spans="1:9" x14ac:dyDescent="0.3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 x14ac:dyDescent="0.2">
      <c r="B40" s="68" t="s">
        <v>140</v>
      </c>
      <c r="D40" s="113"/>
      <c r="E40" s="113"/>
      <c r="F40" s="113"/>
    </row>
    <row r="41" spans="1:9" x14ac:dyDescent="0.3">
      <c r="D41" s="27"/>
      <c r="E41" s="112"/>
      <c r="F41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4" sqref="I4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2" t="s">
        <v>305</v>
      </c>
      <c r="B1" s="143"/>
      <c r="C1" s="143"/>
      <c r="D1" s="143"/>
      <c r="E1" s="143"/>
      <c r="F1" s="81"/>
      <c r="G1" s="81"/>
      <c r="H1" s="81"/>
      <c r="I1" s="432" t="s">
        <v>110</v>
      </c>
      <c r="J1" s="432"/>
      <c r="K1" s="149"/>
    </row>
    <row r="2" spans="1:12" s="23" customFormat="1" ht="15" x14ac:dyDescent="0.3">
      <c r="A2" s="108" t="s">
        <v>141</v>
      </c>
      <c r="B2" s="143"/>
      <c r="C2" s="143"/>
      <c r="D2" s="143"/>
      <c r="E2" s="143"/>
      <c r="F2" s="144"/>
      <c r="G2" s="145"/>
      <c r="H2" s="145"/>
      <c r="I2" s="433"/>
      <c r="J2" s="434"/>
      <c r="K2" s="149"/>
    </row>
    <row r="3" spans="1:12" s="23" customFormat="1" ht="15" x14ac:dyDescent="0.2">
      <c r="A3" s="143"/>
      <c r="B3" s="143"/>
      <c r="C3" s="143"/>
      <c r="D3" s="143"/>
      <c r="E3" s="143"/>
      <c r="F3" s="144"/>
      <c r="G3" s="145"/>
      <c r="H3" s="145"/>
      <c r="I3" s="387" t="str">
        <f>'ფორმა N 8.1'!G2</f>
        <v>07.06.2016-28.06.2016</v>
      </c>
      <c r="J3" s="321"/>
      <c r="K3" s="14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31"/>
      <c r="J4" s="79"/>
      <c r="K4" s="108"/>
      <c r="L4" s="23"/>
    </row>
    <row r="5" spans="1:12" s="2" customFormat="1" ht="15" x14ac:dyDescent="0.3">
      <c r="A5" s="369" t="s">
        <v>513</v>
      </c>
      <c r="B5" s="369"/>
      <c r="C5" s="125"/>
      <c r="D5" s="125"/>
      <c r="E5" s="125"/>
      <c r="F5" s="60"/>
      <c r="G5" s="60"/>
      <c r="H5" s="60"/>
      <c r="I5" s="137"/>
      <c r="J5" s="60"/>
      <c r="K5" s="108"/>
    </row>
    <row r="6" spans="1:12" s="23" customFormat="1" ht="13.5" x14ac:dyDescent="0.2">
      <c r="A6" s="147"/>
      <c r="B6" s="148"/>
      <c r="C6" s="148"/>
      <c r="D6" s="143"/>
      <c r="E6" s="143"/>
      <c r="F6" s="143"/>
      <c r="G6" s="143"/>
      <c r="H6" s="143"/>
      <c r="I6" s="143"/>
      <c r="J6" s="143"/>
      <c r="K6" s="149"/>
    </row>
    <row r="7" spans="1:12" ht="45" x14ac:dyDescent="0.2">
      <c r="A7" s="138"/>
      <c r="B7" s="436" t="s">
        <v>221</v>
      </c>
      <c r="C7" s="436"/>
      <c r="D7" s="436" t="s">
        <v>293</v>
      </c>
      <c r="E7" s="436"/>
      <c r="F7" s="436" t="s">
        <v>294</v>
      </c>
      <c r="G7" s="436"/>
      <c r="H7" s="162" t="s">
        <v>280</v>
      </c>
      <c r="I7" s="436" t="s">
        <v>224</v>
      </c>
      <c r="J7" s="436"/>
      <c r="K7" s="150"/>
    </row>
    <row r="8" spans="1:12" ht="15" x14ac:dyDescent="0.2">
      <c r="A8" s="139" t="s">
        <v>116</v>
      </c>
      <c r="B8" s="140" t="s">
        <v>223</v>
      </c>
      <c r="C8" s="141" t="s">
        <v>222</v>
      </c>
      <c r="D8" s="140" t="s">
        <v>223</v>
      </c>
      <c r="E8" s="141" t="s">
        <v>222</v>
      </c>
      <c r="F8" s="140" t="s">
        <v>223</v>
      </c>
      <c r="G8" s="141" t="s">
        <v>222</v>
      </c>
      <c r="H8" s="141" t="s">
        <v>222</v>
      </c>
      <c r="I8" s="140" t="s">
        <v>223</v>
      </c>
      <c r="J8" s="141" t="s">
        <v>222</v>
      </c>
      <c r="K8" s="150"/>
    </row>
    <row r="9" spans="1:12" ht="15" x14ac:dyDescent="0.2">
      <c r="A9" s="61" t="s">
        <v>117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50"/>
    </row>
    <row r="10" spans="1:12" ht="15" x14ac:dyDescent="0.2">
      <c r="A10" s="62" t="s">
        <v>118</v>
      </c>
      <c r="B10" s="138">
        <f>SUM(B11:B13)</f>
        <v>0</v>
      </c>
      <c r="C10" s="138">
        <f>SUM(C11:C13)</f>
        <v>0</v>
      </c>
      <c r="D10" s="138">
        <f t="shared" ref="D10:J10" si="1">SUM(D11:D13)</f>
        <v>0</v>
      </c>
      <c r="E10" s="138">
        <f>SUM(E11:E13)</f>
        <v>0</v>
      </c>
      <c r="F10" s="138">
        <f t="shared" si="1"/>
        <v>0</v>
      </c>
      <c r="G10" s="138">
        <f>SUM(G11:G13)</f>
        <v>0</v>
      </c>
      <c r="H10" s="138">
        <f>SUM(H11:H13)</f>
        <v>0</v>
      </c>
      <c r="I10" s="138">
        <f>SUM(I11:I13)</f>
        <v>0</v>
      </c>
      <c r="J10" s="138">
        <f t="shared" si="1"/>
        <v>0</v>
      </c>
      <c r="K10" s="150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50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50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50"/>
    </row>
    <row r="14" spans="1:12" ht="15" x14ac:dyDescent="0.2">
      <c r="A14" s="62" t="s">
        <v>122</v>
      </c>
      <c r="B14" s="138">
        <f>SUM(B15:B16)</f>
        <v>0</v>
      </c>
      <c r="C14" s="138">
        <f>SUM(C15:C16)</f>
        <v>0</v>
      </c>
      <c r="D14" s="138">
        <f t="shared" ref="D14:J14" si="2">SUM(D15:D16)</f>
        <v>0</v>
      </c>
      <c r="E14" s="138">
        <f>SUM(E15:E16)</f>
        <v>0</v>
      </c>
      <c r="F14" s="138">
        <f t="shared" si="2"/>
        <v>0</v>
      </c>
      <c r="G14" s="138">
        <f>SUM(G15:G16)</f>
        <v>0</v>
      </c>
      <c r="H14" s="138">
        <f>SUM(H15:H16)</f>
        <v>0</v>
      </c>
      <c r="I14" s="138">
        <f>SUM(I15:I16)</f>
        <v>0</v>
      </c>
      <c r="J14" s="138">
        <f t="shared" si="2"/>
        <v>0</v>
      </c>
      <c r="K14" s="150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50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150"/>
    </row>
    <row r="17" spans="1:11" ht="15" x14ac:dyDescent="0.2">
      <c r="A17" s="62" t="s">
        <v>125</v>
      </c>
      <c r="B17" s="138">
        <f>SUM(B18:B19,B22,B23)</f>
        <v>0</v>
      </c>
      <c r="C17" s="138">
        <f>SUM(C18:C19,C22,C23)</f>
        <v>0</v>
      </c>
      <c r="D17" s="138">
        <f t="shared" ref="D17:J17" si="3">SUM(D18:D19,D22,D23)</f>
        <v>0</v>
      </c>
      <c r="E17" s="138">
        <f>SUM(E18:E19,E22,E23)</f>
        <v>0</v>
      </c>
      <c r="F17" s="138">
        <f t="shared" si="3"/>
        <v>0</v>
      </c>
      <c r="G17" s="138">
        <f>SUM(G18:G19,G22,G23)</f>
        <v>0</v>
      </c>
      <c r="H17" s="138">
        <f>SUM(H18:H19,H22,H23)</f>
        <v>0</v>
      </c>
      <c r="I17" s="138">
        <f>SUM(I18:I19,I22,I23)</f>
        <v>0</v>
      </c>
      <c r="J17" s="138">
        <f t="shared" si="3"/>
        <v>0</v>
      </c>
      <c r="K17" s="150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50"/>
    </row>
    <row r="19" spans="1:11" ht="15" x14ac:dyDescent="0.2">
      <c r="A19" s="62" t="s">
        <v>127</v>
      </c>
      <c r="B19" s="138">
        <f>SUM(B20:B21)</f>
        <v>0</v>
      </c>
      <c r="C19" s="138">
        <f>SUM(C20:C21)</f>
        <v>0</v>
      </c>
      <c r="D19" s="138">
        <f t="shared" ref="D19:J19" si="4">SUM(D20:D21)</f>
        <v>0</v>
      </c>
      <c r="E19" s="138">
        <f>SUM(E20:E21)</f>
        <v>0</v>
      </c>
      <c r="F19" s="138">
        <f t="shared" si="4"/>
        <v>0</v>
      </c>
      <c r="G19" s="138">
        <f>SUM(G20:G21)</f>
        <v>0</v>
      </c>
      <c r="H19" s="138">
        <f>SUM(H20:H21)</f>
        <v>0</v>
      </c>
      <c r="I19" s="138">
        <f>SUM(I20:I21)</f>
        <v>0</v>
      </c>
      <c r="J19" s="138">
        <f t="shared" si="4"/>
        <v>0</v>
      </c>
      <c r="K19" s="150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50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50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50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50"/>
    </row>
    <row r="24" spans="1:11" ht="15" x14ac:dyDescent="0.2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50"/>
    </row>
    <row r="25" spans="1:11" ht="15" x14ac:dyDescent="0.2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50"/>
    </row>
    <row r="26" spans="1:11" ht="15" x14ac:dyDescent="0.2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50"/>
    </row>
    <row r="27" spans="1:11" ht="15" x14ac:dyDescent="0.2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50"/>
    </row>
    <row r="28" spans="1:11" ht="15" x14ac:dyDescent="0.2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50"/>
    </row>
    <row r="29" spans="1:11" ht="15" x14ac:dyDescent="0.2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50"/>
    </row>
    <row r="30" spans="1:11" ht="15" x14ac:dyDescent="0.2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50"/>
    </row>
    <row r="31" spans="1:11" ht="15" x14ac:dyDescent="0.2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50"/>
    </row>
    <row r="32" spans="1:11" ht="15" x14ac:dyDescent="0.2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50"/>
    </row>
    <row r="33" spans="1:11" ht="15" x14ac:dyDescent="0.2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50"/>
    </row>
    <row r="34" spans="1:11" ht="15" x14ac:dyDescent="0.2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50"/>
    </row>
    <row r="35" spans="1:11" ht="15" x14ac:dyDescent="0.2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50"/>
    </row>
    <row r="36" spans="1:11" ht="15" x14ac:dyDescent="0.2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50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50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50"/>
    </row>
    <row r="39" spans="1:11" ht="15" x14ac:dyDescent="0.2">
      <c r="A39" s="62" t="s">
        <v>137</v>
      </c>
      <c r="B39" s="138">
        <f t="shared" ref="B39:J39" si="8">SUM(B40:B41)</f>
        <v>0</v>
      </c>
      <c r="C39" s="138">
        <f t="shared" si="8"/>
        <v>0</v>
      </c>
      <c r="D39" s="138">
        <f t="shared" si="8"/>
        <v>0</v>
      </c>
      <c r="E39" s="138">
        <f t="shared" si="8"/>
        <v>0</v>
      </c>
      <c r="F39" s="138">
        <f t="shared" si="8"/>
        <v>0</v>
      </c>
      <c r="G39" s="138">
        <f t="shared" si="8"/>
        <v>0</v>
      </c>
      <c r="H39" s="138">
        <f t="shared" si="8"/>
        <v>0</v>
      </c>
      <c r="I39" s="138">
        <f t="shared" si="8"/>
        <v>0</v>
      </c>
      <c r="J39" s="138">
        <f t="shared" si="8"/>
        <v>0</v>
      </c>
      <c r="K39" s="150"/>
    </row>
    <row r="40" spans="1:11" ht="30" x14ac:dyDescent="0.2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50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50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50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269</v>
      </c>
      <c r="F49" s="12" t="s">
        <v>274</v>
      </c>
      <c r="G49" s="75"/>
      <c r="I49"/>
      <c r="J49"/>
    </row>
    <row r="50" spans="1:10" s="2" customFormat="1" ht="15" x14ac:dyDescent="0.3">
      <c r="B50" s="68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topLeftCell="C1" zoomScaleSheetLayoutView="70" workbookViewId="0">
      <selection activeCell="H4" sqref="H4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2" t="s">
        <v>306</v>
      </c>
      <c r="B1" s="143"/>
      <c r="C1" s="143"/>
      <c r="D1" s="143"/>
      <c r="E1" s="143"/>
      <c r="F1" s="143"/>
      <c r="G1" s="149"/>
      <c r="H1" s="103" t="s">
        <v>199</v>
      </c>
      <c r="I1" s="149"/>
      <c r="J1" s="69"/>
      <c r="K1" s="69"/>
      <c r="L1" s="69"/>
    </row>
    <row r="2" spans="1:12" s="23" customFormat="1" ht="15" x14ac:dyDescent="0.3">
      <c r="A2" s="108" t="s">
        <v>141</v>
      </c>
      <c r="B2" s="143"/>
      <c r="C2" s="143"/>
      <c r="D2" s="143"/>
      <c r="E2" s="143"/>
      <c r="F2" s="143"/>
      <c r="G2" s="151"/>
      <c r="H2" s="153"/>
      <c r="I2" s="151"/>
      <c r="J2" s="69"/>
      <c r="K2" s="69"/>
      <c r="L2" s="69"/>
    </row>
    <row r="3" spans="1:12" s="23" customFormat="1" ht="15" x14ac:dyDescent="0.2">
      <c r="A3" s="143"/>
      <c r="B3" s="143"/>
      <c r="C3" s="143"/>
      <c r="D3" s="143"/>
      <c r="E3" s="143"/>
      <c r="F3" s="143"/>
      <c r="G3" s="151"/>
      <c r="H3" s="387" t="str">
        <f>'ფორმა N9'!I3</f>
        <v>07.06.2016-28.06.2016</v>
      </c>
      <c r="I3" s="321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3"/>
      <c r="F4" s="143"/>
      <c r="G4" s="143"/>
      <c r="H4" s="143"/>
      <c r="I4" s="149"/>
      <c r="J4" s="66"/>
      <c r="K4" s="66"/>
      <c r="L4" s="23"/>
    </row>
    <row r="5" spans="1:12" s="2" customFormat="1" ht="15" x14ac:dyDescent="0.3">
      <c r="A5" s="124" t="e">
        <f>'ფორმა N2'!A5</f>
        <v>#REF!</v>
      </c>
      <c r="B5" s="125"/>
      <c r="C5" s="369" t="s">
        <v>513</v>
      </c>
      <c r="D5" s="369"/>
      <c r="E5" s="154"/>
      <c r="F5" s="155"/>
      <c r="G5" s="155"/>
      <c r="H5" s="155"/>
      <c r="I5" s="149"/>
      <c r="J5" s="66"/>
      <c r="K5" s="66"/>
      <c r="L5" s="12"/>
    </row>
    <row r="6" spans="1:12" s="23" customFormat="1" ht="13.5" x14ac:dyDescent="0.2">
      <c r="A6" s="147"/>
      <c r="B6" s="148"/>
      <c r="C6" s="148"/>
      <c r="D6" s="148"/>
      <c r="E6" s="143"/>
      <c r="F6" s="143"/>
      <c r="G6" s="143"/>
      <c r="H6" s="143"/>
      <c r="I6" s="149"/>
      <c r="J6" s="66"/>
      <c r="K6" s="66"/>
      <c r="L6" s="66"/>
    </row>
    <row r="7" spans="1:12" ht="30" x14ac:dyDescent="0.2">
      <c r="A7" s="139" t="s">
        <v>64</v>
      </c>
      <c r="B7" s="139" t="s">
        <v>380</v>
      </c>
      <c r="C7" s="141" t="s">
        <v>381</v>
      </c>
      <c r="D7" s="141" t="s">
        <v>236</v>
      </c>
      <c r="E7" s="141" t="s">
        <v>241</v>
      </c>
      <c r="F7" s="141" t="s">
        <v>242</v>
      </c>
      <c r="G7" s="141" t="s">
        <v>243</v>
      </c>
      <c r="H7" s="141" t="s">
        <v>244</v>
      </c>
      <c r="I7" s="149"/>
    </row>
    <row r="8" spans="1:12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41">
        <v>8</v>
      </c>
      <c r="I8" s="149"/>
    </row>
    <row r="9" spans="1:12" ht="15" x14ac:dyDescent="0.25">
      <c r="A9" s="70">
        <v>1</v>
      </c>
      <c r="B9" s="26"/>
      <c r="C9" s="26"/>
      <c r="D9" s="26"/>
      <c r="E9" s="26"/>
      <c r="F9" s="26"/>
      <c r="G9" s="163"/>
      <c r="H9" s="26"/>
      <c r="I9" s="149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3"/>
      <c r="H10" s="26"/>
      <c r="I10" s="149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3"/>
      <c r="H11" s="26"/>
      <c r="I11" s="149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3"/>
      <c r="H12" s="26"/>
      <c r="I12" s="149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3"/>
      <c r="H13" s="26"/>
      <c r="I13" s="149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3"/>
      <c r="H14" s="26"/>
      <c r="I14" s="149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3"/>
      <c r="H15" s="26"/>
      <c r="I15" s="149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3"/>
      <c r="H16" s="26"/>
      <c r="I16" s="149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3"/>
      <c r="H17" s="26"/>
      <c r="I17" s="149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3"/>
      <c r="H18" s="26"/>
      <c r="I18" s="149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3"/>
      <c r="H19" s="26"/>
      <c r="I19" s="149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3"/>
      <c r="H20" s="26"/>
      <c r="I20" s="149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3"/>
      <c r="H21" s="26"/>
      <c r="I21" s="149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3"/>
      <c r="H22" s="26"/>
      <c r="I22" s="149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3"/>
      <c r="H23" s="26"/>
      <c r="I23" s="149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3"/>
      <c r="H24" s="26"/>
      <c r="I24" s="149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3"/>
      <c r="H25" s="26"/>
      <c r="I25" s="149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3"/>
      <c r="H26" s="26"/>
      <c r="I26" s="149"/>
      <c r="J26" s="66"/>
      <c r="K26" s="66"/>
      <c r="L26" s="66"/>
    </row>
    <row r="27" spans="1:12" s="23" customFormat="1" ht="15" x14ac:dyDescent="0.25">
      <c r="A27" s="70" t="s">
        <v>279</v>
      </c>
      <c r="B27" s="26"/>
      <c r="C27" s="26"/>
      <c r="D27" s="26"/>
      <c r="E27" s="26"/>
      <c r="F27" s="26"/>
      <c r="G27" s="163"/>
      <c r="H27" s="26"/>
      <c r="I27" s="149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topLeftCell="C1" zoomScaleSheetLayoutView="70" workbookViewId="0">
      <selection activeCell="I4" sqref="I4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2" t="s">
        <v>307</v>
      </c>
      <c r="B1" s="143"/>
      <c r="C1" s="143"/>
      <c r="D1" s="143"/>
      <c r="E1" s="143"/>
      <c r="F1" s="143"/>
      <c r="G1" s="143"/>
      <c r="H1" s="149"/>
      <c r="I1" s="81" t="s">
        <v>199</v>
      </c>
      <c r="J1" s="157"/>
    </row>
    <row r="2" spans="1:12" s="23" customFormat="1" ht="15" x14ac:dyDescent="0.3">
      <c r="A2" s="108" t="s">
        <v>141</v>
      </c>
      <c r="B2" s="143"/>
      <c r="C2" s="143"/>
      <c r="D2" s="143"/>
      <c r="E2" s="143"/>
      <c r="F2" s="143"/>
      <c r="G2" s="143"/>
      <c r="H2" s="149"/>
      <c r="I2" s="153"/>
      <c r="J2" s="157"/>
    </row>
    <row r="3" spans="1:12" s="23" customFormat="1" ht="15" x14ac:dyDescent="0.2">
      <c r="A3" s="143"/>
      <c r="B3" s="143"/>
      <c r="C3" s="143"/>
      <c r="D3" s="143"/>
      <c r="E3" s="143"/>
      <c r="F3" s="143"/>
      <c r="G3" s="143"/>
      <c r="H3" s="146"/>
      <c r="I3" s="387" t="str">
        <f>'ფორმა N9.1'!H3</f>
        <v>07.06.2016-28.06.2016</v>
      </c>
      <c r="J3" s="321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52"/>
      <c r="J4" s="107"/>
      <c r="L4" s="23"/>
    </row>
    <row r="5" spans="1:12" s="2" customFormat="1" ht="15" x14ac:dyDescent="0.3">
      <c r="A5" s="124" t="e">
        <f>#REF!</f>
        <v>#REF!</v>
      </c>
      <c r="B5" s="125"/>
      <c r="C5" s="369" t="s">
        <v>513</v>
      </c>
      <c r="D5" s="369"/>
      <c r="E5" s="154"/>
      <c r="F5" s="155"/>
      <c r="G5" s="155"/>
      <c r="H5" s="155"/>
      <c r="I5" s="154"/>
      <c r="J5" s="107"/>
    </row>
    <row r="6" spans="1:12" s="23" customFormat="1" ht="13.5" x14ac:dyDescent="0.2">
      <c r="A6" s="147"/>
      <c r="B6" s="148"/>
      <c r="C6" s="148"/>
      <c r="D6" s="148"/>
      <c r="E6" s="143"/>
      <c r="F6" s="143"/>
      <c r="G6" s="143"/>
      <c r="H6" s="143"/>
      <c r="I6" s="143"/>
      <c r="J6" s="151"/>
    </row>
    <row r="7" spans="1:12" ht="30" x14ac:dyDescent="0.2">
      <c r="A7" s="156" t="s">
        <v>64</v>
      </c>
      <c r="B7" s="139" t="s">
        <v>249</v>
      </c>
      <c r="C7" s="141" t="s">
        <v>245</v>
      </c>
      <c r="D7" s="141" t="s">
        <v>246</v>
      </c>
      <c r="E7" s="141" t="s">
        <v>247</v>
      </c>
      <c r="F7" s="141" t="s">
        <v>248</v>
      </c>
      <c r="G7" s="141" t="s">
        <v>242</v>
      </c>
      <c r="H7" s="141" t="s">
        <v>243</v>
      </c>
      <c r="I7" s="141" t="s">
        <v>244</v>
      </c>
      <c r="J7" s="158"/>
    </row>
    <row r="8" spans="1:12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58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3"/>
      <c r="I9" s="26"/>
      <c r="J9" s="158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3"/>
      <c r="I10" s="26"/>
      <c r="J10" s="158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3"/>
      <c r="I11" s="26"/>
      <c r="J11" s="158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3"/>
      <c r="I12" s="26"/>
      <c r="J12" s="158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3"/>
      <c r="I13" s="26"/>
      <c r="J13" s="158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3"/>
      <c r="I14" s="26"/>
      <c r="J14" s="158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3"/>
      <c r="I15" s="26"/>
      <c r="J15" s="151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3"/>
      <c r="I16" s="26"/>
      <c r="J16" s="151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3"/>
      <c r="I17" s="26"/>
      <c r="J17" s="151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3"/>
      <c r="I18" s="26"/>
      <c r="J18" s="151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3"/>
      <c r="I19" s="26"/>
      <c r="J19" s="151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3"/>
      <c r="I20" s="26"/>
      <c r="J20" s="151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3"/>
      <c r="I21" s="26"/>
      <c r="J21" s="151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3"/>
      <c r="I22" s="26"/>
      <c r="J22" s="151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3"/>
      <c r="I23" s="26"/>
      <c r="J23" s="151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3"/>
      <c r="I24" s="26"/>
      <c r="J24" s="151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3"/>
      <c r="I25" s="26"/>
      <c r="J25" s="151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3"/>
      <c r="I26" s="26"/>
      <c r="J26" s="151"/>
    </row>
    <row r="27" spans="1:10" s="23" customFormat="1" ht="15" x14ac:dyDescent="0.25">
      <c r="A27" s="70" t="s">
        <v>279</v>
      </c>
      <c r="B27" s="26"/>
      <c r="C27" s="26"/>
      <c r="D27" s="26"/>
      <c r="E27" s="26"/>
      <c r="F27" s="26"/>
      <c r="G27" s="26"/>
      <c r="H27" s="163"/>
      <c r="I27" s="26"/>
      <c r="J27" s="151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F4" sqref="F4"/>
    </sheetView>
  </sheetViews>
  <sheetFormatPr defaultRowHeight="12.75" x14ac:dyDescent="0.2"/>
  <cols>
    <col min="1" max="1" width="4.85546875" style="223" customWidth="1"/>
    <col min="2" max="2" width="37.42578125" style="223" customWidth="1"/>
    <col min="3" max="3" width="21.5703125" style="223" customWidth="1"/>
    <col min="4" max="4" width="20" style="223" customWidth="1"/>
    <col min="5" max="5" width="18.7109375" style="223" customWidth="1"/>
    <col min="6" max="6" width="24.140625" style="223" customWidth="1"/>
    <col min="7" max="7" width="27.140625" style="223" customWidth="1"/>
    <col min="8" max="8" width="0.7109375" style="223" customWidth="1"/>
    <col min="9" max="16384" width="9.140625" style="223"/>
  </cols>
  <sheetData>
    <row r="1" spans="1:8" s="207" customFormat="1" ht="15" x14ac:dyDescent="0.2">
      <c r="A1" s="203" t="s">
        <v>327</v>
      </c>
      <c r="B1" s="204"/>
      <c r="C1" s="204"/>
      <c r="D1" s="204"/>
      <c r="E1" s="204"/>
      <c r="F1" s="81"/>
      <c r="G1" s="81" t="s">
        <v>110</v>
      </c>
      <c r="H1" s="208"/>
    </row>
    <row r="2" spans="1:8" s="207" customFormat="1" x14ac:dyDescent="0.2">
      <c r="A2" s="208" t="s">
        <v>318</v>
      </c>
      <c r="B2" s="204"/>
      <c r="C2" s="204"/>
      <c r="D2" s="204"/>
      <c r="E2" s="205"/>
      <c r="F2" s="205"/>
      <c r="G2" s="206"/>
      <c r="H2" s="208"/>
    </row>
    <row r="3" spans="1:8" s="207" customFormat="1" ht="15" x14ac:dyDescent="0.2">
      <c r="A3" s="208"/>
      <c r="B3" s="204"/>
      <c r="C3" s="204"/>
      <c r="D3" s="204"/>
      <c r="E3" s="205"/>
      <c r="F3" s="387" t="str">
        <f>'ფორმა N9.2'!I3</f>
        <v>07.06.2016-28.06.2016</v>
      </c>
      <c r="G3" s="321"/>
      <c r="H3" s="208"/>
    </row>
    <row r="4" spans="1:8" s="207" customFormat="1" ht="15" x14ac:dyDescent="0.3">
      <c r="A4" s="118" t="s">
        <v>275</v>
      </c>
      <c r="B4" s="204"/>
      <c r="C4" s="204"/>
      <c r="D4" s="204"/>
      <c r="E4" s="209"/>
      <c r="F4" s="209"/>
      <c r="G4" s="205"/>
      <c r="H4" s="208"/>
    </row>
    <row r="5" spans="1:8" s="207" customFormat="1" ht="15" x14ac:dyDescent="0.2">
      <c r="A5" s="210"/>
      <c r="B5" s="369" t="s">
        <v>513</v>
      </c>
      <c r="C5" s="369"/>
      <c r="D5" s="210"/>
      <c r="E5" s="210"/>
      <c r="F5" s="210"/>
      <c r="G5" s="211"/>
      <c r="H5" s="208"/>
    </row>
    <row r="6" spans="1:8" s="224" customFormat="1" x14ac:dyDescent="0.2">
      <c r="A6" s="212"/>
      <c r="B6" s="212"/>
      <c r="C6" s="212"/>
      <c r="D6" s="212"/>
      <c r="E6" s="212"/>
      <c r="F6" s="212"/>
      <c r="G6" s="212"/>
      <c r="H6" s="209"/>
    </row>
    <row r="7" spans="1:8" s="207" customFormat="1" ht="51" x14ac:dyDescent="0.2">
      <c r="A7" s="246" t="s">
        <v>64</v>
      </c>
      <c r="B7" s="215" t="s">
        <v>322</v>
      </c>
      <c r="C7" s="215" t="s">
        <v>323</v>
      </c>
      <c r="D7" s="215" t="s">
        <v>324</v>
      </c>
      <c r="E7" s="215" t="s">
        <v>325</v>
      </c>
      <c r="F7" s="215" t="s">
        <v>326</v>
      </c>
      <c r="G7" s="215" t="s">
        <v>319</v>
      </c>
      <c r="H7" s="208"/>
    </row>
    <row r="8" spans="1:8" s="207" customFormat="1" x14ac:dyDescent="0.2">
      <c r="A8" s="213">
        <v>1</v>
      </c>
      <c r="B8" s="214">
        <v>2</v>
      </c>
      <c r="C8" s="214">
        <v>3</v>
      </c>
      <c r="D8" s="214">
        <v>4</v>
      </c>
      <c r="E8" s="215">
        <v>5</v>
      </c>
      <c r="F8" s="215">
        <v>6</v>
      </c>
      <c r="G8" s="215">
        <v>7</v>
      </c>
      <c r="H8" s="208"/>
    </row>
    <row r="9" spans="1:8" s="207" customFormat="1" x14ac:dyDescent="0.2">
      <c r="A9" s="225">
        <v>1</v>
      </c>
      <c r="B9" s="216"/>
      <c r="C9" s="216"/>
      <c r="D9" s="217"/>
      <c r="E9" s="216"/>
      <c r="F9" s="216"/>
      <c r="G9" s="216"/>
      <c r="H9" s="208"/>
    </row>
    <row r="10" spans="1:8" s="207" customFormat="1" x14ac:dyDescent="0.2">
      <c r="A10" s="225">
        <v>2</v>
      </c>
      <c r="B10" s="216"/>
      <c r="C10" s="216"/>
      <c r="D10" s="217"/>
      <c r="E10" s="216"/>
      <c r="F10" s="216"/>
      <c r="G10" s="216"/>
      <c r="H10" s="208"/>
    </row>
    <row r="11" spans="1:8" s="207" customFormat="1" x14ac:dyDescent="0.2">
      <c r="A11" s="225">
        <v>3</v>
      </c>
      <c r="B11" s="216"/>
      <c r="C11" s="216"/>
      <c r="D11" s="217"/>
      <c r="E11" s="216"/>
      <c r="F11" s="216"/>
      <c r="G11" s="216"/>
      <c r="H11" s="208"/>
    </row>
    <row r="12" spans="1:8" s="207" customFormat="1" x14ac:dyDescent="0.2">
      <c r="A12" s="225">
        <v>4</v>
      </c>
      <c r="B12" s="216"/>
      <c r="C12" s="216"/>
      <c r="D12" s="217"/>
      <c r="E12" s="216"/>
      <c r="F12" s="216"/>
      <c r="G12" s="216"/>
      <c r="H12" s="208"/>
    </row>
    <row r="13" spans="1:8" s="207" customFormat="1" x14ac:dyDescent="0.2">
      <c r="A13" s="225">
        <v>5</v>
      </c>
      <c r="B13" s="216"/>
      <c r="C13" s="216"/>
      <c r="D13" s="217"/>
      <c r="E13" s="216"/>
      <c r="F13" s="216"/>
      <c r="G13" s="216"/>
      <c r="H13" s="208"/>
    </row>
    <row r="14" spans="1:8" s="207" customFormat="1" x14ac:dyDescent="0.2">
      <c r="A14" s="225">
        <v>6</v>
      </c>
      <c r="B14" s="216"/>
      <c r="C14" s="216"/>
      <c r="D14" s="217"/>
      <c r="E14" s="216"/>
      <c r="F14" s="216"/>
      <c r="G14" s="216"/>
      <c r="H14" s="208"/>
    </row>
    <row r="15" spans="1:8" s="207" customFormat="1" x14ac:dyDescent="0.2">
      <c r="A15" s="225">
        <v>7</v>
      </c>
      <c r="B15" s="216"/>
      <c r="C15" s="216"/>
      <c r="D15" s="217"/>
      <c r="E15" s="216"/>
      <c r="F15" s="216"/>
      <c r="G15" s="216"/>
      <c r="H15" s="208"/>
    </row>
    <row r="16" spans="1:8" s="207" customFormat="1" x14ac:dyDescent="0.2">
      <c r="A16" s="225">
        <v>8</v>
      </c>
      <c r="B16" s="216"/>
      <c r="C16" s="216"/>
      <c r="D16" s="217"/>
      <c r="E16" s="216"/>
      <c r="F16" s="216"/>
      <c r="G16" s="216"/>
      <c r="H16" s="208"/>
    </row>
    <row r="17" spans="1:11" s="207" customFormat="1" x14ac:dyDescent="0.2">
      <c r="A17" s="225">
        <v>9</v>
      </c>
      <c r="B17" s="216"/>
      <c r="C17" s="216"/>
      <c r="D17" s="217"/>
      <c r="E17" s="216"/>
      <c r="F17" s="216"/>
      <c r="G17" s="216"/>
      <c r="H17" s="208"/>
    </row>
    <row r="18" spans="1:11" s="207" customFormat="1" x14ac:dyDescent="0.2">
      <c r="A18" s="225">
        <v>10</v>
      </c>
      <c r="B18" s="216"/>
      <c r="C18" s="216"/>
      <c r="D18" s="217"/>
      <c r="E18" s="216"/>
      <c r="F18" s="216"/>
      <c r="G18" s="216"/>
      <c r="H18" s="208"/>
    </row>
    <row r="19" spans="1:11" s="207" customFormat="1" x14ac:dyDescent="0.2">
      <c r="A19" s="225" t="s">
        <v>277</v>
      </c>
      <c r="B19" s="216"/>
      <c r="C19" s="216"/>
      <c r="D19" s="217"/>
      <c r="E19" s="216"/>
      <c r="F19" s="216"/>
      <c r="G19" s="216"/>
      <c r="H19" s="208"/>
    </row>
    <row r="22" spans="1:11" s="207" customFormat="1" x14ac:dyDescent="0.2"/>
    <row r="23" spans="1:11" s="207" customFormat="1" x14ac:dyDescent="0.2"/>
    <row r="24" spans="1:11" s="21" customFormat="1" ht="15" x14ac:dyDescent="0.3">
      <c r="B24" s="218" t="s">
        <v>107</v>
      </c>
      <c r="C24" s="218"/>
    </row>
    <row r="25" spans="1:11" s="21" customFormat="1" ht="15" x14ac:dyDescent="0.3">
      <c r="B25" s="218"/>
      <c r="C25" s="218"/>
    </row>
    <row r="26" spans="1:11" s="21" customFormat="1" ht="15" x14ac:dyDescent="0.3">
      <c r="C26" s="220"/>
      <c r="F26" s="220"/>
      <c r="G26" s="220"/>
      <c r="H26" s="219"/>
    </row>
    <row r="27" spans="1:11" s="21" customFormat="1" ht="15" x14ac:dyDescent="0.3">
      <c r="C27" s="221" t="s">
        <v>269</v>
      </c>
      <c r="F27" s="218" t="s">
        <v>320</v>
      </c>
      <c r="J27" s="219"/>
      <c r="K27" s="219"/>
    </row>
    <row r="28" spans="1:11" s="21" customFormat="1" ht="15" x14ac:dyDescent="0.3">
      <c r="C28" s="221" t="s">
        <v>140</v>
      </c>
      <c r="F28" s="222" t="s">
        <v>270</v>
      </c>
      <c r="J28" s="219"/>
      <c r="K28" s="219"/>
    </row>
    <row r="29" spans="1:11" s="207" customFormat="1" ht="15" x14ac:dyDescent="0.3">
      <c r="C29" s="221"/>
      <c r="J29" s="224"/>
      <c r="K29" s="22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="80" zoomScaleNormal="80" zoomScaleSheetLayoutView="70" workbookViewId="0">
      <selection activeCell="K4" sqref="K4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42" t="s">
        <v>463</v>
      </c>
      <c r="B1" s="143"/>
      <c r="C1" s="143"/>
      <c r="D1" s="143"/>
      <c r="E1" s="143"/>
      <c r="F1" s="143"/>
      <c r="G1" s="143"/>
      <c r="H1" s="143"/>
      <c r="I1" s="143"/>
      <c r="J1" s="143"/>
      <c r="K1" s="81" t="s">
        <v>110</v>
      </c>
    </row>
    <row r="2" spans="1:12" ht="15" x14ac:dyDescent="0.3">
      <c r="A2" s="108" t="s">
        <v>141</v>
      </c>
      <c r="B2" s="143"/>
      <c r="C2" s="143"/>
      <c r="D2" s="143"/>
      <c r="E2" s="143"/>
      <c r="F2" s="143"/>
      <c r="G2" s="143"/>
      <c r="H2" s="143"/>
      <c r="I2" s="143"/>
      <c r="J2" s="143"/>
      <c r="K2" s="407"/>
    </row>
    <row r="3" spans="1:12" ht="15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387" t="str">
        <f>'ფორმა 9.3'!F3</f>
        <v>07.06.2016-28.06.2016</v>
      </c>
      <c r="L3" s="321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43"/>
      <c r="J4" s="143"/>
      <c r="K4" s="152"/>
    </row>
    <row r="5" spans="1:12" s="195" customFormat="1" ht="15" x14ac:dyDescent="0.3">
      <c r="A5" s="369" t="s">
        <v>513</v>
      </c>
      <c r="B5" s="369"/>
      <c r="C5" s="83"/>
      <c r="D5" s="83"/>
      <c r="E5" s="236"/>
      <c r="F5" s="237"/>
      <c r="G5" s="237"/>
      <c r="H5" s="237"/>
      <c r="I5" s="237"/>
      <c r="J5" s="237"/>
      <c r="K5" s="236"/>
    </row>
    <row r="6" spans="1:12" ht="13.5" x14ac:dyDescent="0.2">
      <c r="A6" s="147"/>
      <c r="B6" s="148"/>
      <c r="C6" s="148"/>
      <c r="D6" s="148"/>
      <c r="E6" s="143"/>
      <c r="F6" s="143"/>
      <c r="G6" s="143"/>
      <c r="H6" s="143"/>
      <c r="I6" s="143"/>
      <c r="J6" s="143"/>
      <c r="K6" s="143"/>
    </row>
    <row r="7" spans="1:12" ht="60" x14ac:dyDescent="0.2">
      <c r="A7" s="156" t="s">
        <v>64</v>
      </c>
      <c r="B7" s="141" t="s">
        <v>382</v>
      </c>
      <c r="C7" s="141" t="s">
        <v>383</v>
      </c>
      <c r="D7" s="141" t="s">
        <v>385</v>
      </c>
      <c r="E7" s="141" t="s">
        <v>384</v>
      </c>
      <c r="F7" s="141" t="s">
        <v>393</v>
      </c>
      <c r="G7" s="141" t="s">
        <v>394</v>
      </c>
      <c r="H7" s="141" t="s">
        <v>388</v>
      </c>
      <c r="I7" s="141" t="s">
        <v>389</v>
      </c>
      <c r="J7" s="141" t="s">
        <v>401</v>
      </c>
      <c r="K7" s="141" t="s">
        <v>390</v>
      </c>
    </row>
    <row r="8" spans="1:12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39">
        <v>10</v>
      </c>
      <c r="K8" s="141">
        <v>11</v>
      </c>
    </row>
    <row r="9" spans="1:12" ht="15" x14ac:dyDescent="0.2">
      <c r="A9" s="70">
        <v>1</v>
      </c>
      <c r="B9" s="26"/>
      <c r="C9" s="26"/>
      <c r="D9" s="26"/>
      <c r="E9" s="26"/>
      <c r="F9" s="26"/>
      <c r="G9" s="26"/>
      <c r="H9" s="232"/>
      <c r="I9" s="232"/>
      <c r="J9" s="232"/>
      <c r="K9" s="26"/>
    </row>
    <row r="10" spans="1:12" ht="15" x14ac:dyDescent="0.2">
      <c r="A10" s="70">
        <v>2</v>
      </c>
      <c r="B10" s="26"/>
      <c r="C10" s="26"/>
      <c r="D10" s="26"/>
      <c r="E10" s="26"/>
      <c r="F10" s="26"/>
      <c r="G10" s="26"/>
      <c r="H10" s="232"/>
      <c r="I10" s="232"/>
      <c r="J10" s="232"/>
      <c r="K10" s="26"/>
    </row>
    <row r="11" spans="1:12" ht="15" x14ac:dyDescent="0.2">
      <c r="A11" s="70">
        <v>3</v>
      </c>
      <c r="B11" s="26"/>
      <c r="C11" s="26"/>
      <c r="D11" s="26"/>
      <c r="E11" s="26"/>
      <c r="F11" s="26"/>
      <c r="G11" s="26"/>
      <c r="H11" s="232"/>
      <c r="I11" s="232"/>
      <c r="J11" s="232"/>
      <c r="K11" s="26"/>
    </row>
    <row r="12" spans="1:12" ht="15" x14ac:dyDescent="0.2">
      <c r="A12" s="70">
        <v>4</v>
      </c>
      <c r="B12" s="26"/>
      <c r="C12" s="26"/>
      <c r="D12" s="26"/>
      <c r="E12" s="26"/>
      <c r="F12" s="26"/>
      <c r="G12" s="26"/>
      <c r="H12" s="232"/>
      <c r="I12" s="232"/>
      <c r="J12" s="232"/>
      <c r="K12" s="26"/>
    </row>
    <row r="13" spans="1:12" ht="15" x14ac:dyDescent="0.2">
      <c r="A13" s="70">
        <v>5</v>
      </c>
      <c r="B13" s="26"/>
      <c r="C13" s="26"/>
      <c r="D13" s="26"/>
      <c r="E13" s="26"/>
      <c r="F13" s="26"/>
      <c r="G13" s="26"/>
      <c r="H13" s="232"/>
      <c r="I13" s="232"/>
      <c r="J13" s="232"/>
      <c r="K13" s="26"/>
    </row>
    <row r="14" spans="1:12" ht="15" x14ac:dyDescent="0.2">
      <c r="A14" s="70">
        <v>6</v>
      </c>
      <c r="B14" s="26"/>
      <c r="C14" s="26"/>
      <c r="D14" s="26"/>
      <c r="E14" s="26"/>
      <c r="F14" s="26"/>
      <c r="G14" s="26"/>
      <c r="H14" s="232"/>
      <c r="I14" s="232"/>
      <c r="J14" s="232"/>
      <c r="K14" s="26"/>
    </row>
    <row r="15" spans="1:12" ht="15" x14ac:dyDescent="0.2">
      <c r="A15" s="70">
        <v>7</v>
      </c>
      <c r="B15" s="26"/>
      <c r="C15" s="26"/>
      <c r="D15" s="26"/>
      <c r="E15" s="26"/>
      <c r="F15" s="26"/>
      <c r="G15" s="26"/>
      <c r="H15" s="232"/>
      <c r="I15" s="232"/>
      <c r="J15" s="232"/>
      <c r="K15" s="26"/>
    </row>
    <row r="16" spans="1:12" ht="15" x14ac:dyDescent="0.2">
      <c r="A16" s="70">
        <v>8</v>
      </c>
      <c r="B16" s="26"/>
      <c r="C16" s="26"/>
      <c r="D16" s="26"/>
      <c r="E16" s="26"/>
      <c r="F16" s="26"/>
      <c r="G16" s="26"/>
      <c r="H16" s="232"/>
      <c r="I16" s="232"/>
      <c r="J16" s="232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32"/>
      <c r="I17" s="232"/>
      <c r="J17" s="232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32"/>
      <c r="I18" s="232"/>
      <c r="J18" s="232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32"/>
      <c r="I19" s="232"/>
      <c r="J19" s="232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32"/>
      <c r="I20" s="232"/>
      <c r="J20" s="232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32"/>
      <c r="I21" s="232"/>
      <c r="J21" s="232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32"/>
      <c r="I22" s="232"/>
      <c r="J22" s="232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32"/>
      <c r="I23" s="232"/>
      <c r="J23" s="232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32"/>
      <c r="I24" s="232"/>
      <c r="J24" s="232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32"/>
      <c r="I25" s="232"/>
      <c r="J25" s="232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32"/>
      <c r="I26" s="232"/>
      <c r="J26" s="232"/>
      <c r="K26" s="26"/>
    </row>
    <row r="27" spans="1:11" ht="15" x14ac:dyDescent="0.2">
      <c r="A27" s="70" t="s">
        <v>279</v>
      </c>
      <c r="B27" s="26"/>
      <c r="C27" s="26"/>
      <c r="D27" s="26"/>
      <c r="E27" s="26"/>
      <c r="F27" s="26"/>
      <c r="G27" s="26"/>
      <c r="H27" s="232"/>
      <c r="I27" s="232"/>
      <c r="J27" s="232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7"/>
      <c r="D32" s="437"/>
      <c r="F32" s="73"/>
      <c r="G32" s="76"/>
    </row>
    <row r="33" spans="2:6" ht="15" x14ac:dyDescent="0.3">
      <c r="B33" s="2"/>
      <c r="C33" s="72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8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C1" zoomScaleSheetLayoutView="70" workbookViewId="0">
      <selection activeCell="L4" sqref="L4"/>
    </sheetView>
  </sheetViews>
  <sheetFormatPr defaultRowHeight="12.75" x14ac:dyDescent="0.2"/>
  <cols>
    <col min="1" max="1" width="11.7109375" style="195" customWidth="1"/>
    <col min="2" max="2" width="21.140625" style="195" customWidth="1"/>
    <col min="3" max="3" width="21.5703125" style="195" customWidth="1"/>
    <col min="4" max="4" width="19.140625" style="195" customWidth="1"/>
    <col min="5" max="5" width="15.140625" style="195" customWidth="1"/>
    <col min="6" max="6" width="20.85546875" style="195" customWidth="1"/>
    <col min="7" max="7" width="23.85546875" style="195" customWidth="1"/>
    <col min="8" max="8" width="19" style="195" customWidth="1"/>
    <col min="9" max="9" width="21.140625" style="195" customWidth="1"/>
    <col min="10" max="10" width="17" style="195" customWidth="1"/>
    <col min="11" max="11" width="21.5703125" style="195" customWidth="1"/>
    <col min="12" max="12" width="24.42578125" style="195" customWidth="1"/>
    <col min="13" max="16384" width="9.140625" style="195"/>
  </cols>
  <sheetData>
    <row r="1" spans="1:13" customFormat="1" ht="15" x14ac:dyDescent="0.2">
      <c r="A1" s="142" t="s">
        <v>464</v>
      </c>
      <c r="B1" s="142"/>
      <c r="C1" s="143"/>
      <c r="D1" s="143"/>
      <c r="E1" s="143"/>
      <c r="F1" s="143"/>
      <c r="G1" s="143"/>
      <c r="H1" s="143"/>
      <c r="I1" s="143"/>
      <c r="J1" s="143"/>
      <c r="K1" s="149"/>
      <c r="L1" s="81" t="s">
        <v>110</v>
      </c>
    </row>
    <row r="2" spans="1:13" customFormat="1" ht="15" x14ac:dyDescent="0.3">
      <c r="A2" s="108" t="s">
        <v>141</v>
      </c>
      <c r="B2" s="108"/>
      <c r="C2" s="143"/>
      <c r="D2" s="143"/>
      <c r="E2" s="143"/>
      <c r="F2" s="143"/>
      <c r="G2" s="143"/>
      <c r="H2" s="143"/>
      <c r="I2" s="143"/>
      <c r="J2" s="143"/>
      <c r="K2" s="149"/>
      <c r="L2" s="229"/>
    </row>
    <row r="3" spans="1:13" customFormat="1" ht="15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6"/>
      <c r="L3" s="387" t="str">
        <f>'ფორმა 9.4'!K3</f>
        <v>07.06.2016-28.06.2016</v>
      </c>
      <c r="M3" s="321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2"/>
      <c r="G4" s="143"/>
      <c r="H4" s="143"/>
      <c r="I4" s="143"/>
      <c r="J4" s="143"/>
      <c r="K4" s="143"/>
      <c r="L4" s="143"/>
    </row>
    <row r="5" spans="1:13" ht="15" x14ac:dyDescent="0.3">
      <c r="A5" s="369" t="s">
        <v>513</v>
      </c>
      <c r="B5" s="369"/>
      <c r="C5" s="83"/>
      <c r="D5" s="83"/>
      <c r="E5" s="83"/>
      <c r="F5" s="236"/>
      <c r="G5" s="237"/>
      <c r="H5" s="237"/>
      <c r="I5" s="237"/>
      <c r="J5" s="237"/>
      <c r="K5" s="237"/>
      <c r="L5" s="236"/>
    </row>
    <row r="6" spans="1:13" customFormat="1" ht="13.5" x14ac:dyDescent="0.2">
      <c r="A6" s="147"/>
      <c r="B6" s="147"/>
      <c r="C6" s="148"/>
      <c r="D6" s="148"/>
      <c r="E6" s="148"/>
      <c r="F6" s="143"/>
      <c r="G6" s="143"/>
      <c r="H6" s="143"/>
      <c r="I6" s="143"/>
      <c r="J6" s="143"/>
      <c r="K6" s="143"/>
      <c r="L6" s="143"/>
    </row>
    <row r="7" spans="1:13" customFormat="1" ht="60" x14ac:dyDescent="0.2">
      <c r="A7" s="156" t="s">
        <v>64</v>
      </c>
      <c r="B7" s="139" t="s">
        <v>249</v>
      </c>
      <c r="C7" s="141" t="s">
        <v>245</v>
      </c>
      <c r="D7" s="141" t="s">
        <v>246</v>
      </c>
      <c r="E7" s="141" t="s">
        <v>355</v>
      </c>
      <c r="F7" s="141" t="s">
        <v>248</v>
      </c>
      <c r="G7" s="141" t="s">
        <v>392</v>
      </c>
      <c r="H7" s="141" t="s">
        <v>394</v>
      </c>
      <c r="I7" s="141" t="s">
        <v>388</v>
      </c>
      <c r="J7" s="141" t="s">
        <v>389</v>
      </c>
      <c r="K7" s="141" t="s">
        <v>401</v>
      </c>
      <c r="L7" s="141" t="s">
        <v>390</v>
      </c>
    </row>
    <row r="8" spans="1:13" customFormat="1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39">
        <v>9</v>
      </c>
      <c r="J8" s="139">
        <v>10</v>
      </c>
      <c r="K8" s="141">
        <v>11</v>
      </c>
      <c r="L8" s="141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32"/>
      <c r="J9" s="232"/>
      <c r="K9" s="232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32"/>
      <c r="J10" s="232"/>
      <c r="K10" s="232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32"/>
      <c r="J11" s="232"/>
      <c r="K11" s="232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32"/>
      <c r="J12" s="232"/>
      <c r="K12" s="232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32"/>
      <c r="J13" s="232"/>
      <c r="K13" s="232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32"/>
      <c r="J14" s="232"/>
      <c r="K14" s="232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32"/>
      <c r="J15" s="232"/>
      <c r="K15" s="232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32"/>
      <c r="J16" s="232"/>
      <c r="K16" s="232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32"/>
      <c r="J17" s="232"/>
      <c r="K17" s="232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32"/>
      <c r="J18" s="232"/>
      <c r="K18" s="232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32"/>
      <c r="J19" s="232"/>
      <c r="K19" s="232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32"/>
      <c r="J20" s="232"/>
      <c r="K20" s="232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32"/>
      <c r="J21" s="232"/>
      <c r="K21" s="232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32"/>
      <c r="J22" s="232"/>
      <c r="K22" s="232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32"/>
      <c r="J23" s="232"/>
      <c r="K23" s="232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32"/>
      <c r="J24" s="232"/>
      <c r="K24" s="232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32"/>
      <c r="J25" s="232"/>
      <c r="K25" s="232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32"/>
      <c r="J26" s="232"/>
      <c r="K26" s="232"/>
      <c r="L26" s="26"/>
    </row>
    <row r="27" spans="1:12" customFormat="1" ht="15" x14ac:dyDescent="0.2">
      <c r="A27" s="70" t="s">
        <v>279</v>
      </c>
      <c r="B27" s="70"/>
      <c r="C27" s="26"/>
      <c r="D27" s="26"/>
      <c r="E27" s="26"/>
      <c r="F27" s="26"/>
      <c r="G27" s="26"/>
      <c r="H27" s="26"/>
      <c r="I27" s="232"/>
      <c r="J27" s="232"/>
      <c r="K27" s="232"/>
      <c r="L27" s="26"/>
    </row>
    <row r="28" spans="1:12" x14ac:dyDescent="0.2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</row>
    <row r="29" spans="1:12" x14ac:dyDescent="0.2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</row>
    <row r="30" spans="1:12" x14ac:dyDescent="0.2">
      <c r="A30" s="240"/>
      <c r="B30" s="240"/>
      <c r="C30" s="239"/>
      <c r="D30" s="239"/>
      <c r="E30" s="239"/>
      <c r="F30" s="239"/>
      <c r="G30" s="239"/>
      <c r="H30" s="239"/>
      <c r="I30" s="239"/>
      <c r="J30" s="239"/>
      <c r="K30" s="239"/>
      <c r="L30" s="239"/>
    </row>
    <row r="31" spans="1:12" ht="15" x14ac:dyDescent="0.3">
      <c r="A31" s="194"/>
      <c r="B31" s="194"/>
      <c r="C31" s="196" t="s">
        <v>107</v>
      </c>
      <c r="D31" s="194"/>
      <c r="E31" s="194"/>
      <c r="F31" s="197"/>
      <c r="G31" s="194"/>
      <c r="H31" s="194"/>
      <c r="I31" s="194"/>
      <c r="J31" s="194"/>
      <c r="K31" s="194"/>
      <c r="L31" s="194"/>
    </row>
    <row r="32" spans="1:12" ht="15" x14ac:dyDescent="0.3">
      <c r="A32" s="194"/>
      <c r="B32" s="194"/>
      <c r="C32" s="194"/>
      <c r="D32" s="198"/>
      <c r="E32" s="194"/>
      <c r="G32" s="198"/>
      <c r="H32" s="245"/>
    </row>
    <row r="33" spans="3:7" ht="15" x14ac:dyDescent="0.3">
      <c r="C33" s="194"/>
      <c r="D33" s="200" t="s">
        <v>269</v>
      </c>
      <c r="E33" s="194"/>
      <c r="G33" s="201" t="s">
        <v>274</v>
      </c>
    </row>
    <row r="34" spans="3:7" ht="15" x14ac:dyDescent="0.3">
      <c r="C34" s="194"/>
      <c r="D34" s="202" t="s">
        <v>140</v>
      </c>
      <c r="E34" s="194"/>
      <c r="G34" s="194" t="s">
        <v>270</v>
      </c>
    </row>
    <row r="35" spans="3:7" ht="15" x14ac:dyDescent="0.3">
      <c r="C35" s="194"/>
      <c r="D35" s="202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I4" sqref="I4"/>
    </sheetView>
  </sheetViews>
  <sheetFormatPr defaultRowHeight="12.75" x14ac:dyDescent="0.2"/>
  <cols>
    <col min="1" max="1" width="11.7109375" style="195" customWidth="1"/>
    <col min="2" max="2" width="21.5703125" style="195" customWidth="1"/>
    <col min="3" max="3" width="19.140625" style="195" customWidth="1"/>
    <col min="4" max="4" width="23.7109375" style="195" customWidth="1"/>
    <col min="5" max="6" width="16.5703125" style="195" bestFit="1" customWidth="1"/>
    <col min="7" max="7" width="17" style="195" customWidth="1"/>
    <col min="8" max="8" width="19" style="195" customWidth="1"/>
    <col min="9" max="9" width="24.42578125" style="195" customWidth="1"/>
    <col min="10" max="16384" width="9.140625" style="195"/>
  </cols>
  <sheetData>
    <row r="1" spans="1:13" customFormat="1" ht="15" x14ac:dyDescent="0.2">
      <c r="A1" s="142" t="s">
        <v>465</v>
      </c>
      <c r="B1" s="143"/>
      <c r="C1" s="143"/>
      <c r="D1" s="143"/>
      <c r="E1" s="143"/>
      <c r="F1" s="143"/>
      <c r="G1" s="143"/>
      <c r="H1" s="149"/>
      <c r="I1" s="81" t="s">
        <v>110</v>
      </c>
    </row>
    <row r="2" spans="1:13" customFormat="1" ht="15" x14ac:dyDescent="0.3">
      <c r="A2" s="108" t="s">
        <v>141</v>
      </c>
      <c r="B2" s="143"/>
      <c r="C2" s="143"/>
      <c r="D2" s="143"/>
      <c r="E2" s="143"/>
      <c r="F2" s="143"/>
      <c r="G2" s="143"/>
      <c r="H2" s="149"/>
      <c r="I2" s="233"/>
    </row>
    <row r="3" spans="1:13" customFormat="1" ht="15" x14ac:dyDescent="0.2">
      <c r="A3" s="143"/>
      <c r="B3" s="143"/>
      <c r="C3" s="143"/>
      <c r="D3" s="143"/>
      <c r="E3" s="143"/>
      <c r="F3" s="143"/>
      <c r="G3" s="143"/>
      <c r="H3" s="146"/>
      <c r="I3" s="387" t="str">
        <f>'ფორმა 9.5'!L3</f>
        <v>07.06.2016-28.06.2016</v>
      </c>
      <c r="J3" s="321"/>
      <c r="M3" s="195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3"/>
      <c r="E4" s="143"/>
      <c r="F4" s="143"/>
      <c r="G4" s="143"/>
      <c r="H4" s="143"/>
      <c r="I4" s="152"/>
    </row>
    <row r="5" spans="1:13" ht="15" x14ac:dyDescent="0.3">
      <c r="A5" s="369" t="s">
        <v>513</v>
      </c>
      <c r="B5" s="369"/>
      <c r="C5" s="83"/>
      <c r="D5" s="237"/>
      <c r="E5" s="237"/>
      <c r="F5" s="237"/>
      <c r="G5" s="237"/>
      <c r="H5" s="237"/>
      <c r="I5" s="236"/>
    </row>
    <row r="6" spans="1:13" customFormat="1" ht="13.5" x14ac:dyDescent="0.2">
      <c r="A6" s="147"/>
      <c r="B6" s="148"/>
      <c r="C6" s="148"/>
      <c r="D6" s="143"/>
      <c r="E6" s="143"/>
      <c r="F6" s="143"/>
      <c r="G6" s="143"/>
      <c r="H6" s="143"/>
      <c r="I6" s="143"/>
    </row>
    <row r="7" spans="1:13" customFormat="1" ht="60" x14ac:dyDescent="0.2">
      <c r="A7" s="156" t="s">
        <v>64</v>
      </c>
      <c r="B7" s="141" t="s">
        <v>386</v>
      </c>
      <c r="C7" s="141" t="s">
        <v>387</v>
      </c>
      <c r="D7" s="141" t="s">
        <v>392</v>
      </c>
      <c r="E7" s="141" t="s">
        <v>394</v>
      </c>
      <c r="F7" s="141" t="s">
        <v>388</v>
      </c>
      <c r="G7" s="141" t="s">
        <v>389</v>
      </c>
      <c r="H7" s="141" t="s">
        <v>401</v>
      </c>
      <c r="I7" s="141" t="s">
        <v>390</v>
      </c>
    </row>
    <row r="8" spans="1:13" customFormat="1" ht="15" x14ac:dyDescent="0.2">
      <c r="A8" s="139">
        <v>1</v>
      </c>
      <c r="B8" s="139">
        <v>2</v>
      </c>
      <c r="C8" s="141">
        <v>3</v>
      </c>
      <c r="D8" s="139">
        <v>6</v>
      </c>
      <c r="E8" s="141">
        <v>7</v>
      </c>
      <c r="F8" s="139">
        <v>8</v>
      </c>
      <c r="G8" s="139">
        <v>9</v>
      </c>
      <c r="H8" s="139">
        <v>10</v>
      </c>
      <c r="I8" s="141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32"/>
      <c r="G9" s="232"/>
      <c r="H9" s="232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32"/>
      <c r="G10" s="232"/>
      <c r="H10" s="232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32"/>
      <c r="G11" s="232"/>
      <c r="H11" s="232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32"/>
      <c r="G12" s="232"/>
      <c r="H12" s="232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32"/>
      <c r="G13" s="232"/>
      <c r="H13" s="232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32"/>
      <c r="G14" s="232"/>
      <c r="H14" s="232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32"/>
      <c r="G15" s="232"/>
      <c r="H15" s="232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32"/>
      <c r="G16" s="232"/>
      <c r="H16" s="232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32"/>
      <c r="G17" s="232"/>
      <c r="H17" s="232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32"/>
      <c r="G18" s="232"/>
      <c r="H18" s="232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32"/>
      <c r="G19" s="232"/>
      <c r="H19" s="232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32"/>
      <c r="G20" s="232"/>
      <c r="H20" s="232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32"/>
      <c r="G21" s="232"/>
      <c r="H21" s="232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32"/>
      <c r="G22" s="232"/>
      <c r="H22" s="232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32"/>
      <c r="G23" s="232"/>
      <c r="H23" s="232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32"/>
      <c r="G24" s="232"/>
      <c r="H24" s="232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32"/>
      <c r="G25" s="232"/>
      <c r="H25" s="232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32"/>
      <c r="G26" s="232"/>
      <c r="H26" s="232"/>
      <c r="I26" s="26"/>
    </row>
    <row r="27" spans="1:9" customFormat="1" ht="15" x14ac:dyDescent="0.2">
      <c r="A27" s="70" t="s">
        <v>279</v>
      </c>
      <c r="B27" s="26"/>
      <c r="C27" s="26"/>
      <c r="D27" s="26"/>
      <c r="E27" s="26"/>
      <c r="F27" s="232"/>
      <c r="G27" s="232"/>
      <c r="H27" s="232"/>
      <c r="I27" s="26"/>
    </row>
    <row r="28" spans="1:9" x14ac:dyDescent="0.2">
      <c r="A28" s="239"/>
      <c r="B28" s="239"/>
      <c r="C28" s="239"/>
      <c r="D28" s="239"/>
      <c r="E28" s="239"/>
      <c r="F28" s="239"/>
      <c r="G28" s="239"/>
      <c r="H28" s="239"/>
      <c r="I28" s="239"/>
    </row>
    <row r="29" spans="1:9" x14ac:dyDescent="0.2">
      <c r="A29" s="239"/>
      <c r="B29" s="239"/>
      <c r="C29" s="239"/>
      <c r="D29" s="239"/>
      <c r="E29" s="239"/>
      <c r="F29" s="239"/>
      <c r="G29" s="239"/>
      <c r="H29" s="239"/>
      <c r="I29" s="239"/>
    </row>
    <row r="30" spans="1:9" x14ac:dyDescent="0.2">
      <c r="A30" s="240"/>
      <c r="B30" s="239"/>
      <c r="C30" s="239"/>
      <c r="D30" s="239"/>
      <c r="E30" s="239"/>
      <c r="F30" s="239"/>
      <c r="G30" s="239"/>
      <c r="H30" s="239"/>
      <c r="I30" s="239"/>
    </row>
    <row r="31" spans="1:9" ht="15" x14ac:dyDescent="0.3">
      <c r="A31" s="194"/>
      <c r="B31" s="196" t="s">
        <v>107</v>
      </c>
      <c r="C31" s="194"/>
      <c r="D31" s="194"/>
      <c r="E31" s="197"/>
      <c r="F31" s="194"/>
      <c r="G31" s="194"/>
      <c r="H31" s="194"/>
      <c r="I31" s="194"/>
    </row>
    <row r="32" spans="1:9" ht="15" x14ac:dyDescent="0.3">
      <c r="A32" s="194"/>
      <c r="B32" s="194"/>
      <c r="C32" s="198"/>
      <c r="D32" s="194"/>
      <c r="F32" s="198"/>
      <c r="G32" s="245"/>
    </row>
    <row r="33" spans="2:6" ht="15" x14ac:dyDescent="0.3">
      <c r="B33" s="194"/>
      <c r="C33" s="200" t="s">
        <v>269</v>
      </c>
      <c r="D33" s="194"/>
      <c r="F33" s="201" t="s">
        <v>274</v>
      </c>
    </row>
    <row r="34" spans="2:6" ht="15" x14ac:dyDescent="0.3">
      <c r="B34" s="194"/>
      <c r="C34" s="202" t="s">
        <v>140</v>
      </c>
      <c r="D34" s="194"/>
      <c r="F34" s="194" t="s">
        <v>270</v>
      </c>
    </row>
    <row r="35" spans="2:6" ht="15" x14ac:dyDescent="0.3">
      <c r="B35" s="194"/>
      <c r="C35" s="202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opLeftCell="F1" zoomScaleSheetLayoutView="70" workbookViewId="0">
      <selection activeCell="I3" sqref="I3"/>
    </sheetView>
  </sheetViews>
  <sheetFormatPr defaultRowHeight="15" x14ac:dyDescent="0.3"/>
  <cols>
    <col min="1" max="1" width="10" style="194" customWidth="1"/>
    <col min="2" max="2" width="20.28515625" style="194" customWidth="1"/>
    <col min="3" max="3" width="30" style="194" customWidth="1"/>
    <col min="4" max="4" width="29" style="194" customWidth="1"/>
    <col min="5" max="5" width="22.5703125" style="194" customWidth="1"/>
    <col min="6" max="6" width="20" style="194" customWidth="1"/>
    <col min="7" max="7" width="29.28515625" style="194" customWidth="1"/>
    <col min="8" max="8" width="27.140625" style="194" customWidth="1"/>
    <col min="9" max="9" width="26.42578125" style="194" customWidth="1"/>
    <col min="10" max="10" width="0.5703125" style="194" customWidth="1"/>
    <col min="11" max="16384" width="9.140625" style="194"/>
  </cols>
  <sheetData>
    <row r="1" spans="1:10" x14ac:dyDescent="0.3">
      <c r="A1" s="77" t="s">
        <v>406</v>
      </c>
      <c r="B1" s="79"/>
      <c r="C1" s="79"/>
      <c r="D1" s="79"/>
      <c r="E1" s="79"/>
      <c r="F1" s="79"/>
      <c r="G1" s="79"/>
      <c r="H1" s="79"/>
      <c r="I1" s="174" t="s">
        <v>199</v>
      </c>
      <c r="J1" s="175"/>
    </row>
    <row r="2" spans="1:10" x14ac:dyDescent="0.3">
      <c r="A2" s="79" t="s">
        <v>141</v>
      </c>
      <c r="B2" s="79"/>
      <c r="C2" s="79"/>
      <c r="D2" s="79"/>
      <c r="E2" s="79"/>
      <c r="F2" s="79"/>
      <c r="G2" s="79"/>
      <c r="H2" s="79"/>
      <c r="I2" s="387" t="str">
        <f>'ფორმა 9.6'!I3</f>
        <v>07.06.2016-28.06.2016</v>
      </c>
      <c r="J2" s="321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5"/>
    </row>
    <row r="4" spans="1:10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5"/>
      <c r="B5" s="369" t="s">
        <v>513</v>
      </c>
      <c r="C5" s="369"/>
      <c r="D5" s="235"/>
      <c r="E5" s="235"/>
      <c r="F5" s="235"/>
      <c r="G5" s="235"/>
      <c r="H5" s="235"/>
      <c r="I5" s="235"/>
      <c r="J5" s="201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6" t="s">
        <v>64</v>
      </c>
      <c r="B8" s="176" t="s">
        <v>378</v>
      </c>
      <c r="C8" s="177" t="s">
        <v>440</v>
      </c>
      <c r="D8" s="177" t="s">
        <v>441</v>
      </c>
      <c r="E8" s="177" t="s">
        <v>379</v>
      </c>
      <c r="F8" s="177" t="s">
        <v>398</v>
      </c>
      <c r="G8" s="177" t="s">
        <v>399</v>
      </c>
      <c r="H8" s="177" t="s">
        <v>445</v>
      </c>
      <c r="I8" s="177" t="s">
        <v>400</v>
      </c>
      <c r="J8" s="108"/>
    </row>
    <row r="9" spans="1:10" x14ac:dyDescent="0.3">
      <c r="A9" s="179">
        <v>1</v>
      </c>
      <c r="B9" s="217"/>
      <c r="C9" s="184"/>
      <c r="D9" s="184"/>
      <c r="E9" s="183"/>
      <c r="F9" s="183"/>
      <c r="G9" s="183"/>
      <c r="H9" s="183"/>
      <c r="I9" s="183"/>
      <c r="J9" s="108"/>
    </row>
    <row r="10" spans="1:10" x14ac:dyDescent="0.3">
      <c r="A10" s="179">
        <v>2</v>
      </c>
      <c r="B10" s="217"/>
      <c r="C10" s="184"/>
      <c r="D10" s="184"/>
      <c r="E10" s="183"/>
      <c r="F10" s="183"/>
      <c r="G10" s="183"/>
      <c r="H10" s="183"/>
      <c r="I10" s="183"/>
      <c r="J10" s="108"/>
    </row>
    <row r="11" spans="1:10" x14ac:dyDescent="0.3">
      <c r="A11" s="179">
        <v>3</v>
      </c>
      <c r="B11" s="217"/>
      <c r="C11" s="184"/>
      <c r="D11" s="184"/>
      <c r="E11" s="183"/>
      <c r="F11" s="183"/>
      <c r="G11" s="183"/>
      <c r="H11" s="183"/>
      <c r="I11" s="183"/>
      <c r="J11" s="108"/>
    </row>
    <row r="12" spans="1:10" x14ac:dyDescent="0.3">
      <c r="A12" s="179">
        <v>4</v>
      </c>
      <c r="B12" s="217"/>
      <c r="C12" s="184"/>
      <c r="D12" s="184"/>
      <c r="E12" s="183"/>
      <c r="F12" s="183"/>
      <c r="G12" s="183"/>
      <c r="H12" s="183"/>
      <c r="I12" s="183"/>
      <c r="J12" s="108"/>
    </row>
    <row r="13" spans="1:10" x14ac:dyDescent="0.3">
      <c r="A13" s="179">
        <v>5</v>
      </c>
      <c r="B13" s="217"/>
      <c r="C13" s="184"/>
      <c r="D13" s="184"/>
      <c r="E13" s="183"/>
      <c r="F13" s="183"/>
      <c r="G13" s="183"/>
      <c r="H13" s="183"/>
      <c r="I13" s="183"/>
      <c r="J13" s="108"/>
    </row>
    <row r="14" spans="1:10" x14ac:dyDescent="0.3">
      <c r="A14" s="179">
        <v>6</v>
      </c>
      <c r="B14" s="217"/>
      <c r="C14" s="184"/>
      <c r="D14" s="184"/>
      <c r="E14" s="183"/>
      <c r="F14" s="183"/>
      <c r="G14" s="183"/>
      <c r="H14" s="183"/>
      <c r="I14" s="183"/>
      <c r="J14" s="108"/>
    </row>
    <row r="15" spans="1:10" x14ac:dyDescent="0.3">
      <c r="A15" s="179">
        <v>7</v>
      </c>
      <c r="B15" s="217"/>
      <c r="C15" s="184"/>
      <c r="D15" s="184"/>
      <c r="E15" s="183"/>
      <c r="F15" s="183"/>
      <c r="G15" s="183"/>
      <c r="H15" s="183"/>
      <c r="I15" s="183"/>
      <c r="J15" s="108"/>
    </row>
    <row r="16" spans="1:10" x14ac:dyDescent="0.3">
      <c r="A16" s="179">
        <v>8</v>
      </c>
      <c r="B16" s="217"/>
      <c r="C16" s="184"/>
      <c r="D16" s="184"/>
      <c r="E16" s="183"/>
      <c r="F16" s="183"/>
      <c r="G16" s="183"/>
      <c r="H16" s="183"/>
      <c r="I16" s="183"/>
      <c r="J16" s="108"/>
    </row>
    <row r="17" spans="1:10" x14ac:dyDescent="0.3">
      <c r="A17" s="179">
        <v>9</v>
      </c>
      <c r="B17" s="217"/>
      <c r="C17" s="184"/>
      <c r="D17" s="184"/>
      <c r="E17" s="183"/>
      <c r="F17" s="183"/>
      <c r="G17" s="183"/>
      <c r="H17" s="183"/>
      <c r="I17" s="183"/>
      <c r="J17" s="108"/>
    </row>
    <row r="18" spans="1:10" x14ac:dyDescent="0.3">
      <c r="A18" s="179">
        <v>10</v>
      </c>
      <c r="B18" s="217"/>
      <c r="C18" s="184"/>
      <c r="D18" s="184"/>
      <c r="E18" s="183"/>
      <c r="F18" s="183"/>
      <c r="G18" s="183"/>
      <c r="H18" s="183"/>
      <c r="I18" s="183"/>
      <c r="J18" s="108"/>
    </row>
    <row r="19" spans="1:10" x14ac:dyDescent="0.3">
      <c r="A19" s="179">
        <v>11</v>
      </c>
      <c r="B19" s="217"/>
      <c r="C19" s="184"/>
      <c r="D19" s="184"/>
      <c r="E19" s="183"/>
      <c r="F19" s="183"/>
      <c r="G19" s="183"/>
      <c r="H19" s="183"/>
      <c r="I19" s="183"/>
      <c r="J19" s="108"/>
    </row>
    <row r="20" spans="1:10" x14ac:dyDescent="0.3">
      <c r="A20" s="179">
        <v>12</v>
      </c>
      <c r="B20" s="217"/>
      <c r="C20" s="184"/>
      <c r="D20" s="184"/>
      <c r="E20" s="183"/>
      <c r="F20" s="183"/>
      <c r="G20" s="183"/>
      <c r="H20" s="183"/>
      <c r="I20" s="183"/>
      <c r="J20" s="108"/>
    </row>
    <row r="21" spans="1:10" x14ac:dyDescent="0.3">
      <c r="A21" s="179">
        <v>13</v>
      </c>
      <c r="B21" s="217"/>
      <c r="C21" s="184"/>
      <c r="D21" s="184"/>
      <c r="E21" s="183"/>
      <c r="F21" s="183"/>
      <c r="G21" s="183"/>
      <c r="H21" s="183"/>
      <c r="I21" s="183"/>
      <c r="J21" s="108"/>
    </row>
    <row r="22" spans="1:10" x14ac:dyDescent="0.3">
      <c r="A22" s="179">
        <v>14</v>
      </c>
      <c r="B22" s="217"/>
      <c r="C22" s="184"/>
      <c r="D22" s="184"/>
      <c r="E22" s="183"/>
      <c r="F22" s="183"/>
      <c r="G22" s="183"/>
      <c r="H22" s="183"/>
      <c r="I22" s="183"/>
      <c r="J22" s="108"/>
    </row>
    <row r="23" spans="1:10" x14ac:dyDescent="0.3">
      <c r="A23" s="179">
        <v>15</v>
      </c>
      <c r="B23" s="217"/>
      <c r="C23" s="184"/>
      <c r="D23" s="184"/>
      <c r="E23" s="183"/>
      <c r="F23" s="183"/>
      <c r="G23" s="183"/>
      <c r="H23" s="183"/>
      <c r="I23" s="183"/>
      <c r="J23" s="108"/>
    </row>
    <row r="24" spans="1:10" x14ac:dyDescent="0.3">
      <c r="A24" s="179">
        <v>16</v>
      </c>
      <c r="B24" s="217"/>
      <c r="C24" s="184"/>
      <c r="D24" s="184"/>
      <c r="E24" s="183"/>
      <c r="F24" s="183"/>
      <c r="G24" s="183"/>
      <c r="H24" s="183"/>
      <c r="I24" s="183"/>
      <c r="J24" s="108"/>
    </row>
    <row r="25" spans="1:10" x14ac:dyDescent="0.3">
      <c r="A25" s="179">
        <v>17</v>
      </c>
      <c r="B25" s="217"/>
      <c r="C25" s="184"/>
      <c r="D25" s="184"/>
      <c r="E25" s="183"/>
      <c r="F25" s="183"/>
      <c r="G25" s="183"/>
      <c r="H25" s="183"/>
      <c r="I25" s="183"/>
      <c r="J25" s="108"/>
    </row>
    <row r="26" spans="1:10" x14ac:dyDescent="0.3">
      <c r="A26" s="179">
        <v>18</v>
      </c>
      <c r="B26" s="217"/>
      <c r="C26" s="184"/>
      <c r="D26" s="184"/>
      <c r="E26" s="183"/>
      <c r="F26" s="183"/>
      <c r="G26" s="183"/>
      <c r="H26" s="183"/>
      <c r="I26" s="183"/>
      <c r="J26" s="108"/>
    </row>
    <row r="27" spans="1:10" x14ac:dyDescent="0.3">
      <c r="A27" s="179">
        <v>19</v>
      </c>
      <c r="B27" s="217"/>
      <c r="C27" s="184"/>
      <c r="D27" s="184"/>
      <c r="E27" s="183"/>
      <c r="F27" s="183"/>
      <c r="G27" s="183"/>
      <c r="H27" s="183"/>
      <c r="I27" s="183"/>
      <c r="J27" s="108"/>
    </row>
    <row r="28" spans="1:10" x14ac:dyDescent="0.3">
      <c r="A28" s="179">
        <v>20</v>
      </c>
      <c r="B28" s="217"/>
      <c r="C28" s="184"/>
      <c r="D28" s="184"/>
      <c r="E28" s="183"/>
      <c r="F28" s="183"/>
      <c r="G28" s="183"/>
      <c r="H28" s="183"/>
      <c r="I28" s="183"/>
      <c r="J28" s="108"/>
    </row>
    <row r="29" spans="1:10" x14ac:dyDescent="0.3">
      <c r="A29" s="179">
        <v>21</v>
      </c>
      <c r="B29" s="217"/>
      <c r="C29" s="187"/>
      <c r="D29" s="187"/>
      <c r="E29" s="186"/>
      <c r="F29" s="186"/>
      <c r="G29" s="186"/>
      <c r="H29" s="292"/>
      <c r="I29" s="183"/>
      <c r="J29" s="108"/>
    </row>
    <row r="30" spans="1:10" x14ac:dyDescent="0.3">
      <c r="A30" s="179">
        <v>22</v>
      </c>
      <c r="B30" s="217"/>
      <c r="C30" s="187"/>
      <c r="D30" s="187"/>
      <c r="E30" s="186"/>
      <c r="F30" s="186"/>
      <c r="G30" s="186"/>
      <c r="H30" s="292"/>
      <c r="I30" s="183"/>
      <c r="J30" s="108"/>
    </row>
    <row r="31" spans="1:10" x14ac:dyDescent="0.3">
      <c r="A31" s="179">
        <v>23</v>
      </c>
      <c r="B31" s="217"/>
      <c r="C31" s="187"/>
      <c r="D31" s="187"/>
      <c r="E31" s="186"/>
      <c r="F31" s="186"/>
      <c r="G31" s="186"/>
      <c r="H31" s="292"/>
      <c r="I31" s="183"/>
      <c r="J31" s="108"/>
    </row>
    <row r="32" spans="1:10" x14ac:dyDescent="0.3">
      <c r="A32" s="179">
        <v>24</v>
      </c>
      <c r="B32" s="217"/>
      <c r="C32" s="187"/>
      <c r="D32" s="187"/>
      <c r="E32" s="186"/>
      <c r="F32" s="186"/>
      <c r="G32" s="186"/>
      <c r="H32" s="292"/>
      <c r="I32" s="183"/>
      <c r="J32" s="108"/>
    </row>
    <row r="33" spans="1:12" x14ac:dyDescent="0.3">
      <c r="A33" s="179">
        <v>25</v>
      </c>
      <c r="B33" s="217"/>
      <c r="C33" s="187"/>
      <c r="D33" s="187"/>
      <c r="E33" s="186"/>
      <c r="F33" s="186"/>
      <c r="G33" s="186"/>
      <c r="H33" s="292"/>
      <c r="I33" s="183"/>
      <c r="J33" s="108"/>
    </row>
    <row r="34" spans="1:12" x14ac:dyDescent="0.3">
      <c r="A34" s="179">
        <v>26</v>
      </c>
      <c r="B34" s="217"/>
      <c r="C34" s="187"/>
      <c r="D34" s="187"/>
      <c r="E34" s="186"/>
      <c r="F34" s="186"/>
      <c r="G34" s="186"/>
      <c r="H34" s="292"/>
      <c r="I34" s="183"/>
      <c r="J34" s="108"/>
    </row>
    <row r="35" spans="1:12" x14ac:dyDescent="0.3">
      <c r="A35" s="179">
        <v>27</v>
      </c>
      <c r="B35" s="217"/>
      <c r="C35" s="187"/>
      <c r="D35" s="187"/>
      <c r="E35" s="186"/>
      <c r="F35" s="186"/>
      <c r="G35" s="186"/>
      <c r="H35" s="292"/>
      <c r="I35" s="183"/>
      <c r="J35" s="108"/>
    </row>
    <row r="36" spans="1:12" x14ac:dyDescent="0.3">
      <c r="A36" s="179">
        <v>28</v>
      </c>
      <c r="B36" s="217"/>
      <c r="C36" s="187"/>
      <c r="D36" s="187"/>
      <c r="E36" s="186"/>
      <c r="F36" s="186"/>
      <c r="G36" s="186"/>
      <c r="H36" s="292"/>
      <c r="I36" s="183"/>
      <c r="J36" s="108"/>
    </row>
    <row r="37" spans="1:12" x14ac:dyDescent="0.3">
      <c r="A37" s="179">
        <v>29</v>
      </c>
      <c r="B37" s="217"/>
      <c r="C37" s="187"/>
      <c r="D37" s="187"/>
      <c r="E37" s="186"/>
      <c r="F37" s="186"/>
      <c r="G37" s="186"/>
      <c r="H37" s="292"/>
      <c r="I37" s="183"/>
      <c r="J37" s="108"/>
    </row>
    <row r="38" spans="1:12" x14ac:dyDescent="0.3">
      <c r="A38" s="179" t="s">
        <v>279</v>
      </c>
      <c r="B38" s="217"/>
      <c r="C38" s="187"/>
      <c r="D38" s="187"/>
      <c r="E38" s="186"/>
      <c r="F38" s="186"/>
      <c r="G38" s="294"/>
      <c r="H38" s="304" t="s">
        <v>433</v>
      </c>
      <c r="I38" s="295">
        <f>SUM(I9:I37)</f>
        <v>0</v>
      </c>
      <c r="J38" s="108"/>
    </row>
    <row r="40" spans="1:12" x14ac:dyDescent="0.3">
      <c r="A40" s="194" t="s">
        <v>466</v>
      </c>
    </row>
    <row r="42" spans="1:12" x14ac:dyDescent="0.3">
      <c r="B42" s="196" t="s">
        <v>107</v>
      </c>
      <c r="F42" s="197"/>
    </row>
    <row r="43" spans="1:12" x14ac:dyDescent="0.3">
      <c r="F43" s="195"/>
      <c r="I43" s="195"/>
      <c r="J43" s="195"/>
      <c r="K43" s="195"/>
      <c r="L43" s="195"/>
    </row>
    <row r="44" spans="1:12" x14ac:dyDescent="0.3">
      <c r="C44" s="198"/>
      <c r="F44" s="198"/>
      <c r="G44" s="198"/>
      <c r="H44" s="201"/>
      <c r="I44" s="199"/>
      <c r="J44" s="195"/>
      <c r="K44" s="195"/>
      <c r="L44" s="195"/>
    </row>
    <row r="45" spans="1:12" x14ac:dyDescent="0.3">
      <c r="A45" s="195"/>
      <c r="C45" s="200" t="s">
        <v>269</v>
      </c>
      <c r="F45" s="201" t="s">
        <v>274</v>
      </c>
      <c r="G45" s="200"/>
      <c r="H45" s="200"/>
      <c r="I45" s="199"/>
      <c r="J45" s="195"/>
      <c r="K45" s="195"/>
      <c r="L45" s="195"/>
    </row>
    <row r="46" spans="1:12" x14ac:dyDescent="0.3">
      <c r="A46" s="195"/>
      <c r="C46" s="202" t="s">
        <v>140</v>
      </c>
      <c r="F46" s="194" t="s">
        <v>270</v>
      </c>
      <c r="I46" s="195"/>
      <c r="J46" s="195"/>
      <c r="K46" s="195"/>
      <c r="L46" s="195"/>
    </row>
    <row r="47" spans="1:12" s="195" customFormat="1" x14ac:dyDescent="0.3">
      <c r="B47" s="194"/>
      <c r="C47" s="202"/>
      <c r="G47" s="202"/>
      <c r="H47" s="202"/>
    </row>
    <row r="48" spans="1:12" s="195" customFormat="1" ht="12.75" x14ac:dyDescent="0.2"/>
    <row r="49" s="195" customFormat="1" ht="12.75" x14ac:dyDescent="0.2"/>
    <row r="50" s="195" customFormat="1" ht="12.75" x14ac:dyDescent="0.2"/>
    <row r="51" s="195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zoomScaleSheetLayoutView="70" workbookViewId="0">
      <selection activeCell="M4" sqref="M4"/>
    </sheetView>
  </sheetViews>
  <sheetFormatPr defaultRowHeight="12.75" x14ac:dyDescent="0.2"/>
  <cols>
    <col min="1" max="1" width="2.7109375" style="207" customWidth="1"/>
    <col min="2" max="2" width="9" style="207" customWidth="1"/>
    <col min="3" max="3" width="23.42578125" style="207" customWidth="1"/>
    <col min="4" max="4" width="13.28515625" style="207" customWidth="1"/>
    <col min="5" max="5" width="9.5703125" style="207" customWidth="1"/>
    <col min="6" max="6" width="11.5703125" style="207" customWidth="1"/>
    <col min="7" max="7" width="12.28515625" style="207" customWidth="1"/>
    <col min="8" max="8" width="15.28515625" style="207" customWidth="1"/>
    <col min="9" max="9" width="17.5703125" style="207" customWidth="1"/>
    <col min="10" max="11" width="12.42578125" style="207" customWidth="1"/>
    <col min="12" max="12" width="23.5703125" style="207" customWidth="1"/>
    <col min="13" max="13" width="18.5703125" style="207" customWidth="1"/>
    <col min="14" max="14" width="0.85546875" style="207" customWidth="1"/>
    <col min="15" max="16384" width="9.140625" style="207"/>
  </cols>
  <sheetData>
    <row r="1" spans="1:14" ht="13.5" x14ac:dyDescent="0.2">
      <c r="A1" s="203" t="s">
        <v>468</v>
      </c>
      <c r="B1" s="204"/>
      <c r="C1" s="204"/>
      <c r="D1" s="204"/>
      <c r="E1" s="204"/>
      <c r="F1" s="204"/>
      <c r="G1" s="204"/>
      <c r="H1" s="204"/>
      <c r="I1" s="208"/>
      <c r="J1" s="280"/>
      <c r="K1" s="280"/>
      <c r="L1" s="280"/>
      <c r="M1" s="280" t="s">
        <v>422</v>
      </c>
      <c r="N1" s="208"/>
    </row>
    <row r="2" spans="1:14" x14ac:dyDescent="0.2">
      <c r="A2" s="208" t="s">
        <v>318</v>
      </c>
      <c r="B2" s="204"/>
      <c r="C2" s="204"/>
      <c r="D2" s="205"/>
      <c r="E2" s="205"/>
      <c r="F2" s="205"/>
      <c r="G2" s="205"/>
      <c r="H2" s="205"/>
      <c r="I2" s="204"/>
      <c r="J2" s="204"/>
      <c r="K2" s="204"/>
      <c r="L2" s="204"/>
      <c r="M2" s="206"/>
      <c r="N2" s="208"/>
    </row>
    <row r="3" spans="1:14" ht="15" x14ac:dyDescent="0.2">
      <c r="A3" s="208"/>
      <c r="B3" s="204"/>
      <c r="C3" s="204"/>
      <c r="D3" s="205"/>
      <c r="E3" s="205"/>
      <c r="F3" s="205"/>
      <c r="G3" s="205"/>
      <c r="H3" s="205"/>
      <c r="I3" s="204"/>
      <c r="J3" s="204"/>
      <c r="K3" s="204"/>
      <c r="L3" s="204"/>
      <c r="M3" s="387" t="str">
        <f>'ფორმა N 9.7'!I2</f>
        <v>07.06.2016-28.06.2016</v>
      </c>
      <c r="N3" s="321"/>
    </row>
    <row r="4" spans="1:14" ht="15" x14ac:dyDescent="0.3">
      <c r="A4" s="118" t="s">
        <v>275</v>
      </c>
      <c r="B4" s="204"/>
      <c r="C4" s="204"/>
      <c r="D4" s="209"/>
      <c r="E4" s="281"/>
      <c r="F4" s="209"/>
      <c r="G4" s="205"/>
      <c r="H4" s="205"/>
      <c r="I4" s="205"/>
      <c r="J4" s="205"/>
      <c r="K4" s="205"/>
      <c r="L4" s="204"/>
      <c r="M4" s="205"/>
      <c r="N4" s="208"/>
    </row>
    <row r="5" spans="1:14" ht="15" x14ac:dyDescent="0.2">
      <c r="A5" s="210"/>
      <c r="B5" s="369" t="s">
        <v>513</v>
      </c>
      <c r="C5" s="369"/>
      <c r="D5" s="210"/>
      <c r="E5" s="211"/>
      <c r="F5" s="211"/>
      <c r="G5" s="211"/>
      <c r="H5" s="211"/>
      <c r="I5" s="211"/>
      <c r="J5" s="211"/>
      <c r="K5" s="211"/>
      <c r="L5" s="211"/>
      <c r="M5" s="211"/>
      <c r="N5" s="208"/>
    </row>
    <row r="6" spans="1:14" ht="13.5" thickBot="1" x14ac:dyDescent="0.25">
      <c r="A6" s="282"/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08"/>
    </row>
    <row r="7" spans="1:14" ht="51" x14ac:dyDescent="0.2">
      <c r="A7" s="283" t="s">
        <v>64</v>
      </c>
      <c r="B7" s="284" t="s">
        <v>423</v>
      </c>
      <c r="C7" s="284" t="s">
        <v>424</v>
      </c>
      <c r="D7" s="285" t="s">
        <v>425</v>
      </c>
      <c r="E7" s="285" t="s">
        <v>276</v>
      </c>
      <c r="F7" s="285" t="s">
        <v>426</v>
      </c>
      <c r="G7" s="285" t="s">
        <v>427</v>
      </c>
      <c r="H7" s="284" t="s">
        <v>428</v>
      </c>
      <c r="I7" s="286" t="s">
        <v>429</v>
      </c>
      <c r="J7" s="286" t="s">
        <v>430</v>
      </c>
      <c r="K7" s="287" t="s">
        <v>431</v>
      </c>
      <c r="L7" s="287" t="s">
        <v>432</v>
      </c>
      <c r="M7" s="285" t="s">
        <v>422</v>
      </c>
      <c r="N7" s="208"/>
    </row>
    <row r="8" spans="1:14" x14ac:dyDescent="0.2">
      <c r="A8" s="213">
        <v>1</v>
      </c>
      <c r="B8" s="214">
        <v>2</v>
      </c>
      <c r="C8" s="214">
        <v>3</v>
      </c>
      <c r="D8" s="215">
        <v>4</v>
      </c>
      <c r="E8" s="215">
        <v>5</v>
      </c>
      <c r="F8" s="215">
        <v>6</v>
      </c>
      <c r="G8" s="215">
        <v>7</v>
      </c>
      <c r="H8" s="215">
        <v>8</v>
      </c>
      <c r="I8" s="215">
        <v>9</v>
      </c>
      <c r="J8" s="215">
        <v>10</v>
      </c>
      <c r="K8" s="215">
        <v>11</v>
      </c>
      <c r="L8" s="215">
        <v>12</v>
      </c>
      <c r="M8" s="215">
        <v>13</v>
      </c>
      <c r="N8" s="208"/>
    </row>
    <row r="9" spans="1:14" ht="15" x14ac:dyDescent="0.25">
      <c r="A9" s="216">
        <v>1</v>
      </c>
      <c r="B9" s="217"/>
      <c r="C9" s="288"/>
      <c r="D9" s="216"/>
      <c r="E9" s="216"/>
      <c r="F9" s="216"/>
      <c r="G9" s="216"/>
      <c r="H9" s="216"/>
      <c r="I9" s="216"/>
      <c r="J9" s="216"/>
      <c r="K9" s="216"/>
      <c r="L9" s="216"/>
      <c r="M9" s="289" t="str">
        <f t="shared" ref="M9:M33" si="0">IF(ISBLANK(B9),"",$M$2)</f>
        <v/>
      </c>
      <c r="N9" s="208"/>
    </row>
    <row r="10" spans="1:14" ht="15" x14ac:dyDescent="0.25">
      <c r="A10" s="216">
        <v>2</v>
      </c>
      <c r="B10" s="217"/>
      <c r="C10" s="288"/>
      <c r="D10" s="216"/>
      <c r="E10" s="216"/>
      <c r="F10" s="216"/>
      <c r="G10" s="216"/>
      <c r="H10" s="216"/>
      <c r="I10" s="216"/>
      <c r="J10" s="216"/>
      <c r="K10" s="216"/>
      <c r="L10" s="216"/>
      <c r="M10" s="289" t="str">
        <f t="shared" si="0"/>
        <v/>
      </c>
      <c r="N10" s="208"/>
    </row>
    <row r="11" spans="1:14" ht="15" x14ac:dyDescent="0.25">
      <c r="A11" s="216">
        <v>3</v>
      </c>
      <c r="B11" s="217"/>
      <c r="C11" s="288"/>
      <c r="D11" s="216"/>
      <c r="E11" s="216"/>
      <c r="F11" s="216"/>
      <c r="G11" s="216"/>
      <c r="H11" s="216"/>
      <c r="I11" s="216"/>
      <c r="J11" s="216"/>
      <c r="K11" s="216"/>
      <c r="L11" s="216"/>
      <c r="M11" s="289" t="str">
        <f t="shared" si="0"/>
        <v/>
      </c>
      <c r="N11" s="208"/>
    </row>
    <row r="12" spans="1:14" ht="15" x14ac:dyDescent="0.25">
      <c r="A12" s="216">
        <v>4</v>
      </c>
      <c r="B12" s="217"/>
      <c r="C12" s="288"/>
      <c r="D12" s="216"/>
      <c r="E12" s="216"/>
      <c r="F12" s="216"/>
      <c r="G12" s="216"/>
      <c r="H12" s="216"/>
      <c r="I12" s="216"/>
      <c r="J12" s="216"/>
      <c r="K12" s="216"/>
      <c r="L12" s="216"/>
      <c r="M12" s="289" t="str">
        <f t="shared" si="0"/>
        <v/>
      </c>
      <c r="N12" s="208"/>
    </row>
    <row r="13" spans="1:14" ht="15" x14ac:dyDescent="0.25">
      <c r="A13" s="216">
        <v>5</v>
      </c>
      <c r="B13" s="217"/>
      <c r="C13" s="288"/>
      <c r="D13" s="216"/>
      <c r="E13" s="216"/>
      <c r="F13" s="216"/>
      <c r="G13" s="216"/>
      <c r="H13" s="216"/>
      <c r="I13" s="216"/>
      <c r="J13" s="216"/>
      <c r="K13" s="216"/>
      <c r="L13" s="216"/>
      <c r="M13" s="289" t="str">
        <f t="shared" si="0"/>
        <v/>
      </c>
      <c r="N13" s="208"/>
    </row>
    <row r="14" spans="1:14" ht="15" x14ac:dyDescent="0.25">
      <c r="A14" s="216">
        <v>6</v>
      </c>
      <c r="B14" s="217"/>
      <c r="C14" s="288"/>
      <c r="D14" s="216"/>
      <c r="E14" s="216"/>
      <c r="F14" s="216"/>
      <c r="G14" s="216"/>
      <c r="H14" s="216"/>
      <c r="I14" s="216"/>
      <c r="J14" s="216"/>
      <c r="K14" s="216"/>
      <c r="L14" s="216"/>
      <c r="M14" s="289" t="str">
        <f t="shared" si="0"/>
        <v/>
      </c>
      <c r="N14" s="208"/>
    </row>
    <row r="15" spans="1:14" ht="15" x14ac:dyDescent="0.25">
      <c r="A15" s="216">
        <v>7</v>
      </c>
      <c r="B15" s="217"/>
      <c r="C15" s="288"/>
      <c r="D15" s="216"/>
      <c r="E15" s="216"/>
      <c r="F15" s="216"/>
      <c r="G15" s="216"/>
      <c r="H15" s="216"/>
      <c r="I15" s="216"/>
      <c r="J15" s="216"/>
      <c r="K15" s="216"/>
      <c r="L15" s="216"/>
      <c r="M15" s="289" t="str">
        <f t="shared" si="0"/>
        <v/>
      </c>
      <c r="N15" s="208"/>
    </row>
    <row r="16" spans="1:14" ht="15" x14ac:dyDescent="0.25">
      <c r="A16" s="216">
        <v>8</v>
      </c>
      <c r="B16" s="217"/>
      <c r="C16" s="288"/>
      <c r="D16" s="216"/>
      <c r="E16" s="216"/>
      <c r="F16" s="216"/>
      <c r="G16" s="216"/>
      <c r="H16" s="216"/>
      <c r="I16" s="216"/>
      <c r="J16" s="216"/>
      <c r="K16" s="216"/>
      <c r="L16" s="216"/>
      <c r="M16" s="289" t="str">
        <f t="shared" si="0"/>
        <v/>
      </c>
      <c r="N16" s="208"/>
    </row>
    <row r="17" spans="1:14" ht="15" x14ac:dyDescent="0.25">
      <c r="A17" s="216">
        <v>9</v>
      </c>
      <c r="B17" s="217"/>
      <c r="C17" s="288"/>
      <c r="D17" s="216"/>
      <c r="E17" s="216"/>
      <c r="F17" s="216"/>
      <c r="G17" s="216"/>
      <c r="H17" s="216"/>
      <c r="I17" s="216"/>
      <c r="J17" s="216"/>
      <c r="K17" s="216"/>
      <c r="L17" s="216"/>
      <c r="M17" s="289" t="str">
        <f t="shared" si="0"/>
        <v/>
      </c>
      <c r="N17" s="208"/>
    </row>
    <row r="18" spans="1:14" ht="15" x14ac:dyDescent="0.25">
      <c r="A18" s="216">
        <v>10</v>
      </c>
      <c r="B18" s="217"/>
      <c r="C18" s="288"/>
      <c r="D18" s="216"/>
      <c r="E18" s="216"/>
      <c r="F18" s="216"/>
      <c r="G18" s="216"/>
      <c r="H18" s="216"/>
      <c r="I18" s="216"/>
      <c r="J18" s="216"/>
      <c r="K18" s="216"/>
      <c r="L18" s="216"/>
      <c r="M18" s="289" t="str">
        <f t="shared" si="0"/>
        <v/>
      </c>
      <c r="N18" s="208"/>
    </row>
    <row r="19" spans="1:14" ht="15" x14ac:dyDescent="0.25">
      <c r="A19" s="216">
        <v>11</v>
      </c>
      <c r="B19" s="217"/>
      <c r="C19" s="288"/>
      <c r="D19" s="216"/>
      <c r="E19" s="216"/>
      <c r="F19" s="216"/>
      <c r="G19" s="216"/>
      <c r="H19" s="216"/>
      <c r="I19" s="216"/>
      <c r="J19" s="216"/>
      <c r="K19" s="216"/>
      <c r="L19" s="216"/>
      <c r="M19" s="289" t="str">
        <f t="shared" si="0"/>
        <v/>
      </c>
      <c r="N19" s="208"/>
    </row>
    <row r="20" spans="1:14" ht="15" x14ac:dyDescent="0.25">
      <c r="A20" s="216">
        <v>12</v>
      </c>
      <c r="B20" s="217"/>
      <c r="C20" s="288"/>
      <c r="D20" s="216"/>
      <c r="E20" s="216"/>
      <c r="F20" s="216"/>
      <c r="G20" s="216"/>
      <c r="H20" s="216"/>
      <c r="I20" s="216"/>
      <c r="J20" s="216"/>
      <c r="K20" s="216"/>
      <c r="L20" s="216"/>
      <c r="M20" s="289" t="str">
        <f t="shared" si="0"/>
        <v/>
      </c>
      <c r="N20" s="208"/>
    </row>
    <row r="21" spans="1:14" ht="15" x14ac:dyDescent="0.25">
      <c r="A21" s="216">
        <v>13</v>
      </c>
      <c r="B21" s="217"/>
      <c r="C21" s="288"/>
      <c r="D21" s="216"/>
      <c r="E21" s="216"/>
      <c r="F21" s="216"/>
      <c r="G21" s="216"/>
      <c r="H21" s="216"/>
      <c r="I21" s="216"/>
      <c r="J21" s="216"/>
      <c r="K21" s="216"/>
      <c r="L21" s="216"/>
      <c r="M21" s="289" t="str">
        <f t="shared" si="0"/>
        <v/>
      </c>
      <c r="N21" s="208"/>
    </row>
    <row r="22" spans="1:14" ht="15" x14ac:dyDescent="0.25">
      <c r="A22" s="216">
        <v>14</v>
      </c>
      <c r="B22" s="217"/>
      <c r="C22" s="288"/>
      <c r="D22" s="216"/>
      <c r="E22" s="216"/>
      <c r="F22" s="216"/>
      <c r="G22" s="216"/>
      <c r="H22" s="216"/>
      <c r="I22" s="216"/>
      <c r="J22" s="216"/>
      <c r="K22" s="216"/>
      <c r="L22" s="216"/>
      <c r="M22" s="289" t="str">
        <f t="shared" si="0"/>
        <v/>
      </c>
      <c r="N22" s="208"/>
    </row>
    <row r="23" spans="1:14" ht="15" x14ac:dyDescent="0.25">
      <c r="A23" s="216">
        <v>15</v>
      </c>
      <c r="B23" s="217"/>
      <c r="C23" s="288"/>
      <c r="D23" s="216"/>
      <c r="E23" s="216"/>
      <c r="F23" s="216"/>
      <c r="G23" s="216"/>
      <c r="H23" s="216"/>
      <c r="I23" s="216"/>
      <c r="J23" s="216"/>
      <c r="K23" s="216"/>
      <c r="L23" s="216"/>
      <c r="M23" s="289" t="str">
        <f t="shared" si="0"/>
        <v/>
      </c>
      <c r="N23" s="208"/>
    </row>
    <row r="24" spans="1:14" ht="15" x14ac:dyDescent="0.25">
      <c r="A24" s="216">
        <v>16</v>
      </c>
      <c r="B24" s="217"/>
      <c r="C24" s="288"/>
      <c r="D24" s="216"/>
      <c r="E24" s="216"/>
      <c r="F24" s="216"/>
      <c r="G24" s="216"/>
      <c r="H24" s="216"/>
      <c r="I24" s="216"/>
      <c r="J24" s="216"/>
      <c r="K24" s="216"/>
      <c r="L24" s="216"/>
      <c r="M24" s="289" t="str">
        <f t="shared" si="0"/>
        <v/>
      </c>
      <c r="N24" s="208"/>
    </row>
    <row r="25" spans="1:14" ht="15" x14ac:dyDescent="0.25">
      <c r="A25" s="216">
        <v>17</v>
      </c>
      <c r="B25" s="217"/>
      <c r="C25" s="288"/>
      <c r="D25" s="216"/>
      <c r="E25" s="216"/>
      <c r="F25" s="216"/>
      <c r="G25" s="216"/>
      <c r="H25" s="216"/>
      <c r="I25" s="216"/>
      <c r="J25" s="216"/>
      <c r="K25" s="216"/>
      <c r="L25" s="216"/>
      <c r="M25" s="289" t="str">
        <f t="shared" si="0"/>
        <v/>
      </c>
      <c r="N25" s="208"/>
    </row>
    <row r="26" spans="1:14" ht="15" x14ac:dyDescent="0.25">
      <c r="A26" s="216">
        <v>18</v>
      </c>
      <c r="B26" s="217"/>
      <c r="C26" s="288"/>
      <c r="D26" s="216"/>
      <c r="E26" s="216"/>
      <c r="F26" s="216"/>
      <c r="G26" s="216"/>
      <c r="H26" s="216"/>
      <c r="I26" s="216"/>
      <c r="J26" s="216"/>
      <c r="K26" s="216"/>
      <c r="L26" s="216"/>
      <c r="M26" s="289" t="str">
        <f t="shared" si="0"/>
        <v/>
      </c>
      <c r="N26" s="208"/>
    </row>
    <row r="27" spans="1:14" ht="15" x14ac:dyDescent="0.25">
      <c r="A27" s="216">
        <v>19</v>
      </c>
      <c r="B27" s="217"/>
      <c r="C27" s="288"/>
      <c r="D27" s="216"/>
      <c r="E27" s="216"/>
      <c r="F27" s="216"/>
      <c r="G27" s="216"/>
      <c r="H27" s="216"/>
      <c r="I27" s="216"/>
      <c r="J27" s="216"/>
      <c r="K27" s="216"/>
      <c r="L27" s="216"/>
      <c r="M27" s="289" t="str">
        <f t="shared" si="0"/>
        <v/>
      </c>
      <c r="N27" s="208"/>
    </row>
    <row r="28" spans="1:14" ht="15" x14ac:dyDescent="0.25">
      <c r="A28" s="216">
        <v>20</v>
      </c>
      <c r="B28" s="217"/>
      <c r="C28" s="288"/>
      <c r="D28" s="216"/>
      <c r="E28" s="216"/>
      <c r="F28" s="216"/>
      <c r="G28" s="216"/>
      <c r="H28" s="216"/>
      <c r="I28" s="216"/>
      <c r="J28" s="216"/>
      <c r="K28" s="216"/>
      <c r="L28" s="216"/>
      <c r="M28" s="289" t="str">
        <f t="shared" si="0"/>
        <v/>
      </c>
      <c r="N28" s="208"/>
    </row>
    <row r="29" spans="1:14" ht="15" x14ac:dyDescent="0.25">
      <c r="A29" s="216">
        <v>21</v>
      </c>
      <c r="B29" s="217"/>
      <c r="C29" s="288"/>
      <c r="D29" s="216"/>
      <c r="E29" s="216"/>
      <c r="F29" s="216"/>
      <c r="G29" s="216"/>
      <c r="H29" s="216"/>
      <c r="I29" s="216"/>
      <c r="J29" s="216"/>
      <c r="K29" s="216"/>
      <c r="L29" s="216"/>
      <c r="M29" s="289" t="str">
        <f t="shared" si="0"/>
        <v/>
      </c>
      <c r="N29" s="208"/>
    </row>
    <row r="30" spans="1:14" ht="15" x14ac:dyDescent="0.25">
      <c r="A30" s="216">
        <v>22</v>
      </c>
      <c r="B30" s="217"/>
      <c r="C30" s="288"/>
      <c r="D30" s="216"/>
      <c r="E30" s="216"/>
      <c r="F30" s="216"/>
      <c r="G30" s="216"/>
      <c r="H30" s="216"/>
      <c r="I30" s="216"/>
      <c r="J30" s="216"/>
      <c r="K30" s="216"/>
      <c r="L30" s="216"/>
      <c r="M30" s="289" t="str">
        <f t="shared" si="0"/>
        <v/>
      </c>
      <c r="N30" s="208"/>
    </row>
    <row r="31" spans="1:14" ht="15" x14ac:dyDescent="0.25">
      <c r="A31" s="216">
        <v>23</v>
      </c>
      <c r="B31" s="217"/>
      <c r="C31" s="288"/>
      <c r="D31" s="216"/>
      <c r="E31" s="216"/>
      <c r="F31" s="216"/>
      <c r="G31" s="216"/>
      <c r="H31" s="216"/>
      <c r="I31" s="216"/>
      <c r="J31" s="216"/>
      <c r="K31" s="216"/>
      <c r="L31" s="216"/>
      <c r="M31" s="289" t="str">
        <f t="shared" si="0"/>
        <v/>
      </c>
      <c r="N31" s="208"/>
    </row>
    <row r="32" spans="1:14" ht="15" x14ac:dyDescent="0.25">
      <c r="A32" s="216">
        <v>24</v>
      </c>
      <c r="B32" s="217"/>
      <c r="C32" s="288"/>
      <c r="D32" s="216"/>
      <c r="E32" s="216"/>
      <c r="F32" s="216"/>
      <c r="G32" s="216"/>
      <c r="H32" s="216"/>
      <c r="I32" s="216"/>
      <c r="J32" s="216"/>
      <c r="K32" s="216"/>
      <c r="L32" s="216"/>
      <c r="M32" s="289" t="str">
        <f t="shared" si="0"/>
        <v/>
      </c>
      <c r="N32" s="208"/>
    </row>
    <row r="33" spans="1:14" ht="15" x14ac:dyDescent="0.25">
      <c r="A33" s="290" t="s">
        <v>279</v>
      </c>
      <c r="B33" s="217"/>
      <c r="C33" s="288"/>
      <c r="D33" s="216"/>
      <c r="E33" s="216"/>
      <c r="F33" s="216"/>
      <c r="G33" s="216"/>
      <c r="H33" s="216"/>
      <c r="I33" s="216"/>
      <c r="J33" s="216"/>
      <c r="K33" s="216"/>
      <c r="L33" s="216"/>
      <c r="M33" s="289" t="str">
        <f t="shared" si="0"/>
        <v/>
      </c>
      <c r="N33" s="208"/>
    </row>
    <row r="34" spans="1:14" s="223" customFormat="1" x14ac:dyDescent="0.2"/>
    <row r="37" spans="1:14" s="21" customFormat="1" ht="15" x14ac:dyDescent="0.3">
      <c r="B37" s="218" t="s">
        <v>107</v>
      </c>
    </row>
    <row r="38" spans="1:14" s="21" customFormat="1" ht="15" x14ac:dyDescent="0.3">
      <c r="B38" s="218"/>
    </row>
    <row r="39" spans="1:14" s="21" customFormat="1" ht="15" x14ac:dyDescent="0.3">
      <c r="C39" s="220"/>
      <c r="D39" s="219"/>
      <c r="E39" s="219"/>
      <c r="H39" s="220"/>
      <c r="I39" s="220"/>
      <c r="J39" s="219"/>
      <c r="K39" s="219"/>
      <c r="L39" s="219"/>
    </row>
    <row r="40" spans="1:14" s="21" customFormat="1" ht="15" x14ac:dyDescent="0.3">
      <c r="C40" s="221" t="s">
        <v>269</v>
      </c>
      <c r="D40" s="219"/>
      <c r="E40" s="219"/>
      <c r="H40" s="218" t="s">
        <v>320</v>
      </c>
      <c r="M40" s="219"/>
    </row>
    <row r="41" spans="1:14" s="21" customFormat="1" ht="15" x14ac:dyDescent="0.3">
      <c r="C41" s="221" t="s">
        <v>140</v>
      </c>
      <c r="D41" s="219"/>
      <c r="E41" s="219"/>
      <c r="H41" s="222" t="s">
        <v>270</v>
      </c>
      <c r="M41" s="219"/>
    </row>
    <row r="42" spans="1:14" ht="15" x14ac:dyDescent="0.3">
      <c r="C42" s="221"/>
      <c r="F42" s="222"/>
      <c r="J42" s="224"/>
      <c r="K42" s="224"/>
      <c r="L42" s="224"/>
      <c r="M42" s="224"/>
    </row>
    <row r="43" spans="1:14" ht="15" x14ac:dyDescent="0.3">
      <c r="C43" s="22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3">
        <v>40907</v>
      </c>
      <c r="C2" t="s">
        <v>201</v>
      </c>
      <c r="E2" t="s">
        <v>232</v>
      </c>
      <c r="G2" s="65" t="s">
        <v>238</v>
      </c>
    </row>
    <row r="3" spans="1:7" ht="15" x14ac:dyDescent="0.2">
      <c r="A3" s="63">
        <v>40908</v>
      </c>
      <c r="C3" t="s">
        <v>202</v>
      </c>
      <c r="E3" t="s">
        <v>233</v>
      </c>
      <c r="G3" s="65" t="s">
        <v>239</v>
      </c>
    </row>
    <row r="4" spans="1:7" ht="15" x14ac:dyDescent="0.2">
      <c r="A4" s="63">
        <v>40909</v>
      </c>
      <c r="C4" t="s">
        <v>203</v>
      </c>
      <c r="E4" t="s">
        <v>234</v>
      </c>
      <c r="G4" s="65" t="s">
        <v>240</v>
      </c>
    </row>
    <row r="5" spans="1:7" x14ac:dyDescent="0.2">
      <c r="A5" s="63">
        <v>40910</v>
      </c>
      <c r="C5" t="s">
        <v>204</v>
      </c>
      <c r="E5" t="s">
        <v>235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C3" sqref="C3"/>
    </sheetView>
  </sheetViews>
  <sheetFormatPr defaultRowHeight="15" x14ac:dyDescent="0.3"/>
  <cols>
    <col min="1" max="1" width="14.28515625" style="21" bestFit="1" customWidth="1"/>
    <col min="2" max="2" width="80" style="27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273</v>
      </c>
      <c r="B1" s="270"/>
      <c r="C1" s="423" t="s">
        <v>110</v>
      </c>
      <c r="D1" s="423"/>
      <c r="E1" s="117"/>
    </row>
    <row r="2" spans="1:12" s="6" customFormat="1" x14ac:dyDescent="0.3">
      <c r="A2" s="79" t="s">
        <v>141</v>
      </c>
      <c r="B2" s="270"/>
      <c r="C2" s="387" t="str">
        <f>'ფორმა N2'!C2</f>
        <v>07.06.2016-28.06.2016</v>
      </c>
      <c r="D2" s="321"/>
      <c r="E2" s="117"/>
    </row>
    <row r="3" spans="1:12" s="6" customFormat="1" x14ac:dyDescent="0.3">
      <c r="A3" s="79"/>
      <c r="B3" s="270"/>
      <c r="C3" s="78"/>
      <c r="D3" s="78"/>
      <c r="E3" s="117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71"/>
      <c r="C4" s="79"/>
      <c r="D4" s="79"/>
      <c r="E4" s="111"/>
      <c r="L4" s="6"/>
    </row>
    <row r="5" spans="1:12" s="2" customFormat="1" x14ac:dyDescent="0.3">
      <c r="A5" s="123" t="e">
        <f>#REF!</f>
        <v>#REF!</v>
      </c>
      <c r="B5" s="369" t="s">
        <v>513</v>
      </c>
      <c r="C5" s="369"/>
      <c r="D5" s="60"/>
      <c r="E5" s="111"/>
    </row>
    <row r="6" spans="1:12" s="2" customFormat="1" x14ac:dyDescent="0.3">
      <c r="A6" s="80"/>
      <c r="B6" s="271"/>
      <c r="C6" s="79"/>
      <c r="D6" s="79"/>
      <c r="E6" s="111"/>
    </row>
    <row r="7" spans="1:12" s="6" customFormat="1" ht="18" x14ac:dyDescent="0.3">
      <c r="A7" s="103"/>
      <c r="B7" s="116"/>
      <c r="C7" s="81"/>
      <c r="D7" s="81"/>
      <c r="E7" s="117"/>
    </row>
    <row r="8" spans="1:12" s="6" customFormat="1" ht="30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7"/>
      <c r="F8" s="20"/>
    </row>
    <row r="9" spans="1:12" s="7" customFormat="1" x14ac:dyDescent="0.3">
      <c r="A9" s="257">
        <v>1</v>
      </c>
      <c r="B9" s="257" t="s">
        <v>65</v>
      </c>
      <c r="C9" s="88">
        <f>SUM(C10,C25)</f>
        <v>0</v>
      </c>
      <c r="D9" s="88">
        <f>SUM(D10,D25)</f>
        <v>0</v>
      </c>
      <c r="E9" s="117"/>
    </row>
    <row r="10" spans="1:12" s="7" customFormat="1" x14ac:dyDescent="0.3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7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7"/>
    </row>
    <row r="12" spans="1:12" s="10" customFormat="1" x14ac:dyDescent="0.3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7"/>
    </row>
    <row r="13" spans="1:12" s="3" customFormat="1" x14ac:dyDescent="0.3">
      <c r="A13" s="100" t="s">
        <v>81</v>
      </c>
      <c r="B13" s="100" t="s">
        <v>312</v>
      </c>
      <c r="C13" s="8"/>
      <c r="D13" s="8"/>
      <c r="E13" s="117"/>
    </row>
    <row r="14" spans="1:12" s="3" customFormat="1" x14ac:dyDescent="0.3">
      <c r="A14" s="100" t="s">
        <v>109</v>
      </c>
      <c r="B14" s="100" t="s">
        <v>97</v>
      </c>
      <c r="C14" s="8"/>
      <c r="D14" s="8"/>
      <c r="E14" s="117"/>
    </row>
    <row r="15" spans="1:12" s="3" customForma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7"/>
    </row>
    <row r="16" spans="1:12" s="3" customFormat="1" x14ac:dyDescent="0.3">
      <c r="A16" s="100" t="s">
        <v>84</v>
      </c>
      <c r="B16" s="100" t="s">
        <v>86</v>
      </c>
      <c r="C16" s="8"/>
      <c r="D16" s="8"/>
      <c r="E16" s="117"/>
    </row>
    <row r="17" spans="1:5" s="3" customFormat="1" ht="30" x14ac:dyDescent="0.3">
      <c r="A17" s="100" t="s">
        <v>85</v>
      </c>
      <c r="B17" s="100" t="s">
        <v>111</v>
      </c>
      <c r="C17" s="8"/>
      <c r="D17" s="8"/>
      <c r="E17" s="117"/>
    </row>
    <row r="18" spans="1:5" s="3" customForma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7"/>
    </row>
    <row r="19" spans="1:5" s="3" customFormat="1" x14ac:dyDescent="0.3">
      <c r="A19" s="100" t="s">
        <v>88</v>
      </c>
      <c r="B19" s="100" t="s">
        <v>89</v>
      </c>
      <c r="C19" s="8"/>
      <c r="D19" s="8"/>
      <c r="E19" s="117"/>
    </row>
    <row r="20" spans="1:5" s="3" customFormat="1" ht="30" x14ac:dyDescent="0.3">
      <c r="A20" s="100" t="s">
        <v>92</v>
      </c>
      <c r="B20" s="100" t="s">
        <v>90</v>
      </c>
      <c r="C20" s="8"/>
      <c r="D20" s="8"/>
      <c r="E20" s="117"/>
    </row>
    <row r="21" spans="1:5" s="3" customFormat="1" x14ac:dyDescent="0.3">
      <c r="A21" s="100" t="s">
        <v>93</v>
      </c>
      <c r="B21" s="100" t="s">
        <v>91</v>
      </c>
      <c r="C21" s="8"/>
      <c r="D21" s="8"/>
      <c r="E21" s="117"/>
    </row>
    <row r="22" spans="1:5" s="3" customFormat="1" x14ac:dyDescent="0.3">
      <c r="A22" s="100" t="s">
        <v>94</v>
      </c>
      <c r="B22" s="100" t="s">
        <v>447</v>
      </c>
      <c r="C22" s="8"/>
      <c r="D22" s="8"/>
      <c r="E22" s="117"/>
    </row>
    <row r="23" spans="1:5" s="3" customFormat="1" x14ac:dyDescent="0.3">
      <c r="A23" s="91" t="s">
        <v>95</v>
      </c>
      <c r="B23" s="91" t="s">
        <v>448</v>
      </c>
      <c r="C23" s="296"/>
      <c r="D23" s="8"/>
      <c r="E23" s="117"/>
    </row>
    <row r="24" spans="1:5" s="3" customFormat="1" x14ac:dyDescent="0.3">
      <c r="A24" s="91" t="s">
        <v>252</v>
      </c>
      <c r="B24" s="91" t="s">
        <v>454</v>
      </c>
      <c r="C24" s="8"/>
      <c r="D24" s="8"/>
      <c r="E24" s="117"/>
    </row>
    <row r="25" spans="1:5" s="3" customFormat="1" x14ac:dyDescent="0.3">
      <c r="A25" s="90">
        <v>1.2</v>
      </c>
      <c r="B25" s="257" t="s">
        <v>96</v>
      </c>
      <c r="C25" s="88">
        <f>SUM(C26,C30)</f>
        <v>0</v>
      </c>
      <c r="D25" s="88">
        <f>SUM(D26,D30)</f>
        <v>0</v>
      </c>
      <c r="E25" s="117"/>
    </row>
    <row r="26" spans="1:5" x14ac:dyDescent="0.3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7"/>
    </row>
    <row r="27" spans="1:5" x14ac:dyDescent="0.3">
      <c r="A27" s="265" t="s">
        <v>98</v>
      </c>
      <c r="B27" s="100" t="s">
        <v>310</v>
      </c>
      <c r="C27" s="8"/>
      <c r="D27" s="8"/>
      <c r="E27" s="117"/>
    </row>
    <row r="28" spans="1:5" x14ac:dyDescent="0.3">
      <c r="A28" s="265" t="s">
        <v>99</v>
      </c>
      <c r="B28" s="100" t="s">
        <v>313</v>
      </c>
      <c r="C28" s="8"/>
      <c r="D28" s="8"/>
      <c r="E28" s="117"/>
    </row>
    <row r="29" spans="1:5" x14ac:dyDescent="0.3">
      <c r="A29" s="265" t="s">
        <v>457</v>
      </c>
      <c r="B29" s="100" t="s">
        <v>311</v>
      </c>
      <c r="C29" s="8"/>
      <c r="D29" s="8"/>
      <c r="E29" s="117"/>
    </row>
    <row r="30" spans="1:5" x14ac:dyDescent="0.3">
      <c r="A30" s="91" t="s">
        <v>33</v>
      </c>
      <c r="B30" s="293" t="s">
        <v>455</v>
      </c>
      <c r="C30" s="8"/>
      <c r="D30" s="8"/>
      <c r="E30" s="117"/>
    </row>
    <row r="31" spans="1:5" s="23" customFormat="1" ht="12.75" x14ac:dyDescent="0.2">
      <c r="B31" s="272"/>
    </row>
    <row r="32" spans="1:5" s="2" customFormat="1" x14ac:dyDescent="0.3">
      <c r="A32" s="1"/>
      <c r="B32" s="273"/>
      <c r="E32" s="5"/>
    </row>
    <row r="33" spans="1:9" s="2" customFormat="1" x14ac:dyDescent="0.3">
      <c r="B33" s="273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2" t="s">
        <v>107</v>
      </c>
      <c r="B36" s="273"/>
      <c r="E36" s="5"/>
    </row>
    <row r="37" spans="1:9" s="2" customFormat="1" x14ac:dyDescent="0.3">
      <c r="B37" s="273"/>
      <c r="E37"/>
      <c r="F37"/>
      <c r="G37"/>
      <c r="H37"/>
      <c r="I37"/>
    </row>
    <row r="38" spans="1:9" s="2" customFormat="1" x14ac:dyDescent="0.3">
      <c r="B38" s="273"/>
      <c r="D38" s="12"/>
      <c r="E38"/>
      <c r="F38"/>
      <c r="G38"/>
      <c r="H38"/>
      <c r="I38"/>
    </row>
    <row r="39" spans="1:9" s="2" customFormat="1" x14ac:dyDescent="0.3">
      <c r="A39"/>
      <c r="B39" s="275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273" t="s">
        <v>271</v>
      </c>
      <c r="D40" s="12"/>
      <c r="E40"/>
      <c r="F40"/>
      <c r="G40"/>
      <c r="H40"/>
      <c r="I40"/>
    </row>
    <row r="41" spans="1:9" customFormat="1" ht="12.75" x14ac:dyDescent="0.2">
      <c r="B41" s="276" t="s">
        <v>140</v>
      </c>
    </row>
    <row r="42" spans="1:9" customFormat="1" ht="12.75" x14ac:dyDescent="0.2">
      <c r="B42" s="277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zoomScaleSheetLayoutView="70" workbookViewId="0">
      <selection activeCell="C3" sqref="C3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407</v>
      </c>
      <c r="B1" s="254"/>
      <c r="C1" s="423" t="s">
        <v>110</v>
      </c>
      <c r="D1" s="423"/>
      <c r="E1" s="94"/>
    </row>
    <row r="2" spans="1:5" s="6" customFormat="1" x14ac:dyDescent="0.3">
      <c r="A2" s="77" t="s">
        <v>408</v>
      </c>
      <c r="B2" s="254"/>
      <c r="C2" s="387" t="str">
        <f>'ფორმა N3'!C2</f>
        <v>07.06.2016-28.06.2016</v>
      </c>
      <c r="D2" s="321"/>
      <c r="E2" s="94"/>
    </row>
    <row r="3" spans="1:5" s="6" customFormat="1" x14ac:dyDescent="0.3">
      <c r="A3" s="77" t="s">
        <v>409</v>
      </c>
      <c r="B3" s="254"/>
      <c r="C3" s="255"/>
      <c r="D3" s="255"/>
      <c r="E3" s="94"/>
    </row>
    <row r="4" spans="1:5" s="6" customFormat="1" x14ac:dyDescent="0.3">
      <c r="A4" s="79" t="s">
        <v>141</v>
      </c>
      <c r="B4" s="254"/>
      <c r="C4" s="255"/>
      <c r="D4" s="255"/>
      <c r="E4" s="94"/>
    </row>
    <row r="5" spans="1:5" s="6" customFormat="1" x14ac:dyDescent="0.3">
      <c r="A5" s="79"/>
      <c r="B5" s="254"/>
      <c r="C5" s="255"/>
      <c r="D5" s="255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56" t="str">
        <f>'[1]ფორმა N1'!D4</f>
        <v/>
      </c>
      <c r="B7" s="369" t="s">
        <v>513</v>
      </c>
      <c r="C7" s="369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54"/>
      <c r="B9" s="254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57">
        <v>1</v>
      </c>
      <c r="B11" s="257" t="s">
        <v>57</v>
      </c>
      <c r="C11" s="85">
        <f>SUM(C12,C15,C54,C57,C58,C59,C77)</f>
        <v>5</v>
      </c>
      <c r="D11" s="85">
        <f>SUM(D12,D15,D54,D57,D58,D59,D65,D73,D74)</f>
        <v>0</v>
      </c>
      <c r="E11" s="258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SUM(C16,C19,C31,C32,C33,C34,C37,C38,C44:C48,C52,C53)</f>
        <v>5</v>
      </c>
      <c r="D15" s="87">
        <f>SUM(D16,D19,D31,D32,D33,D34,D37,D38,D44:D48,D52,D53)</f>
        <v>0</v>
      </c>
      <c r="E15" s="258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59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9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5</v>
      </c>
      <c r="D19" s="86">
        <f>SUM(D20:D25,D30)</f>
        <v>0</v>
      </c>
      <c r="E19" s="260"/>
      <c r="F19" s="261"/>
    </row>
    <row r="20" spans="1:6" s="264" customFormat="1" ht="30" x14ac:dyDescent="0.2">
      <c r="A20" s="100" t="s">
        <v>12</v>
      </c>
      <c r="B20" s="100" t="s">
        <v>251</v>
      </c>
      <c r="C20" s="262"/>
      <c r="D20" s="39"/>
      <c r="E20" s="263"/>
    </row>
    <row r="21" spans="1:6" s="264" customFormat="1" x14ac:dyDescent="0.2">
      <c r="A21" s="100" t="s">
        <v>13</v>
      </c>
      <c r="B21" s="100" t="s">
        <v>14</v>
      </c>
      <c r="C21" s="262"/>
      <c r="D21" s="40"/>
      <c r="E21" s="263"/>
    </row>
    <row r="22" spans="1:6" s="264" customFormat="1" ht="30" x14ac:dyDescent="0.2">
      <c r="A22" s="100" t="s">
        <v>282</v>
      </c>
      <c r="B22" s="100" t="s">
        <v>22</v>
      </c>
      <c r="C22" s="262"/>
      <c r="D22" s="41"/>
      <c r="E22" s="263"/>
    </row>
    <row r="23" spans="1:6" s="264" customFormat="1" ht="16.5" customHeight="1" x14ac:dyDescent="0.2">
      <c r="A23" s="100" t="s">
        <v>283</v>
      </c>
      <c r="B23" s="100" t="s">
        <v>15</v>
      </c>
      <c r="C23" s="38">
        <v>5</v>
      </c>
      <c r="D23" s="41">
        <v>0</v>
      </c>
      <c r="E23" s="263"/>
    </row>
    <row r="24" spans="1:6" s="264" customFormat="1" ht="16.5" customHeight="1" x14ac:dyDescent="0.2">
      <c r="A24" s="100" t="s">
        <v>284</v>
      </c>
      <c r="B24" s="100" t="s">
        <v>16</v>
      </c>
      <c r="C24" s="262"/>
      <c r="D24" s="41">
        <v>0</v>
      </c>
      <c r="E24" s="263"/>
    </row>
    <row r="25" spans="1:6" s="264" customFormat="1" ht="16.5" customHeight="1" x14ac:dyDescent="0.2">
      <c r="A25" s="100" t="s">
        <v>285</v>
      </c>
      <c r="B25" s="100" t="s">
        <v>17</v>
      </c>
      <c r="C25" s="86">
        <f>SUM(C26:C29)</f>
        <v>0</v>
      </c>
      <c r="D25" s="86">
        <f>SUM(D26:D29)</f>
        <v>0</v>
      </c>
      <c r="E25" s="263"/>
    </row>
    <row r="26" spans="1:6" s="264" customFormat="1" ht="16.5" customHeight="1" x14ac:dyDescent="0.2">
      <c r="A26" s="265" t="s">
        <v>286</v>
      </c>
      <c r="B26" s="265" t="s">
        <v>18</v>
      </c>
      <c r="C26" s="262"/>
      <c r="D26" s="41"/>
      <c r="E26" s="263"/>
    </row>
    <row r="27" spans="1:6" s="264" customFormat="1" ht="16.5" customHeight="1" x14ac:dyDescent="0.2">
      <c r="A27" s="265" t="s">
        <v>287</v>
      </c>
      <c r="B27" s="265" t="s">
        <v>19</v>
      </c>
      <c r="C27" s="262"/>
      <c r="D27" s="41"/>
      <c r="E27" s="263"/>
    </row>
    <row r="28" spans="1:6" s="264" customFormat="1" ht="16.5" customHeight="1" x14ac:dyDescent="0.2">
      <c r="A28" s="265" t="s">
        <v>288</v>
      </c>
      <c r="B28" s="265" t="s">
        <v>20</v>
      </c>
      <c r="C28" s="262"/>
      <c r="D28" s="41"/>
      <c r="E28" s="263"/>
    </row>
    <row r="29" spans="1:6" s="264" customFormat="1" ht="16.5" customHeight="1" x14ac:dyDescent="0.2">
      <c r="A29" s="265" t="s">
        <v>289</v>
      </c>
      <c r="B29" s="265" t="s">
        <v>23</v>
      </c>
      <c r="C29" s="262"/>
      <c r="D29" s="42"/>
      <c r="E29" s="263"/>
    </row>
    <row r="30" spans="1:6" s="264" customFormat="1" ht="16.5" customHeight="1" x14ac:dyDescent="0.2">
      <c r="A30" s="100" t="s">
        <v>290</v>
      </c>
      <c r="B30" s="100" t="s">
        <v>21</v>
      </c>
      <c r="C30" s="262"/>
      <c r="D30" s="42"/>
      <c r="E30" s="263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9"/>
      <c r="E31" s="260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9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9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291</v>
      </c>
      <c r="B35" s="100" t="s">
        <v>56</v>
      </c>
      <c r="C35" s="4"/>
      <c r="D35" s="259"/>
      <c r="E35" s="98"/>
    </row>
    <row r="36" spans="1:5" s="3" customFormat="1" ht="16.5" customHeight="1" x14ac:dyDescent="0.2">
      <c r="A36" s="100" t="s">
        <v>292</v>
      </c>
      <c r="B36" s="100" t="s">
        <v>55</v>
      </c>
      <c r="C36" s="4"/>
      <c r="D36" s="259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59"/>
      <c r="E37" s="98"/>
    </row>
    <row r="38" spans="1:5" s="3" customFormat="1" ht="16.5" customHeight="1" x14ac:dyDescent="0.2">
      <c r="A38" s="91" t="s">
        <v>39</v>
      </c>
      <c r="B38" s="91" t="s">
        <v>410</v>
      </c>
      <c r="C38" s="86">
        <f>SUM(C39:C43)</f>
        <v>0</v>
      </c>
      <c r="D38" s="86">
        <f>SUM(D39:D43)</f>
        <v>0</v>
      </c>
      <c r="E38" s="98"/>
    </row>
    <row r="39" spans="1:5" s="3" customFormat="1" ht="16.5" customHeight="1" x14ac:dyDescent="0.2">
      <c r="A39" s="17" t="s">
        <v>356</v>
      </c>
      <c r="B39" s="17" t="s">
        <v>360</v>
      </c>
      <c r="C39" s="4"/>
      <c r="D39" s="259"/>
      <c r="E39" s="98"/>
    </row>
    <row r="40" spans="1:5" s="3" customFormat="1" ht="16.5" customHeight="1" x14ac:dyDescent="0.2">
      <c r="A40" s="17" t="s">
        <v>357</v>
      </c>
      <c r="B40" s="17" t="s">
        <v>361</v>
      </c>
      <c r="C40" s="4"/>
      <c r="D40" s="259"/>
      <c r="E40" s="98"/>
    </row>
    <row r="41" spans="1:5" s="3" customFormat="1" ht="16.5" customHeight="1" x14ac:dyDescent="0.2">
      <c r="A41" s="17" t="s">
        <v>358</v>
      </c>
      <c r="B41" s="17" t="s">
        <v>364</v>
      </c>
      <c r="C41" s="4"/>
      <c r="D41" s="259"/>
      <c r="E41" s="98"/>
    </row>
    <row r="42" spans="1:5" s="3" customFormat="1" ht="16.5" customHeight="1" x14ac:dyDescent="0.2">
      <c r="A42" s="17" t="s">
        <v>363</v>
      </c>
      <c r="B42" s="17" t="s">
        <v>365</v>
      </c>
      <c r="C42" s="4"/>
      <c r="D42" s="259"/>
      <c r="E42" s="98"/>
    </row>
    <row r="43" spans="1:5" s="3" customFormat="1" ht="16.5" customHeight="1" x14ac:dyDescent="0.2">
      <c r="A43" s="17" t="s">
        <v>366</v>
      </c>
      <c r="B43" s="17" t="s">
        <v>362</v>
      </c>
      <c r="C43" s="4"/>
      <c r="D43" s="259"/>
      <c r="E43" s="98"/>
    </row>
    <row r="44" spans="1:5" s="3" customFormat="1" ht="30" x14ac:dyDescent="0.2">
      <c r="A44" s="91" t="s">
        <v>40</v>
      </c>
      <c r="B44" s="91" t="s">
        <v>28</v>
      </c>
      <c r="C44" s="4"/>
      <c r="D44" s="259"/>
      <c r="E44" s="98"/>
    </row>
    <row r="45" spans="1:5" s="3" customFormat="1" ht="16.5" customHeight="1" x14ac:dyDescent="0.2">
      <c r="A45" s="91" t="s">
        <v>41</v>
      </c>
      <c r="B45" s="91" t="s">
        <v>24</v>
      </c>
      <c r="C45" s="4"/>
      <c r="D45" s="259"/>
      <c r="E45" s="98"/>
    </row>
    <row r="46" spans="1:5" s="3" customFormat="1" ht="16.5" customHeight="1" x14ac:dyDescent="0.2">
      <c r="A46" s="91" t="s">
        <v>42</v>
      </c>
      <c r="B46" s="91" t="s">
        <v>25</v>
      </c>
      <c r="C46" s="4"/>
      <c r="D46" s="259"/>
      <c r="E46" s="98"/>
    </row>
    <row r="47" spans="1:5" s="3" customFormat="1" ht="16.5" customHeight="1" x14ac:dyDescent="0.2">
      <c r="A47" s="91" t="s">
        <v>43</v>
      </c>
      <c r="B47" s="91" t="s">
        <v>26</v>
      </c>
      <c r="C47" s="4"/>
      <c r="D47" s="259"/>
      <c r="E47" s="98"/>
    </row>
    <row r="48" spans="1:5" s="3" customFormat="1" ht="16.5" customHeight="1" x14ac:dyDescent="0.2">
      <c r="A48" s="91" t="s">
        <v>44</v>
      </c>
      <c r="B48" s="91" t="s">
        <v>411</v>
      </c>
      <c r="C48" s="86">
        <f>SUM(C49:C51)</f>
        <v>0</v>
      </c>
      <c r="D48" s="86">
        <f>SUM(D49:D51)</f>
        <v>0</v>
      </c>
      <c r="E48" s="98"/>
    </row>
    <row r="49" spans="1:6" s="3" customFormat="1" ht="16.5" customHeight="1" x14ac:dyDescent="0.2">
      <c r="A49" s="100" t="s">
        <v>372</v>
      </c>
      <c r="B49" s="100" t="s">
        <v>375</v>
      </c>
      <c r="C49" s="4"/>
      <c r="D49" s="259"/>
      <c r="E49" s="98"/>
    </row>
    <row r="50" spans="1:6" s="3" customFormat="1" ht="16.5" customHeight="1" x14ac:dyDescent="0.2">
      <c r="A50" s="100" t="s">
        <v>373</v>
      </c>
      <c r="B50" s="100" t="s">
        <v>374</v>
      </c>
      <c r="C50" s="4"/>
      <c r="D50" s="259"/>
      <c r="E50" s="98"/>
    </row>
    <row r="51" spans="1:6" s="3" customFormat="1" ht="16.5" customHeight="1" x14ac:dyDescent="0.2">
      <c r="A51" s="100" t="s">
        <v>376</v>
      </c>
      <c r="B51" s="100" t="s">
        <v>377</v>
      </c>
      <c r="C51" s="4"/>
      <c r="D51" s="259"/>
      <c r="E51" s="98"/>
    </row>
    <row r="52" spans="1:6" s="3" customFormat="1" x14ac:dyDescent="0.2">
      <c r="A52" s="91" t="s">
        <v>45</v>
      </c>
      <c r="B52" s="91" t="s">
        <v>29</v>
      </c>
      <c r="C52" s="4"/>
      <c r="D52" s="259"/>
      <c r="E52" s="98"/>
    </row>
    <row r="53" spans="1:6" s="3" customFormat="1" ht="16.5" customHeight="1" x14ac:dyDescent="0.2">
      <c r="A53" s="91" t="s">
        <v>46</v>
      </c>
      <c r="B53" s="91" t="s">
        <v>6</v>
      </c>
      <c r="C53" s="4"/>
      <c r="D53" s="259"/>
      <c r="E53" s="260"/>
      <c r="F53" s="261"/>
    </row>
    <row r="54" spans="1:6" s="3" customFormat="1" ht="30" x14ac:dyDescent="0.2">
      <c r="A54" s="90">
        <v>1.3</v>
      </c>
      <c r="B54" s="90" t="s">
        <v>416</v>
      </c>
      <c r="C54" s="87">
        <f>SUM(C55:C56)</f>
        <v>0</v>
      </c>
      <c r="D54" s="87">
        <f>SUM(D55:D56)</f>
        <v>0</v>
      </c>
      <c r="E54" s="260"/>
      <c r="F54" s="261"/>
    </row>
    <row r="55" spans="1:6" s="3" customFormat="1" ht="30" x14ac:dyDescent="0.2">
      <c r="A55" s="91" t="s">
        <v>50</v>
      </c>
      <c r="B55" s="91" t="s">
        <v>48</v>
      </c>
      <c r="C55" s="4"/>
      <c r="D55" s="259"/>
      <c r="E55" s="260"/>
      <c r="F55" s="261"/>
    </row>
    <row r="56" spans="1:6" s="3" customFormat="1" ht="16.5" customHeight="1" x14ac:dyDescent="0.2">
      <c r="A56" s="91" t="s">
        <v>51</v>
      </c>
      <c r="B56" s="91" t="s">
        <v>47</v>
      </c>
      <c r="C56" s="4"/>
      <c r="D56" s="259"/>
      <c r="E56" s="260"/>
      <c r="F56" s="261"/>
    </row>
    <row r="57" spans="1:6" s="3" customFormat="1" x14ac:dyDescent="0.2">
      <c r="A57" s="90">
        <v>1.4</v>
      </c>
      <c r="B57" s="90" t="s">
        <v>418</v>
      </c>
      <c r="C57" s="4"/>
      <c r="D57" s="259"/>
      <c r="E57" s="260"/>
      <c r="F57" s="261"/>
    </row>
    <row r="58" spans="1:6" s="264" customFormat="1" x14ac:dyDescent="0.2">
      <c r="A58" s="90">
        <v>1.5</v>
      </c>
      <c r="B58" s="90" t="s">
        <v>7</v>
      </c>
      <c r="C58" s="262"/>
      <c r="D58" s="41"/>
      <c r="E58" s="263"/>
    </row>
    <row r="59" spans="1:6" s="264" customFormat="1" x14ac:dyDescent="0.3">
      <c r="A59" s="90">
        <v>1.6</v>
      </c>
      <c r="B59" s="46" t="s">
        <v>8</v>
      </c>
      <c r="C59" s="88">
        <f>SUM(C60:C64)</f>
        <v>0</v>
      </c>
      <c r="D59" s="89">
        <f>SUM(D60:D64)</f>
        <v>0</v>
      </c>
      <c r="E59" s="263"/>
    </row>
    <row r="60" spans="1:6" s="264" customFormat="1" x14ac:dyDescent="0.2">
      <c r="A60" s="91" t="s">
        <v>298</v>
      </c>
      <c r="B60" s="47" t="s">
        <v>52</v>
      </c>
      <c r="C60" s="262"/>
      <c r="D60" s="41"/>
      <c r="E60" s="263"/>
    </row>
    <row r="61" spans="1:6" s="264" customFormat="1" ht="30" x14ac:dyDescent="0.2">
      <c r="A61" s="91" t="s">
        <v>299</v>
      </c>
      <c r="B61" s="47" t="s">
        <v>54</v>
      </c>
      <c r="C61" s="262"/>
      <c r="D61" s="41"/>
      <c r="E61" s="263"/>
    </row>
    <row r="62" spans="1:6" s="264" customFormat="1" x14ac:dyDescent="0.2">
      <c r="A62" s="91" t="s">
        <v>300</v>
      </c>
      <c r="B62" s="47" t="s">
        <v>53</v>
      </c>
      <c r="C62" s="41"/>
      <c r="D62" s="41"/>
      <c r="E62" s="263"/>
    </row>
    <row r="63" spans="1:6" s="264" customFormat="1" x14ac:dyDescent="0.2">
      <c r="A63" s="91" t="s">
        <v>301</v>
      </c>
      <c r="B63" s="47" t="s">
        <v>27</v>
      </c>
      <c r="C63" s="262"/>
      <c r="D63" s="41"/>
      <c r="E63" s="263"/>
    </row>
    <row r="64" spans="1:6" s="264" customFormat="1" x14ac:dyDescent="0.2">
      <c r="A64" s="91" t="s">
        <v>338</v>
      </c>
      <c r="B64" s="47" t="s">
        <v>339</v>
      </c>
      <c r="C64" s="262"/>
      <c r="D64" s="41"/>
      <c r="E64" s="263"/>
    </row>
    <row r="65" spans="1:5" x14ac:dyDescent="0.3">
      <c r="A65" s="257">
        <v>2</v>
      </c>
      <c r="B65" s="257" t="s">
        <v>412</v>
      </c>
      <c r="C65" s="266"/>
      <c r="D65" s="88">
        <f>SUM(D66:D72)</f>
        <v>0</v>
      </c>
      <c r="E65" s="99"/>
    </row>
    <row r="66" spans="1:5" x14ac:dyDescent="0.3">
      <c r="A66" s="101">
        <v>2.1</v>
      </c>
      <c r="B66" s="267" t="s">
        <v>100</v>
      </c>
      <c r="C66" s="268"/>
      <c r="D66" s="22"/>
      <c r="E66" s="99"/>
    </row>
    <row r="67" spans="1:5" x14ac:dyDescent="0.3">
      <c r="A67" s="101">
        <v>2.2000000000000002</v>
      </c>
      <c r="B67" s="267" t="s">
        <v>413</v>
      </c>
      <c r="C67" s="268"/>
      <c r="D67" s="22"/>
      <c r="E67" s="99"/>
    </row>
    <row r="68" spans="1:5" x14ac:dyDescent="0.3">
      <c r="A68" s="101">
        <v>2.2999999999999998</v>
      </c>
      <c r="B68" s="267" t="s">
        <v>104</v>
      </c>
      <c r="C68" s="268"/>
      <c r="D68" s="22"/>
      <c r="E68" s="99"/>
    </row>
    <row r="69" spans="1:5" x14ac:dyDescent="0.3">
      <c r="A69" s="101">
        <v>2.4</v>
      </c>
      <c r="B69" s="267" t="s">
        <v>103</v>
      </c>
      <c r="C69" s="268"/>
      <c r="D69" s="22"/>
      <c r="E69" s="99"/>
    </row>
    <row r="70" spans="1:5" x14ac:dyDescent="0.3">
      <c r="A70" s="101">
        <v>2.5</v>
      </c>
      <c r="B70" s="267" t="s">
        <v>414</v>
      </c>
      <c r="C70" s="268"/>
      <c r="D70" s="22"/>
      <c r="E70" s="99"/>
    </row>
    <row r="71" spans="1:5" x14ac:dyDescent="0.3">
      <c r="A71" s="101">
        <v>2.6</v>
      </c>
      <c r="B71" s="267" t="s">
        <v>101</v>
      </c>
      <c r="C71" s="268"/>
      <c r="D71" s="22"/>
      <c r="E71" s="99"/>
    </row>
    <row r="72" spans="1:5" x14ac:dyDescent="0.3">
      <c r="A72" s="101">
        <v>2.7</v>
      </c>
      <c r="B72" s="267" t="s">
        <v>102</v>
      </c>
      <c r="C72" s="269"/>
      <c r="D72" s="22"/>
      <c r="E72" s="99"/>
    </row>
    <row r="73" spans="1:5" x14ac:dyDescent="0.3">
      <c r="A73" s="257">
        <v>3</v>
      </c>
      <c r="B73" s="257" t="s">
        <v>452</v>
      </c>
      <c r="C73" s="88"/>
      <c r="D73" s="22"/>
      <c r="E73" s="99"/>
    </row>
    <row r="74" spans="1:5" x14ac:dyDescent="0.3">
      <c r="A74" s="257">
        <v>4</v>
      </c>
      <c r="B74" s="257" t="s">
        <v>253</v>
      </c>
      <c r="C74" s="88"/>
      <c r="D74" s="88">
        <f>SUM(D75:D76)</f>
        <v>0</v>
      </c>
      <c r="E74" s="99"/>
    </row>
    <row r="75" spans="1:5" x14ac:dyDescent="0.3">
      <c r="A75" s="101">
        <v>4.0999999999999996</v>
      </c>
      <c r="B75" s="101" t="s">
        <v>254</v>
      </c>
      <c r="C75" s="268"/>
      <c r="D75" s="8"/>
      <c r="E75" s="99"/>
    </row>
    <row r="76" spans="1:5" x14ac:dyDescent="0.3">
      <c r="A76" s="101">
        <v>4.2</v>
      </c>
      <c r="B76" s="101" t="s">
        <v>255</v>
      </c>
      <c r="C76" s="269"/>
      <c r="D76" s="8"/>
      <c r="E76" s="99"/>
    </row>
    <row r="77" spans="1:5" x14ac:dyDescent="0.3">
      <c r="A77" s="257">
        <v>5</v>
      </c>
      <c r="B77" s="257" t="s">
        <v>280</v>
      </c>
      <c r="C77" s="298"/>
      <c r="D77" s="269"/>
      <c r="E77" s="99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2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2" t="s">
        <v>449</v>
      </c>
      <c r="D85" s="12"/>
      <c r="E85"/>
      <c r="F85"/>
      <c r="G85"/>
      <c r="H85"/>
      <c r="I85"/>
    </row>
    <row r="86" spans="1:9" x14ac:dyDescent="0.3">
      <c r="A86"/>
      <c r="B86" s="2" t="s">
        <v>450</v>
      </c>
      <c r="D86" s="12"/>
      <c r="E86"/>
      <c r="F86"/>
      <c r="G86"/>
      <c r="H86"/>
      <c r="I86"/>
    </row>
    <row r="87" spans="1:9" customFormat="1" ht="12.75" x14ac:dyDescent="0.2">
      <c r="B87" s="68" t="s">
        <v>140</v>
      </c>
    </row>
    <row r="88" spans="1:9" s="23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SheetLayoutView="70" workbookViewId="0">
      <selection activeCell="C2" sqref="C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328</v>
      </c>
      <c r="B1" s="80"/>
      <c r="C1" s="423" t="s">
        <v>110</v>
      </c>
      <c r="D1" s="423"/>
      <c r="E1" s="94"/>
    </row>
    <row r="2" spans="1:5" s="6" customFormat="1" x14ac:dyDescent="0.3">
      <c r="A2" s="77" t="s">
        <v>329</v>
      </c>
      <c r="B2" s="80"/>
      <c r="C2" s="387" t="str">
        <f>'ფორმა N4'!C2</f>
        <v>07.06.2016-28.06.2016</v>
      </c>
      <c r="D2" s="321"/>
      <c r="E2" s="94"/>
    </row>
    <row r="3" spans="1:5" s="6" customFormat="1" x14ac:dyDescent="0.3">
      <c r="A3" s="79" t="s">
        <v>141</v>
      </c>
      <c r="B3" s="77"/>
      <c r="C3" s="171"/>
      <c r="D3" s="171"/>
      <c r="E3" s="94"/>
    </row>
    <row r="4" spans="1:5" s="6" customFormat="1" x14ac:dyDescent="0.3">
      <c r="A4" s="79"/>
      <c r="B4" s="79"/>
      <c r="C4" s="171"/>
      <c r="D4" s="171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69" t="s">
        <v>513</v>
      </c>
      <c r="C6" s="369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70"/>
      <c r="B8" s="170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x14ac:dyDescent="0.3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78" t="s">
        <v>442</v>
      </c>
      <c r="E26" s="5"/>
    </row>
    <row r="27" spans="1:5" x14ac:dyDescent="0.3">
      <c r="A27" s="2" t="s">
        <v>443</v>
      </c>
    </row>
    <row r="28" spans="1:5" x14ac:dyDescent="0.3">
      <c r="A28" s="226" t="s">
        <v>444</v>
      </c>
    </row>
    <row r="29" spans="1:5" x14ac:dyDescent="0.3">
      <c r="A29" s="226"/>
    </row>
    <row r="30" spans="1:5" x14ac:dyDescent="0.3">
      <c r="A30" s="226" t="s">
        <v>352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140</v>
      </c>
    </row>
    <row r="38" spans="1:9" s="23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I3" sqref="I3"/>
    </sheetView>
  </sheetViews>
  <sheetFormatPr defaultRowHeight="12.75" x14ac:dyDescent="0.2"/>
  <cols>
    <col min="1" max="1" width="5.42578125" style="195" customWidth="1"/>
    <col min="2" max="2" width="20.85546875" style="195" customWidth="1"/>
    <col min="3" max="3" width="26" style="195" customWidth="1"/>
    <col min="4" max="4" width="17" style="195" customWidth="1"/>
    <col min="5" max="5" width="18.140625" style="195" customWidth="1"/>
    <col min="6" max="6" width="14.7109375" style="195" customWidth="1"/>
    <col min="7" max="7" width="15.5703125" style="195" customWidth="1"/>
    <col min="8" max="8" width="14.7109375" style="195" customWidth="1"/>
    <col min="9" max="9" width="29.710937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415</v>
      </c>
      <c r="B1" s="77"/>
      <c r="C1" s="80"/>
      <c r="D1" s="80"/>
      <c r="E1" s="80"/>
      <c r="F1" s="80"/>
      <c r="G1" s="241"/>
      <c r="H1" s="241"/>
      <c r="I1" s="423" t="s">
        <v>110</v>
      </c>
      <c r="J1" s="423"/>
    </row>
    <row r="2" spans="1:10" ht="15" x14ac:dyDescent="0.3">
      <c r="A2" s="79" t="s">
        <v>141</v>
      </c>
      <c r="B2" s="77"/>
      <c r="C2" s="80"/>
      <c r="D2" s="80"/>
      <c r="E2" s="80"/>
      <c r="F2" s="80"/>
      <c r="G2" s="241"/>
      <c r="H2" s="241"/>
      <c r="I2" s="387" t="str">
        <f>'ფორმა N4.1'!C2</f>
        <v>07.06.2016-28.06.2016</v>
      </c>
      <c r="J2" s="321"/>
    </row>
    <row r="3" spans="1:10" ht="15" x14ac:dyDescent="0.3">
      <c r="A3" s="79"/>
      <c r="B3" s="79"/>
      <c r="C3" s="77"/>
      <c r="D3" s="77"/>
      <c r="E3" s="77"/>
      <c r="F3" s="77"/>
      <c r="G3" s="173"/>
      <c r="H3" s="173"/>
      <c r="I3" s="241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/>
      <c r="B5" s="83"/>
      <c r="C5" s="369" t="s">
        <v>513</v>
      </c>
      <c r="D5" s="369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72"/>
      <c r="B7" s="172"/>
      <c r="C7" s="172"/>
      <c r="D7" s="234"/>
      <c r="E7" s="172"/>
      <c r="F7" s="172"/>
      <c r="G7" s="81"/>
      <c r="H7" s="81"/>
      <c r="I7" s="81"/>
    </row>
    <row r="8" spans="1:10" ht="45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44" t="s">
        <v>349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4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2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 x14ac:dyDescent="0.2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 x14ac:dyDescent="0.2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 x14ac:dyDescent="0.2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 x14ac:dyDescent="0.2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 x14ac:dyDescent="0.2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 x14ac:dyDescent="0.2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 x14ac:dyDescent="0.2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 x14ac:dyDescent="0.2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 x14ac:dyDescent="0.3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446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/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8"/>
      <c r="F43" s="198"/>
      <c r="G43" s="198"/>
      <c r="H43" s="194"/>
      <c r="I43" s="194"/>
    </row>
    <row r="44" spans="1:9" ht="15" x14ac:dyDescent="0.3">
      <c r="A44" s="200"/>
      <c r="B44" s="200"/>
      <c r="C44" s="200" t="s">
        <v>396</v>
      </c>
      <c r="D44" s="200"/>
      <c r="E44" s="200"/>
      <c r="F44" s="200"/>
      <c r="G44" s="200"/>
      <c r="H44" s="194"/>
      <c r="I44" s="194"/>
    </row>
    <row r="45" spans="1:9" ht="15" x14ac:dyDescent="0.3">
      <c r="A45" s="194"/>
      <c r="B45" s="194"/>
      <c r="C45" s="194" t="s">
        <v>395</v>
      </c>
      <c r="D45" s="194"/>
      <c r="E45" s="194"/>
      <c r="F45" s="194"/>
      <c r="G45" s="194"/>
      <c r="H45" s="194"/>
      <c r="I45" s="194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G3" sqref="G3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367</v>
      </c>
      <c r="B1" s="80"/>
      <c r="C1" s="80"/>
      <c r="D1" s="80"/>
      <c r="E1" s="80"/>
      <c r="F1" s="80"/>
      <c r="G1" s="423" t="s">
        <v>110</v>
      </c>
      <c r="H1" s="423"/>
    </row>
    <row r="2" spans="1:8" ht="15" x14ac:dyDescent="0.3">
      <c r="A2" s="79" t="s">
        <v>141</v>
      </c>
      <c r="B2" s="80"/>
      <c r="C2" s="80"/>
      <c r="D2" s="80"/>
      <c r="E2" s="80"/>
      <c r="F2" s="80"/>
      <c r="G2" s="387" t="str">
        <f>'ფორმა 4.2'!I2</f>
        <v>07.06.2016-28.06.2016</v>
      </c>
      <c r="H2" s="321"/>
    </row>
    <row r="3" spans="1:8" ht="15" x14ac:dyDescent="0.3">
      <c r="A3" s="79"/>
      <c r="B3" s="79"/>
      <c r="C3" s="79"/>
      <c r="D3" s="79"/>
      <c r="E3" s="79"/>
      <c r="F3" s="79"/>
      <c r="G3" s="173"/>
      <c r="H3" s="173"/>
    </row>
    <row r="4" spans="1:8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 x14ac:dyDescent="0.3">
      <c r="A5" s="369" t="s">
        <v>513</v>
      </c>
      <c r="B5" s="369"/>
      <c r="C5" s="83"/>
      <c r="D5" s="83"/>
      <c r="E5" s="83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172"/>
      <c r="B7" s="172"/>
      <c r="C7" s="291"/>
      <c r="D7" s="172"/>
      <c r="E7" s="172"/>
      <c r="F7" s="172"/>
      <c r="G7" s="81"/>
      <c r="H7" s="81"/>
    </row>
    <row r="8" spans="1:8" ht="45" x14ac:dyDescent="0.2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5" x14ac:dyDescent="0.2">
      <c r="A9" s="101"/>
      <c r="B9" s="101"/>
      <c r="C9" s="101"/>
      <c r="D9" s="101"/>
      <c r="E9" s="101"/>
      <c r="F9" s="101"/>
      <c r="G9" s="4"/>
      <c r="H9" s="4"/>
    </row>
    <row r="10" spans="1:8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8" ht="15" x14ac:dyDescent="0.2">
      <c r="A11" s="90"/>
      <c r="B11" s="90"/>
      <c r="C11" s="90"/>
      <c r="D11" s="90"/>
      <c r="E11" s="90"/>
      <c r="F11" s="90"/>
      <c r="G11" s="4"/>
      <c r="H11" s="4"/>
    </row>
    <row r="12" spans="1:8" ht="15" x14ac:dyDescent="0.2">
      <c r="A12" s="90"/>
      <c r="B12" s="90"/>
      <c r="C12" s="90"/>
      <c r="D12" s="90"/>
      <c r="E12" s="90"/>
      <c r="F12" s="90"/>
      <c r="G12" s="4"/>
      <c r="H12" s="4"/>
    </row>
    <row r="13" spans="1:8" ht="15" x14ac:dyDescent="0.2">
      <c r="A13" s="90"/>
      <c r="B13" s="90"/>
      <c r="C13" s="90"/>
      <c r="D13" s="90"/>
      <c r="E13" s="90"/>
      <c r="F13" s="90"/>
      <c r="G13" s="4"/>
      <c r="H13" s="4"/>
    </row>
    <row r="14" spans="1:8" ht="15" x14ac:dyDescent="0.2">
      <c r="A14" s="90"/>
      <c r="B14" s="90"/>
      <c r="C14" s="90"/>
      <c r="D14" s="90"/>
      <c r="E14" s="90"/>
      <c r="F14" s="90"/>
      <c r="G14" s="4"/>
      <c r="H14" s="4"/>
    </row>
    <row r="15" spans="1:8" ht="15" x14ac:dyDescent="0.2">
      <c r="A15" s="90"/>
      <c r="B15" s="90"/>
      <c r="C15" s="90"/>
      <c r="D15" s="90"/>
      <c r="E15" s="90"/>
      <c r="F15" s="90"/>
      <c r="G15" s="4"/>
      <c r="H15" s="4"/>
    </row>
    <row r="16" spans="1:8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 x14ac:dyDescent="0.3">
      <c r="A35" s="242"/>
      <c r="B35" s="242"/>
      <c r="C35" s="242"/>
      <c r="D35" s="242"/>
      <c r="E35" s="242"/>
      <c r="F35" s="242"/>
      <c r="G35" s="194"/>
      <c r="H35" s="194"/>
    </row>
    <row r="36" spans="1:8" ht="15" x14ac:dyDescent="0.3">
      <c r="A36" s="243" t="s">
        <v>351</v>
      </c>
      <c r="B36" s="242"/>
      <c r="C36" s="242"/>
      <c r="D36" s="242"/>
      <c r="E36" s="242"/>
      <c r="F36" s="242"/>
      <c r="G36" s="194"/>
      <c r="H36" s="194"/>
    </row>
    <row r="37" spans="1:8" ht="15" x14ac:dyDescent="0.3">
      <c r="A37" s="243" t="s">
        <v>354</v>
      </c>
      <c r="B37" s="242"/>
      <c r="C37" s="242"/>
      <c r="D37" s="242"/>
      <c r="E37" s="242"/>
      <c r="F37" s="242"/>
      <c r="G37" s="194"/>
      <c r="H37" s="194"/>
    </row>
    <row r="38" spans="1:8" ht="15" x14ac:dyDescent="0.3">
      <c r="A38" s="243"/>
      <c r="B38" s="194"/>
      <c r="C38" s="194"/>
      <c r="D38" s="194"/>
      <c r="E38" s="194"/>
      <c r="F38" s="194"/>
      <c r="G38" s="194"/>
      <c r="H38" s="194"/>
    </row>
    <row r="39" spans="1:8" ht="15" x14ac:dyDescent="0.3">
      <c r="A39" s="243"/>
      <c r="B39" s="194"/>
      <c r="C39" s="194"/>
      <c r="D39" s="194"/>
      <c r="E39" s="194"/>
      <c r="F39" s="194"/>
      <c r="G39" s="194"/>
      <c r="H39" s="194"/>
    </row>
    <row r="40" spans="1:8" x14ac:dyDescent="0.2">
      <c r="A40" s="239"/>
      <c r="B40" s="239"/>
      <c r="C40" s="239"/>
      <c r="D40" s="239"/>
      <c r="E40" s="239"/>
      <c r="F40" s="239"/>
      <c r="G40" s="239"/>
      <c r="H40" s="239"/>
    </row>
    <row r="41" spans="1:8" ht="15" x14ac:dyDescent="0.3">
      <c r="A41" s="200" t="s">
        <v>107</v>
      </c>
      <c r="B41" s="194"/>
      <c r="C41" s="194"/>
      <c r="D41" s="194"/>
      <c r="E41" s="194"/>
      <c r="F41" s="194"/>
      <c r="G41" s="194"/>
      <c r="H41" s="194"/>
    </row>
    <row r="42" spans="1:8" ht="15" x14ac:dyDescent="0.3">
      <c r="A42" s="194"/>
      <c r="B42" s="194"/>
      <c r="C42" s="194"/>
      <c r="D42" s="194"/>
      <c r="E42" s="194"/>
      <c r="F42" s="194"/>
      <c r="G42" s="194"/>
      <c r="H42" s="194"/>
    </row>
    <row r="43" spans="1:8" ht="15" x14ac:dyDescent="0.3">
      <c r="A43" s="194"/>
      <c r="B43" s="194"/>
      <c r="C43" s="194"/>
      <c r="D43" s="194"/>
      <c r="E43" s="194"/>
      <c r="F43" s="194"/>
      <c r="G43" s="194"/>
      <c r="H43" s="201"/>
    </row>
    <row r="44" spans="1:8" ht="15" x14ac:dyDescent="0.3">
      <c r="A44" s="200"/>
      <c r="B44" s="200" t="s">
        <v>272</v>
      </c>
      <c r="C44" s="200"/>
      <c r="D44" s="200"/>
      <c r="E44" s="200"/>
      <c r="F44" s="200"/>
      <c r="G44" s="194"/>
      <c r="H44" s="201"/>
    </row>
    <row r="45" spans="1:8" ht="15" x14ac:dyDescent="0.3">
      <c r="A45" s="194"/>
      <c r="B45" s="194" t="s">
        <v>271</v>
      </c>
      <c r="C45" s="194"/>
      <c r="D45" s="194"/>
      <c r="E45" s="194"/>
      <c r="F45" s="194"/>
      <c r="G45" s="194"/>
      <c r="H45" s="201"/>
    </row>
    <row r="46" spans="1:8" x14ac:dyDescent="0.2">
      <c r="A46" s="202"/>
      <c r="B46" s="202" t="s">
        <v>140</v>
      </c>
      <c r="C46" s="202"/>
      <c r="D46" s="202"/>
      <c r="E46" s="202"/>
      <c r="F46" s="202"/>
      <c r="G46" s="195"/>
      <c r="H46" s="195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3" sqref="G3"/>
    </sheetView>
  </sheetViews>
  <sheetFormatPr defaultRowHeight="12.75" x14ac:dyDescent="0.2"/>
  <cols>
    <col min="1" max="1" width="5.42578125" style="195" customWidth="1"/>
    <col min="2" max="2" width="13.140625" style="195" customWidth="1"/>
    <col min="3" max="3" width="15.140625" style="195" customWidth="1"/>
    <col min="4" max="4" width="18" style="195" customWidth="1"/>
    <col min="5" max="5" width="20.5703125" style="195" customWidth="1"/>
    <col min="6" max="6" width="21.28515625" style="195" customWidth="1"/>
    <col min="7" max="7" width="15.140625" style="195" customWidth="1"/>
    <col min="8" max="8" width="15.5703125" style="195" customWidth="1"/>
    <col min="9" max="9" width="13.4257812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467</v>
      </c>
      <c r="B1" s="77"/>
      <c r="C1" s="80"/>
      <c r="D1" s="80"/>
      <c r="E1" s="80"/>
      <c r="F1" s="80"/>
      <c r="G1" s="423" t="s">
        <v>110</v>
      </c>
      <c r="H1" s="423"/>
    </row>
    <row r="2" spans="1:10" ht="15" x14ac:dyDescent="0.3">
      <c r="A2" s="79" t="s">
        <v>141</v>
      </c>
      <c r="B2" s="77"/>
      <c r="C2" s="80"/>
      <c r="D2" s="80"/>
      <c r="E2" s="80"/>
      <c r="F2" s="80"/>
      <c r="G2" s="387" t="str">
        <f>'ფორმა N4.3'!G2</f>
        <v>07.06.2016-28.06.2016</v>
      </c>
      <c r="H2" s="321"/>
    </row>
    <row r="3" spans="1:10" ht="15" x14ac:dyDescent="0.3">
      <c r="A3" s="79"/>
      <c r="B3" s="79"/>
      <c r="C3" s="79"/>
      <c r="D3" s="79"/>
      <c r="E3" s="79"/>
      <c r="F3" s="79"/>
      <c r="G3" s="231"/>
      <c r="H3" s="231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/>
      <c r="B5" s="369" t="s">
        <v>513</v>
      </c>
      <c r="C5" s="369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30"/>
      <c r="B7" s="230"/>
      <c r="C7" s="230"/>
      <c r="D7" s="234"/>
      <c r="E7" s="230"/>
      <c r="F7" s="230"/>
      <c r="G7" s="81"/>
      <c r="H7" s="81"/>
    </row>
    <row r="8" spans="1:10" ht="30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44" t="s">
        <v>349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4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402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 t="s">
        <v>347</v>
      </c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4"/>
      <c r="F43" s="194"/>
      <c r="G43" s="194"/>
      <c r="H43" s="194"/>
      <c r="I43" s="201"/>
    </row>
    <row r="44" spans="1:9" ht="15" x14ac:dyDescent="0.3">
      <c r="A44" s="200"/>
      <c r="B44" s="200"/>
      <c r="C44" s="200" t="s">
        <v>435</v>
      </c>
      <c r="D44" s="200"/>
      <c r="E44" s="242"/>
      <c r="F44" s="200"/>
      <c r="G44" s="200"/>
      <c r="H44" s="194"/>
      <c r="I44" s="201"/>
    </row>
    <row r="45" spans="1:9" ht="15" x14ac:dyDescent="0.3">
      <c r="A45" s="194"/>
      <c r="B45" s="194"/>
      <c r="C45" s="194" t="s">
        <v>271</v>
      </c>
      <c r="D45" s="194"/>
      <c r="E45" s="194"/>
      <c r="F45" s="194"/>
      <c r="G45" s="194"/>
      <c r="H45" s="194"/>
      <c r="I45" s="201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zoomScaleSheetLayoutView="70" workbookViewId="0">
      <selection activeCell="C3" sqref="C3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303</v>
      </c>
      <c r="B1" s="118"/>
      <c r="C1" s="423" t="s">
        <v>110</v>
      </c>
      <c r="D1" s="423"/>
      <c r="E1" s="159"/>
    </row>
    <row r="2" spans="1:12" x14ac:dyDescent="0.3">
      <c r="A2" s="79" t="s">
        <v>141</v>
      </c>
      <c r="B2" s="118"/>
      <c r="C2" s="387" t="str">
        <f>'ფორმა 4.4'!G2</f>
        <v>07.06.2016-28.06.2016</v>
      </c>
      <c r="D2" s="321"/>
      <c r="E2" s="159"/>
    </row>
    <row r="3" spans="1:12" x14ac:dyDescent="0.3">
      <c r="A3" s="79"/>
      <c r="B3" s="118"/>
      <c r="C3" s="396"/>
      <c r="D3" s="396"/>
      <c r="E3" s="159"/>
    </row>
    <row r="4" spans="1:12" s="2" customFormat="1" x14ac:dyDescent="0.3">
      <c r="A4" s="80" t="str">
        <f>'[2]ფორმა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x14ac:dyDescent="0.3">
      <c r="A5" s="124" t="str">
        <f>'[2]ფორმა N1'!D4</f>
        <v/>
      </c>
      <c r="B5" s="369" t="s">
        <v>513</v>
      </c>
      <c r="C5" s="369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95"/>
      <c r="B7" s="395"/>
      <c r="C7" s="81"/>
      <c r="D7" s="81"/>
      <c r="E7" s="160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60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61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61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61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9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9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9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9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9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9"/>
    </row>
    <row r="18" spans="1:5" ht="30" x14ac:dyDescent="0.3">
      <c r="A18" s="17" t="s">
        <v>12</v>
      </c>
      <c r="B18" s="17" t="s">
        <v>251</v>
      </c>
      <c r="C18" s="38"/>
      <c r="D18" s="39"/>
      <c r="E18" s="159"/>
    </row>
    <row r="19" spans="1:5" x14ac:dyDescent="0.3">
      <c r="A19" s="17" t="s">
        <v>13</v>
      </c>
      <c r="B19" s="17" t="s">
        <v>14</v>
      </c>
      <c r="C19" s="38"/>
      <c r="D19" s="40"/>
      <c r="E19" s="159"/>
    </row>
    <row r="20" spans="1:5" ht="30" x14ac:dyDescent="0.3">
      <c r="A20" s="17" t="s">
        <v>282</v>
      </c>
      <c r="B20" s="17" t="s">
        <v>22</v>
      </c>
      <c r="C20" s="38"/>
      <c r="D20" s="41"/>
      <c r="E20" s="159"/>
    </row>
    <row r="21" spans="1:5" x14ac:dyDescent="0.3">
      <c r="A21" s="17" t="s">
        <v>283</v>
      </c>
      <c r="B21" s="17" t="s">
        <v>15</v>
      </c>
      <c r="C21" s="38"/>
      <c r="D21" s="41"/>
      <c r="E21" s="159"/>
    </row>
    <row r="22" spans="1:5" x14ac:dyDescent="0.3">
      <c r="A22" s="17" t="s">
        <v>284</v>
      </c>
      <c r="B22" s="17" t="s">
        <v>16</v>
      </c>
      <c r="C22" s="38"/>
      <c r="D22" s="41"/>
      <c r="E22" s="159"/>
    </row>
    <row r="23" spans="1:5" x14ac:dyDescent="0.3">
      <c r="A23" s="17" t="s">
        <v>285</v>
      </c>
      <c r="B23" s="17" t="s">
        <v>17</v>
      </c>
      <c r="C23" s="121">
        <f>SUM(C24:C27)</f>
        <v>0</v>
      </c>
      <c r="D23" s="121">
        <f>SUM(D24:D27)</f>
        <v>0</v>
      </c>
      <c r="E23" s="159"/>
    </row>
    <row r="24" spans="1:5" ht="16.5" customHeight="1" x14ac:dyDescent="0.3">
      <c r="A24" s="18" t="s">
        <v>286</v>
      </c>
      <c r="B24" s="18" t="s">
        <v>18</v>
      </c>
      <c r="C24" s="38"/>
      <c r="D24" s="41"/>
      <c r="E24" s="159"/>
    </row>
    <row r="25" spans="1:5" ht="16.5" customHeight="1" x14ac:dyDescent="0.3">
      <c r="A25" s="18" t="s">
        <v>287</v>
      </c>
      <c r="B25" s="18" t="s">
        <v>19</v>
      </c>
      <c r="C25" s="38"/>
      <c r="D25" s="41"/>
      <c r="E25" s="159"/>
    </row>
    <row r="26" spans="1:5" ht="16.5" customHeight="1" x14ac:dyDescent="0.3">
      <c r="A26" s="18" t="s">
        <v>288</v>
      </c>
      <c r="B26" s="18" t="s">
        <v>20</v>
      </c>
      <c r="C26" s="38"/>
      <c r="D26" s="41"/>
      <c r="E26" s="159"/>
    </row>
    <row r="27" spans="1:5" ht="16.5" customHeight="1" x14ac:dyDescent="0.3">
      <c r="A27" s="18" t="s">
        <v>289</v>
      </c>
      <c r="B27" s="18" t="s">
        <v>23</v>
      </c>
      <c r="C27" s="38"/>
      <c r="D27" s="42"/>
      <c r="E27" s="159"/>
    </row>
    <row r="28" spans="1:5" x14ac:dyDescent="0.3">
      <c r="A28" s="17" t="s">
        <v>290</v>
      </c>
      <c r="B28" s="17" t="s">
        <v>21</v>
      </c>
      <c r="C28" s="38"/>
      <c r="D28" s="42"/>
      <c r="E28" s="159"/>
    </row>
    <row r="29" spans="1:5" x14ac:dyDescent="0.3">
      <c r="A29" s="16" t="s">
        <v>34</v>
      </c>
      <c r="B29" s="16" t="s">
        <v>3</v>
      </c>
      <c r="C29" s="34"/>
      <c r="D29" s="35"/>
      <c r="E29" s="159"/>
    </row>
    <row r="30" spans="1:5" x14ac:dyDescent="0.3">
      <c r="A30" s="16" t="s">
        <v>35</v>
      </c>
      <c r="B30" s="16" t="s">
        <v>4</v>
      </c>
      <c r="C30" s="34"/>
      <c r="D30" s="35"/>
      <c r="E30" s="159"/>
    </row>
    <row r="31" spans="1:5" x14ac:dyDescent="0.3">
      <c r="A31" s="16" t="s">
        <v>36</v>
      </c>
      <c r="B31" s="16" t="s">
        <v>5</v>
      </c>
      <c r="C31" s="34"/>
      <c r="D31" s="35"/>
      <c r="E31" s="159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9"/>
    </row>
    <row r="33" spans="1:5" x14ac:dyDescent="0.3">
      <c r="A33" s="17" t="s">
        <v>291</v>
      </c>
      <c r="B33" s="17" t="s">
        <v>56</v>
      </c>
      <c r="C33" s="34"/>
      <c r="D33" s="35"/>
      <c r="E33" s="159"/>
    </row>
    <row r="34" spans="1:5" x14ac:dyDescent="0.3">
      <c r="A34" s="17" t="s">
        <v>292</v>
      </c>
      <c r="B34" s="17" t="s">
        <v>55</v>
      </c>
      <c r="C34" s="34"/>
      <c r="D34" s="35"/>
      <c r="E34" s="159"/>
    </row>
    <row r="35" spans="1:5" x14ac:dyDescent="0.3">
      <c r="A35" s="16" t="s">
        <v>38</v>
      </c>
      <c r="B35" s="16" t="s">
        <v>49</v>
      </c>
      <c r="C35" s="34"/>
      <c r="D35" s="35"/>
      <c r="E35" s="159"/>
    </row>
    <row r="36" spans="1:5" x14ac:dyDescent="0.3">
      <c r="A36" s="16" t="s">
        <v>39</v>
      </c>
      <c r="B36" s="16" t="s">
        <v>359</v>
      </c>
      <c r="C36" s="86">
        <f>SUM(C37:C42)</f>
        <v>0</v>
      </c>
      <c r="D36" s="86">
        <f>SUM(D37:D42)</f>
        <v>0</v>
      </c>
      <c r="E36" s="159"/>
    </row>
    <row r="37" spans="1:5" x14ac:dyDescent="0.3">
      <c r="A37" s="17" t="s">
        <v>356</v>
      </c>
      <c r="B37" s="17" t="s">
        <v>360</v>
      </c>
      <c r="C37" s="34"/>
      <c r="D37" s="34"/>
      <c r="E37" s="159"/>
    </row>
    <row r="38" spans="1:5" x14ac:dyDescent="0.3">
      <c r="A38" s="17" t="s">
        <v>357</v>
      </c>
      <c r="B38" s="17" t="s">
        <v>361</v>
      </c>
      <c r="C38" s="34"/>
      <c r="D38" s="34"/>
      <c r="E38" s="159"/>
    </row>
    <row r="39" spans="1:5" x14ac:dyDescent="0.3">
      <c r="A39" s="17" t="s">
        <v>358</v>
      </c>
      <c r="B39" s="17" t="s">
        <v>364</v>
      </c>
      <c r="C39" s="34"/>
      <c r="D39" s="35"/>
      <c r="E39" s="159"/>
    </row>
    <row r="40" spans="1:5" x14ac:dyDescent="0.3">
      <c r="A40" s="17" t="s">
        <v>363</v>
      </c>
      <c r="B40" s="17" t="s">
        <v>365</v>
      </c>
      <c r="C40" s="34"/>
      <c r="D40" s="35"/>
      <c r="E40" s="159"/>
    </row>
    <row r="41" spans="1:5" x14ac:dyDescent="0.3">
      <c r="A41" s="17" t="s">
        <v>366</v>
      </c>
      <c r="B41" s="17" t="s">
        <v>503</v>
      </c>
      <c r="C41" s="34"/>
      <c r="D41" s="35"/>
      <c r="E41" s="159"/>
    </row>
    <row r="42" spans="1:5" x14ac:dyDescent="0.3">
      <c r="A42" s="17" t="s">
        <v>504</v>
      </c>
      <c r="B42" s="17" t="s">
        <v>362</v>
      </c>
      <c r="C42" s="34"/>
      <c r="D42" s="35"/>
      <c r="E42" s="159"/>
    </row>
    <row r="43" spans="1:5" ht="30" x14ac:dyDescent="0.3">
      <c r="A43" s="16" t="s">
        <v>40</v>
      </c>
      <c r="B43" s="16" t="s">
        <v>28</v>
      </c>
      <c r="C43" s="34"/>
      <c r="D43" s="35"/>
      <c r="E43" s="159"/>
    </row>
    <row r="44" spans="1:5" x14ac:dyDescent="0.3">
      <c r="A44" s="16" t="s">
        <v>41</v>
      </c>
      <c r="B44" s="16" t="s">
        <v>24</v>
      </c>
      <c r="C44" s="34"/>
      <c r="D44" s="35"/>
      <c r="E44" s="159"/>
    </row>
    <row r="45" spans="1:5" x14ac:dyDescent="0.3">
      <c r="A45" s="16" t="s">
        <v>42</v>
      </c>
      <c r="B45" s="16" t="s">
        <v>25</v>
      </c>
      <c r="C45" s="34"/>
      <c r="D45" s="35"/>
      <c r="E45" s="159"/>
    </row>
    <row r="46" spans="1:5" x14ac:dyDescent="0.3">
      <c r="A46" s="16" t="s">
        <v>43</v>
      </c>
      <c r="B46" s="16" t="s">
        <v>26</v>
      </c>
      <c r="C46" s="34"/>
      <c r="D46" s="35"/>
      <c r="E46" s="159"/>
    </row>
    <row r="47" spans="1:5" x14ac:dyDescent="0.3">
      <c r="A47" s="16" t="s">
        <v>44</v>
      </c>
      <c r="B47" s="16" t="s">
        <v>297</v>
      </c>
      <c r="C47" s="86">
        <f>SUM(C48:C50)</f>
        <v>0</v>
      </c>
      <c r="D47" s="86">
        <f>SUM(D48:D50)</f>
        <v>0</v>
      </c>
      <c r="E47" s="159"/>
    </row>
    <row r="48" spans="1:5" x14ac:dyDescent="0.3">
      <c r="A48" s="100" t="s">
        <v>372</v>
      </c>
      <c r="B48" s="100" t="s">
        <v>375</v>
      </c>
      <c r="C48" s="34"/>
      <c r="D48" s="35"/>
      <c r="E48" s="159"/>
    </row>
    <row r="49" spans="1:5" x14ac:dyDescent="0.3">
      <c r="A49" s="100" t="s">
        <v>373</v>
      </c>
      <c r="B49" s="100" t="s">
        <v>374</v>
      </c>
      <c r="C49" s="34"/>
      <c r="D49" s="35"/>
      <c r="E49" s="159"/>
    </row>
    <row r="50" spans="1:5" x14ac:dyDescent="0.3">
      <c r="A50" s="100" t="s">
        <v>376</v>
      </c>
      <c r="B50" s="100" t="s">
        <v>377</v>
      </c>
      <c r="C50" s="34"/>
      <c r="D50" s="35"/>
      <c r="E50" s="159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9"/>
    </row>
    <row r="52" spans="1:5" x14ac:dyDescent="0.3">
      <c r="A52" s="16" t="s">
        <v>46</v>
      </c>
      <c r="B52" s="16" t="s">
        <v>6</v>
      </c>
      <c r="C52" s="34"/>
      <c r="D52" s="35"/>
      <c r="E52" s="159"/>
    </row>
    <row r="53" spans="1:5" ht="30" x14ac:dyDescent="0.3">
      <c r="A53" s="14">
        <v>1.3</v>
      </c>
      <c r="B53" s="90" t="s">
        <v>416</v>
      </c>
      <c r="C53" s="87">
        <f>SUM(C54:C55)</f>
        <v>0</v>
      </c>
      <c r="D53" s="87">
        <f>SUM(D54:D55)</f>
        <v>0</v>
      </c>
      <c r="E53" s="159"/>
    </row>
    <row r="54" spans="1:5" ht="30" x14ac:dyDescent="0.3">
      <c r="A54" s="16" t="s">
        <v>50</v>
      </c>
      <c r="B54" s="16" t="s">
        <v>48</v>
      </c>
      <c r="C54" s="34"/>
      <c r="D54" s="35"/>
      <c r="E54" s="159"/>
    </row>
    <row r="55" spans="1:5" x14ac:dyDescent="0.3">
      <c r="A55" s="16" t="s">
        <v>51</v>
      </c>
      <c r="B55" s="16" t="s">
        <v>47</v>
      </c>
      <c r="C55" s="34"/>
      <c r="D55" s="35"/>
      <c r="E55" s="159"/>
    </row>
    <row r="56" spans="1:5" x14ac:dyDescent="0.3">
      <c r="A56" s="14">
        <v>1.4</v>
      </c>
      <c r="B56" s="14" t="s">
        <v>418</v>
      </c>
      <c r="C56" s="34"/>
      <c r="D56" s="35"/>
      <c r="E56" s="159"/>
    </row>
    <row r="57" spans="1:5" x14ac:dyDescent="0.3">
      <c r="A57" s="14">
        <v>1.5</v>
      </c>
      <c r="B57" s="14" t="s">
        <v>7</v>
      </c>
      <c r="C57" s="38"/>
      <c r="D57" s="41"/>
      <c r="E57" s="159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9"/>
    </row>
    <row r="59" spans="1:5" x14ac:dyDescent="0.3">
      <c r="A59" s="16" t="s">
        <v>298</v>
      </c>
      <c r="B59" s="47" t="s">
        <v>52</v>
      </c>
      <c r="C59" s="38"/>
      <c r="D59" s="41"/>
      <c r="E59" s="159"/>
    </row>
    <row r="60" spans="1:5" ht="30" x14ac:dyDescent="0.3">
      <c r="A60" s="16" t="s">
        <v>299</v>
      </c>
      <c r="B60" s="47" t="s">
        <v>54</v>
      </c>
      <c r="C60" s="38"/>
      <c r="D60" s="41"/>
      <c r="E60" s="159"/>
    </row>
    <row r="61" spans="1:5" x14ac:dyDescent="0.3">
      <c r="A61" s="16" t="s">
        <v>300</v>
      </c>
      <c r="B61" s="47" t="s">
        <v>53</v>
      </c>
      <c r="C61" s="41"/>
      <c r="D61" s="41"/>
      <c r="E61" s="159"/>
    </row>
    <row r="62" spans="1:5" x14ac:dyDescent="0.3">
      <c r="A62" s="16" t="s">
        <v>301</v>
      </c>
      <c r="B62" s="47" t="s">
        <v>27</v>
      </c>
      <c r="C62" s="38"/>
      <c r="D62" s="41"/>
      <c r="E62" s="159"/>
    </row>
    <row r="63" spans="1:5" x14ac:dyDescent="0.3">
      <c r="A63" s="16" t="s">
        <v>338</v>
      </c>
      <c r="B63" s="227" t="s">
        <v>339</v>
      </c>
      <c r="C63" s="38"/>
      <c r="D63" s="228"/>
      <c r="E63" s="159"/>
    </row>
    <row r="64" spans="1:5" x14ac:dyDescent="0.3">
      <c r="A64" s="13">
        <v>2</v>
      </c>
      <c r="B64" s="48" t="s">
        <v>106</v>
      </c>
      <c r="C64" s="301"/>
      <c r="D64" s="122">
        <f>SUM(D65:D70)</f>
        <v>0</v>
      </c>
      <c r="E64" s="159"/>
    </row>
    <row r="65" spans="1:5" x14ac:dyDescent="0.3">
      <c r="A65" s="15">
        <v>2.1</v>
      </c>
      <c r="B65" s="49" t="s">
        <v>100</v>
      </c>
      <c r="C65" s="301"/>
      <c r="D65" s="43"/>
      <c r="E65" s="159"/>
    </row>
    <row r="66" spans="1:5" x14ac:dyDescent="0.3">
      <c r="A66" s="15">
        <v>2.2000000000000002</v>
      </c>
      <c r="B66" s="49" t="s">
        <v>104</v>
      </c>
      <c r="C66" s="303"/>
      <c r="D66" s="44"/>
      <c r="E66" s="159"/>
    </row>
    <row r="67" spans="1:5" x14ac:dyDescent="0.3">
      <c r="A67" s="15">
        <v>2.2999999999999998</v>
      </c>
      <c r="B67" s="49" t="s">
        <v>103</v>
      </c>
      <c r="C67" s="303"/>
      <c r="D67" s="44"/>
      <c r="E67" s="159"/>
    </row>
    <row r="68" spans="1:5" x14ac:dyDescent="0.3">
      <c r="A68" s="15">
        <v>2.4</v>
      </c>
      <c r="B68" s="49" t="s">
        <v>105</v>
      </c>
      <c r="C68" s="303"/>
      <c r="D68" s="44"/>
      <c r="E68" s="159"/>
    </row>
    <row r="69" spans="1:5" x14ac:dyDescent="0.3">
      <c r="A69" s="15">
        <v>2.5</v>
      </c>
      <c r="B69" s="49" t="s">
        <v>101</v>
      </c>
      <c r="C69" s="303"/>
      <c r="D69" s="44"/>
      <c r="E69" s="159"/>
    </row>
    <row r="70" spans="1:5" x14ac:dyDescent="0.3">
      <c r="A70" s="15">
        <v>2.6</v>
      </c>
      <c r="B70" s="49" t="s">
        <v>102</v>
      </c>
      <c r="C70" s="303"/>
      <c r="D70" s="44"/>
      <c r="E70" s="159"/>
    </row>
    <row r="71" spans="1:5" s="2" customFormat="1" x14ac:dyDescent="0.3">
      <c r="A71" s="13">
        <v>3</v>
      </c>
      <c r="B71" s="299" t="s">
        <v>452</v>
      </c>
      <c r="C71" s="302"/>
      <c r="D71" s="300"/>
      <c r="E71" s="108"/>
    </row>
    <row r="72" spans="1:5" s="2" customFormat="1" x14ac:dyDescent="0.3">
      <c r="A72" s="13">
        <v>4</v>
      </c>
      <c r="B72" s="13" t="s">
        <v>253</v>
      </c>
      <c r="C72" s="30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254</v>
      </c>
      <c r="C73" s="8"/>
      <c r="D73" s="8"/>
      <c r="E73" s="108"/>
    </row>
    <row r="74" spans="1:5" s="2" customFormat="1" x14ac:dyDescent="0.3">
      <c r="A74" s="15">
        <v>4.2</v>
      </c>
      <c r="B74" s="15" t="s">
        <v>255</v>
      </c>
      <c r="C74" s="8"/>
      <c r="D74" s="8"/>
      <c r="E74" s="108"/>
    </row>
    <row r="75" spans="1:5" s="2" customFormat="1" x14ac:dyDescent="0.3">
      <c r="A75" s="13">
        <v>5</v>
      </c>
      <c r="B75" s="297" t="s">
        <v>280</v>
      </c>
      <c r="C75" s="8"/>
      <c r="D75" s="88"/>
      <c r="E75" s="108"/>
    </row>
    <row r="76" spans="1:5" s="2" customFormat="1" x14ac:dyDescent="0.3">
      <c r="A76" s="406"/>
      <c r="B76" s="406"/>
      <c r="C76" s="12"/>
      <c r="D76" s="12"/>
      <c r="E76" s="108"/>
    </row>
    <row r="77" spans="1:5" s="2" customFormat="1" x14ac:dyDescent="0.3">
      <c r="A77" s="424" t="s">
        <v>505</v>
      </c>
      <c r="B77" s="424"/>
      <c r="C77" s="424"/>
      <c r="D77" s="424"/>
      <c r="E77" s="108"/>
    </row>
    <row r="78" spans="1:5" s="2" customFormat="1" x14ac:dyDescent="0.3">
      <c r="A78" s="406"/>
      <c r="B78" s="406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506</v>
      </c>
      <c r="D83" s="12"/>
      <c r="E83"/>
      <c r="F83"/>
      <c r="G83"/>
      <c r="H83"/>
      <c r="I83"/>
    </row>
    <row r="84" spans="1:9" s="2" customFormat="1" x14ac:dyDescent="0.3">
      <c r="A84"/>
      <c r="B84" s="425" t="s">
        <v>507</v>
      </c>
      <c r="C84" s="425"/>
      <c r="D84" s="425"/>
      <c r="E84"/>
      <c r="F84"/>
      <c r="G84"/>
      <c r="H84"/>
      <c r="I84"/>
    </row>
    <row r="85" spans="1:9" customFormat="1" ht="12.75" x14ac:dyDescent="0.2">
      <c r="B85" s="68" t="s">
        <v>508</v>
      </c>
    </row>
    <row r="86" spans="1:9" s="2" customFormat="1" x14ac:dyDescent="0.3">
      <c r="A86" s="11"/>
      <c r="B86" s="425" t="s">
        <v>509</v>
      </c>
      <c r="C86" s="425"/>
      <c r="D86" s="425"/>
    </row>
    <row r="87" spans="1:9" s="23" customFormat="1" ht="12.75" x14ac:dyDescent="0.2"/>
    <row r="88" spans="1:9" s="23" customFormat="1" ht="12.75" x14ac:dyDescent="0.2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Ivane Gugushvili</cp:lastModifiedBy>
  <cp:lastPrinted>2012-08-17T14:08:30Z</cp:lastPrinted>
  <dcterms:created xsi:type="dcterms:W3CDTF">2011-12-27T13:20:18Z</dcterms:created>
  <dcterms:modified xsi:type="dcterms:W3CDTF">2016-06-28T06:57:46Z</dcterms:modified>
</cp:coreProperties>
</file>