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3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4.2'!$A$1:$I$36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9.7'!$A$1:$I$82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D19" i="40"/>
  <c r="D38"/>
  <c r="O32"/>
  <c r="I14" i="12"/>
  <c r="D11"/>
  <c r="C9" i="10" l="1"/>
  <c r="J9"/>
  <c r="J39"/>
  <c r="J36"/>
  <c r="J32"/>
  <c r="J24"/>
  <c r="C39"/>
  <c r="C36" s="1"/>
  <c r="C32"/>
  <c r="C24"/>
  <c r="I11" i="29" l="1"/>
  <c r="I12"/>
  <c r="I13"/>
  <c r="I14"/>
  <c r="I15"/>
  <c r="I16"/>
  <c r="I17"/>
  <c r="I10"/>
  <c r="D12" i="3"/>
  <c r="C12"/>
  <c r="I72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I22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C38"/>
  <c r="O38" s="1"/>
  <c r="D34"/>
  <c r="C34"/>
  <c r="C19"/>
  <c r="D16"/>
  <c r="C16"/>
  <c r="D12"/>
  <c r="C12"/>
  <c r="A6"/>
  <c r="C15" l="1"/>
  <c r="C11" s="1"/>
  <c r="D15"/>
  <c r="D11" s="1"/>
  <c r="O11" l="1"/>
  <c r="H39" i="10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2" i="29"/>
  <c r="G22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G24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G45" s="1"/>
  <c r="D34"/>
  <c r="C34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D10" s="1"/>
  <c r="D9" s="1"/>
  <c r="C16"/>
  <c r="C10" l="1"/>
  <c r="D10" i="5"/>
  <c r="G14" i="12" s="1"/>
  <c r="K14" s="1"/>
  <c r="C10" i="5"/>
  <c r="C26" i="3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G11" i="12" s="1"/>
  <c r="I11" s="1"/>
  <c r="K11" s="1"/>
</calcChain>
</file>

<file path=xl/sharedStrings.xml><?xml version="1.0" encoding="utf-8"?>
<sst xmlns="http://schemas.openxmlformats.org/spreadsheetml/2006/main" count="1265" uniqueCount="654">
  <si>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</si>
  <si>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</si>
  <si>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</si>
  <si>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</si>
  <si>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</si>
  <si>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</si>
  <si>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</si>
  <si>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</si>
  <si>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</si>
  <si>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</si>
  <si>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</si>
  <si>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</si>
  <si>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</si>
  <si>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</si>
  <si>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</si>
  <si>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</si>
  <si>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</si>
  <si>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</si>
  <si>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</si>
  <si>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</si>
  <si>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</si>
  <si>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</si>
  <si>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</si>
  <si>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</si>
  <si>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</si>
  <si>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</si>
  <si>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</si>
  <si>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</si>
  <si>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</si>
  <si>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</si>
  <si>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</si>
  <si>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</si>
  <si>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</si>
  <si>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</si>
  <si>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</si>
  <si>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</si>
  <si>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</si>
  <si>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</si>
  <si>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</si>
  <si>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</si>
  <si>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</si>
  <si>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</si>
  <si>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</si>
  <si>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</si>
  <si>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</si>
  <si>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</si>
  <si>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</si>
  <si>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</si>
  <si>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</si>
  <si>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</si>
  <si>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</si>
  <si>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</si>
  <si>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</si>
  <si>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</si>
  <si>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</si>
  <si>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</si>
  <si>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</si>
  <si>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</si>
  <si>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</si>
  <si>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</si>
  <si>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</si>
  <si>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</si>
  <si>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</si>
  <si>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</si>
  <si>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</si>
  <si>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</si>
  <si>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</si>
  <si>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</si>
  <si>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</si>
  <si>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</si>
  <si>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</si>
  <si>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</si>
  <si>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</si>
  <si>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</si>
  <si>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</si>
  <si>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</si>
  <si>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</si>
  <si>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</si>
  <si>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</si>
  <si>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</si>
  <si>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</si>
  <si>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</si>
  <si>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</si>
  <si>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</si>
  <si>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</si>
  <si>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</si>
  <si>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</si>
  <si>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</si>
  <si>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</si>
  <si>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</si>
  <si>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</si>
  <si>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</si>
  <si>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</si>
  <si>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</si>
  <si>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</si>
  <si>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</si>
  <si>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</si>
  <si>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</si>
  <si>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</si>
  <si>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</si>
  <si>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</si>
  <si>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</si>
  <si>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</si>
  <si>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</si>
  <si>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</si>
  <si>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</si>
  <si>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</si>
  <si>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</si>
  <si>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</si>
  <si>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</si>
  <si>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</si>
  <si>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</si>
  <si>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</si>
  <si>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</si>
  <si>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</si>
  <si>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</si>
  <si>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</si>
  <si>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</si>
  <si>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</si>
  <si>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</si>
  <si>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</si>
  <si>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</si>
  <si>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</si>
  <si>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</si>
  <si>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</si>
  <si>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</si>
  <si>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</si>
  <si>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</si>
  <si>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</si>
  <si>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</si>
  <si>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</si>
  <si>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</si>
  <si>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</si>
  <si>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</si>
  <si>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</si>
  <si>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</si>
  <si>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</si>
  <si>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</si>
  <si>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</si>
  <si>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</si>
  <si>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</si>
  <si>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</si>
  <si>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</si>
  <si>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</si>
  <si>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</si>
  <si>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</si>
  <si>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</si>
  <si>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</si>
  <si>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</si>
  <si>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</si>
  <si>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</si>
  <si>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</si>
  <si>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</si>
  <si>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</si>
  <si>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</si>
  <si>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</si>
  <si>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</si>
  <si>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</si>
  <si>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</si>
  <si>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</si>
  <si>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</si>
  <si>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</si>
  <si>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</si>
  <si>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</si>
  <si>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</si>
  <si>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</si>
  <si>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</si>
  <si>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</si>
  <si>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</si>
  <si>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</si>
  <si>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</si>
  <si>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</si>
  <si>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</si>
  <si>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</si>
  <si>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</si>
  <si>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</si>
  <si>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</si>
  <si>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</si>
  <si>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</si>
  <si>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</si>
  <si>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</si>
  <si>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</si>
  <si>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</si>
  <si>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</si>
  <si>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</si>
  <si>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</si>
  <si>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</si>
  <si>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</si>
  <si>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</si>
  <si>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</si>
  <si>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</si>
  <si>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</si>
  <si>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</si>
  <si>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</si>
  <si>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</si>
  <si>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</si>
  <si>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</si>
  <si>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</si>
  <si>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</si>
  <si>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</si>
  <si>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</si>
  <si>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</si>
  <si>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</si>
  <si>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</si>
  <si>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</si>
  <si>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</si>
  <si>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</si>
  <si>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</si>
  <si>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</si>
  <si>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</si>
  <si>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</si>
  <si>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</si>
  <si>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</si>
  <si>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</si>
  <si>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</si>
  <si>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</si>
  <si>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</si>
  <si>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</si>
  <si>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</si>
  <si>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</si>
  <si>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</si>
  <si>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</si>
  <si>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</si>
  <si>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</si>
  <si>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</si>
  <si>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</si>
  <si>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</si>
  <si>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</si>
  <si>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</si>
  <si>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</si>
  <si>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</si>
  <si>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</si>
  <si>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</si>
  <si>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</si>
  <si>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</si>
  <si>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</si>
  <si>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</si>
  <si>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</si>
  <si>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</si>
  <si>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</si>
  <si>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</si>
  <si>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</si>
  <si>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</si>
  <si>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</si>
  <si>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</si>
  <si>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</si>
  <si>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</si>
  <si>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</si>
  <si>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</si>
  <si>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</si>
  <si>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</si>
  <si>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</si>
  <si>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</si>
  <si>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</si>
  <si>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</si>
  <si>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</si>
  <si>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</si>
  <si>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</si>
  <si>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</si>
  <si>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</si>
  <si>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</si>
  <si>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</si>
  <si>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</si>
  <si>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</si>
  <si>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</si>
  <si>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</si>
  <si>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</si>
  <si>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</si>
  <si>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</si>
  <si>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</si>
  <si>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</si>
  <si>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</si>
  <si>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</si>
  <si>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</si>
  <si>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</si>
  <si>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</si>
  <si>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</si>
  <si>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</si>
  <si>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</si>
  <si>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</si>
  <si>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</si>
  <si>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</si>
  <si>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</si>
  <si>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</si>
  <si>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</si>
  <si>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</si>
  <si>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</si>
  <si>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</si>
  <si>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</si>
  <si>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</si>
  <si>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</si>
  <si>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</si>
  <si>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</si>
  <si>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</si>
  <si>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</si>
  <si>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</si>
  <si>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</si>
  <si>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</si>
  <si>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</si>
  <si>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</si>
  <si>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</si>
  <si>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</si>
  <si>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</si>
  <si>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</si>
  <si>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</si>
  <si>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</si>
  <si>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</si>
  <si>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</si>
  <si>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</si>
  <si>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</si>
  <si>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</si>
  <si>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</si>
  <si>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</si>
  <si>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</si>
  <si>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</si>
  <si>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</si>
  <si>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</si>
  <si>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</si>
  <si>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</si>
  <si>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</si>
  <si>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</si>
  <si>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</si>
  <si>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</si>
  <si>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</si>
  <si>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</si>
  <si>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</si>
  <si>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</si>
  <si>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</si>
  <si>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</si>
  <si>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</si>
  <si>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</si>
  <si>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</si>
  <si>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</si>
  <si>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</si>
  <si>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</si>
  <si>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</si>
  <si>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</si>
  <si>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</si>
  <si>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</si>
  <si>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</si>
  <si>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</si>
  <si>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</si>
  <si>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</si>
  <si>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</si>
  <si>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</si>
  <si>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</si>
  <si>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</si>
  <si>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</si>
  <si>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</si>
  <si>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</si>
  <si>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</si>
  <si>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</si>
  <si>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</si>
  <si>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</si>
  <si>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</si>
  <si>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</si>
  <si>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</si>
  <si>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</si>
  <si>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</si>
  <si>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</si>
  <si>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</si>
  <si>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</si>
  <si>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</si>
  <si>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</si>
  <si>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</si>
  <si>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</si>
  <si>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</si>
  <si>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</si>
  <si>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</si>
  <si>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</si>
  <si>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</si>
  <si>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</si>
  <si>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</si>
  <si>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</si>
  <si>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</si>
  <si>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</si>
  <si>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</si>
  <si>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</si>
  <si>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</si>
  <si>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</si>
  <si>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</si>
  <si>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</si>
  <si>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</si>
  <si>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</si>
  <si>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</si>
  <si>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</si>
  <si>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</si>
  <si>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</si>
  <si>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</si>
  <si>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</si>
  <si>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</si>
  <si>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</si>
  <si>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</si>
  <si>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</si>
  <si>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</si>
  <si>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</si>
  <si>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</si>
  <si>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</si>
  <si>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</si>
  <si>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</si>
  <si>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</si>
  <si>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</si>
  <si>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</si>
  <si>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</si>
  <si>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</si>
  <si>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</si>
  <si>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</si>
  <si>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</si>
  <si>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</si>
  <si>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</si>
  <si>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</si>
  <si>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</si>
  <si>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</si>
  <si>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</si>
  <si>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</si>
  <si>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</si>
  <si>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</si>
  <si>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</si>
  <si>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</si>
  <si>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</si>
  <si>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</si>
  <si>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</si>
  <si>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</si>
  <si>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</si>
  <si>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</si>
  <si>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</si>
  <si>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</si>
  <si>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</si>
  <si>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</si>
  <si>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</si>
  <si>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</si>
  <si>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</si>
  <si>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</si>
  <si>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</si>
  <si>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</si>
  <si>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</si>
  <si>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</si>
  <si>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</si>
  <si>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</si>
  <si>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</si>
  <si>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</si>
  <si>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</si>
  <si>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</si>
  <si>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</si>
  <si>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</si>
  <si>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</si>
  <si>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</si>
  <si>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</si>
  <si>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</si>
  <si>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</si>
  <si>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</si>
  <si>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</si>
  <si>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</si>
  <si>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</si>
  <si>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</si>
  <si>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</si>
  <si>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</si>
  <si>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</si>
  <si>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</si>
  <si>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</si>
  <si>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</si>
  <si>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</si>
  <si>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</si>
  <si>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</si>
  <si>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</si>
  <si>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</si>
  <si>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</si>
  <si>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</si>
  <si>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</si>
  <si>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</si>
  <si>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</si>
  <si>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</si>
  <si>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</si>
  <si>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</si>
  <si>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</si>
  <si>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</si>
  <si>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</si>
  <si>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</si>
  <si>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</si>
  <si>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</si>
  <si>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</si>
  <si>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</si>
  <si>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</si>
  <si>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</si>
  <si>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</si>
  <si>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</si>
  <si>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</si>
  <si>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</si>
  <si>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</si>
  <si>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</si>
  <si>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</si>
  <si>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</si>
  <si>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</si>
  <si>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</si>
  <si>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</si>
  <si>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</si>
  <si>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</si>
  <si>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</si>
  <si>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</si>
  <si>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</si>
  <si>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</si>
  <si>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</si>
  <si>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</si>
  <si>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</si>
  <si>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</si>
  <si>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</si>
  <si>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</si>
  <si>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</si>
  <si>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</si>
  <si>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</si>
  <si>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</si>
  <si>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</si>
  <si>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</si>
  <si>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</si>
  <si>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</si>
  <si>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სულ</t>
  </si>
  <si>
    <t xml:space="preserve">სხვა სარეკლამო ხარჯები                         </t>
  </si>
  <si>
    <t>დავით</t>
  </si>
  <si>
    <t>მჭედლიშვილი</t>
  </si>
  <si>
    <t>36001006798</t>
  </si>
  <si>
    <t>დაქირავებული ფიზ. პირი</t>
  </si>
  <si>
    <t xml:space="preserve">ციური </t>
  </si>
  <si>
    <t>გედენიძე</t>
  </si>
  <si>
    <t>01025018164</t>
  </si>
  <si>
    <t>ბუღალტერი</t>
  </si>
  <si>
    <t xml:space="preserve">თეიმურაზ </t>
  </si>
  <si>
    <t>წურწუმია</t>
  </si>
  <si>
    <t>42001004885</t>
  </si>
  <si>
    <t>პასუხისმგ მდივანი</t>
  </si>
  <si>
    <t xml:space="preserve">აზა </t>
  </si>
  <si>
    <t>გოგუა</t>
  </si>
  <si>
    <t>48001022472</t>
  </si>
  <si>
    <t>პიარკორესპ.</t>
  </si>
  <si>
    <t>ბესიკ</t>
  </si>
  <si>
    <t>ლაჩაშვილი</t>
  </si>
  <si>
    <t>01029004002</t>
  </si>
  <si>
    <t>იურისტი</t>
  </si>
  <si>
    <t xml:space="preserve">გუჯა </t>
  </si>
  <si>
    <t>უნდილაშვილი</t>
  </si>
  <si>
    <t>01026012691</t>
  </si>
  <si>
    <t>ახალგ. რეგ.ხელმ.</t>
  </si>
  <si>
    <t xml:space="preserve">ხატია </t>
  </si>
  <si>
    <t>01027071660</t>
  </si>
  <si>
    <t xml:space="preserve">ნიკა </t>
  </si>
  <si>
    <t>01024075664</t>
  </si>
  <si>
    <t xml:space="preserve">მადინა </t>
  </si>
  <si>
    <t>ქაჯაია</t>
  </si>
  <si>
    <t>დამლაგებელი</t>
  </si>
  <si>
    <t>გოგუაძე</t>
  </si>
  <si>
    <t>რომან</t>
  </si>
  <si>
    <t>ცხონდია</t>
  </si>
  <si>
    <t>ალექსანდრე</t>
  </si>
  <si>
    <t>ბუკია</t>
  </si>
  <si>
    <t>axalgazrduli jgufebis Semovla da davalebebis micema</t>
  </si>
  <si>
    <t>შეხვედრები მოსახლეობასთან</t>
  </si>
  <si>
    <t>საქ რეგ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</si>
  <si>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</si>
  <si>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</si>
  <si>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</si>
  <si>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</si>
  <si>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</si>
  <si>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</si>
  <si>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</si>
  <si>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</si>
  <si>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</si>
  <si>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</si>
  <si>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</si>
  <si>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</si>
  <si>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</si>
  <si>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</si>
  <si>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</si>
  <si>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</si>
  <si>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</si>
  <si>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</si>
  <si>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</si>
  <si>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</si>
  <si>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</si>
  <si>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</si>
  <si>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</si>
  <si>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</si>
  <si>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</si>
  <si>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</si>
  <si>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</si>
  <si>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</si>
  <si>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</si>
  <si>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</si>
  <si>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</si>
  <si>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</si>
  <si>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</si>
  <si>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</si>
  <si>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</si>
  <si>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</si>
  <si>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</si>
  <si>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</si>
  <si>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</si>
  <si>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</si>
  <si>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</si>
  <si>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</si>
  <si>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</si>
  <si>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</si>
  <si>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</si>
  <si>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</si>
  <si>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</si>
  <si>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</si>
  <si>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</si>
  <si>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</si>
  <si>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</si>
  <si>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</si>
  <si>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</si>
  <si>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</si>
  <si>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</si>
  <si>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</si>
  <si>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</si>
  <si>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</si>
  <si>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</si>
  <si>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205283637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</si>
  <si>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</si>
  <si>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</si>
  <si>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</si>
  <si>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</si>
  <si>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</si>
  <si>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მომსახურება</t>
  </si>
  <si>
    <t>ფ/პ რომან ცხონდია</t>
  </si>
  <si>
    <t>ა/ვალდებული პირი</t>
  </si>
  <si>
    <t>შპს ქართული ოცნება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</si>
  <si>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</si>
  <si>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</si>
  <si>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</si>
  <si>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</si>
  <si>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</si>
  <si>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</si>
  <si>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</si>
  <si>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</si>
  <si>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</si>
  <si>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</si>
  <si>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</si>
  <si>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</si>
  <si>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</si>
  <si>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</si>
  <si>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</si>
  <si>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</si>
  <si>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</si>
  <si>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</si>
  <si>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</si>
  <si>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</si>
  <si>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08/06/2016- 28/06/2016</t>
  </si>
  <si>
    <t>სხვა ფულადი შემოსავლები    (ზედმეტად ჩარიცხული თანხის უკან დაბრუნება)</t>
  </si>
  <si>
    <t>982,96</t>
  </si>
  <si>
    <t xml:space="preserve">სამედიცინო ხარჯები                           </t>
  </si>
  <si>
    <t>გიგა</t>
  </si>
  <si>
    <t>სალომე</t>
  </si>
  <si>
    <t>მშვილდაძე</t>
  </si>
  <si>
    <t>ივნისი</t>
  </si>
  <si>
    <t xml:space="preserve">სხვა დანარჩენი საქონელი და მომსახურება      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</si>
</sst>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2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" fontId="12" fillId="5" borderId="1" xfId="1" applyNumberFormat="1" applyFont="1" applyFill="1" applyBorder="1" applyAlignment="1" applyProtection="1">
      <alignment horizontal="right" vertical="center"/>
    </xf>
    <xf numFmtId="4" fontId="12" fillId="5" borderId="1" xfId="1" applyNumberFormat="1" applyFont="1" applyFill="1" applyBorder="1" applyAlignment="1" applyProtection="1">
      <alignment horizontal="right" vertical="center" wrapText="1"/>
    </xf>
    <xf numFmtId="4" fontId="17" fillId="0" borderId="0" xfId="0" applyNumberFormat="1" applyFont="1" applyProtection="1"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33" fillId="0" borderId="1" xfId="1" applyFont="1" applyFill="1" applyBorder="1" applyAlignment="1" applyProtection="1">
      <alignment horizont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36" fillId="2" borderId="1" xfId="1" applyFont="1" applyFill="1" applyBorder="1" applyAlignment="1" applyProtection="1">
      <alignment horizontal="left" vertical="center" wrapText="1" indent="1"/>
    </xf>
    <xf numFmtId="0" fontId="33" fillId="0" borderId="37" xfId="1" applyFont="1" applyFill="1" applyBorder="1" applyAlignment="1" applyProtection="1">
      <alignment horizontal="left" vertical="center" wrapText="1" indent="1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46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2" fontId="40" fillId="5" borderId="1" xfId="2" applyNumberFormat="1" applyFont="1" applyFill="1" applyBorder="1" applyAlignment="1" applyProtection="1">
      <alignment horizontal="center" vertical="top" wrapText="1"/>
    </xf>
    <xf numFmtId="1" fontId="40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41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2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4" fillId="0" borderId="2" xfId="15" applyFont="1" applyFill="1" applyBorder="1" applyAlignment="1" applyProtection="1">
      <alignment vertical="center" wrapText="1"/>
      <protection locked="0"/>
    </xf>
    <xf numFmtId="0" fontId="43" fillId="0" borderId="1" xfId="15" applyFont="1" applyFill="1" applyBorder="1" applyAlignment="1" applyProtection="1">
      <alignment vertical="center" wrapText="1"/>
      <protection locked="0"/>
    </xf>
    <xf numFmtId="4" fontId="12" fillId="5" borderId="0" xfId="1" applyNumberFormat="1" applyFont="1" applyFill="1" applyBorder="1" applyAlignment="1" applyProtection="1">
      <alignment horizontal="right" vertical="center" wrapText="1"/>
    </xf>
    <xf numFmtId="0" fontId="17" fillId="0" borderId="1" xfId="2" applyFont="1" applyFill="1" applyBorder="1" applyAlignment="1" applyProtection="1">
      <alignment horizontal="left" vertical="center"/>
      <protection locked="0"/>
    </xf>
    <xf numFmtId="0" fontId="19" fillId="5" borderId="0" xfId="9" applyFont="1" applyFill="1" applyBorder="1" applyAlignment="1" applyProtection="1">
      <alignment horizontal="center" vertical="center"/>
    </xf>
    <xf numFmtId="0" fontId="19" fillId="5" borderId="42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N9" sqref="N9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307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109</v>
      </c>
    </row>
    <row r="2" spans="1:12" s="308" customFormat="1">
      <c r="A2" s="374" t="s">
        <v>140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/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502" t="s">
        <v>645</v>
      </c>
      <c r="L3" s="503"/>
    </row>
    <row r="4" spans="1:12" s="308" customFormat="1">
      <c r="A4" s="408" t="s">
        <v>274</v>
      </c>
      <c r="B4" s="357"/>
      <c r="C4" s="357"/>
      <c r="D4" s="410"/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506" t="s">
        <v>475</v>
      </c>
      <c r="J6" s="507"/>
      <c r="K6" s="508"/>
      <c r="L6" s="356"/>
    </row>
    <row r="7" spans="1:12" s="344" customFormat="1" ht="51.75" thickBot="1">
      <c r="A7" s="355" t="s">
        <v>64</v>
      </c>
      <c r="B7" s="354" t="s">
        <v>141</v>
      </c>
      <c r="C7" s="354" t="s">
        <v>474</v>
      </c>
      <c r="D7" s="353" t="s">
        <v>280</v>
      </c>
      <c r="E7" s="352" t="s">
        <v>473</v>
      </c>
      <c r="F7" s="351" t="s">
        <v>472</v>
      </c>
      <c r="G7" s="350" t="s">
        <v>228</v>
      </c>
      <c r="H7" s="349" t="s">
        <v>225</v>
      </c>
      <c r="I7" s="348" t="s">
        <v>471</v>
      </c>
      <c r="J7" s="347" t="s">
        <v>277</v>
      </c>
      <c r="K7" s="346" t="s">
        <v>229</v>
      </c>
      <c r="L7" s="345" t="s">
        <v>230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8.5" customHeight="1">
      <c r="A9" s="337">
        <v>1</v>
      </c>
      <c r="B9" s="328"/>
      <c r="C9" s="327"/>
      <c r="D9" s="336"/>
      <c r="E9" s="335"/>
      <c r="F9" s="324"/>
      <c r="G9" s="416"/>
      <c r="H9" s="334"/>
      <c r="I9" s="333"/>
      <c r="J9" s="332"/>
      <c r="K9" s="331"/>
      <c r="L9" s="330"/>
    </row>
    <row r="10" spans="1:12" ht="27" customHeight="1">
      <c r="A10" s="329">
        <v>2</v>
      </c>
      <c r="B10" s="328"/>
      <c r="C10" s="327"/>
      <c r="D10" s="326"/>
      <c r="E10" s="325"/>
      <c r="F10" s="324"/>
      <c r="G10" s="417"/>
      <c r="H10" s="324"/>
      <c r="I10" s="323"/>
      <c r="J10" s="322"/>
      <c r="K10" s="321"/>
      <c r="L10" s="320"/>
    </row>
    <row r="11" spans="1:12" ht="25.5" customHeight="1">
      <c r="A11" s="329">
        <v>3</v>
      </c>
      <c r="B11" s="328"/>
      <c r="C11" s="327"/>
      <c r="D11" s="326"/>
      <c r="E11" s="325"/>
      <c r="F11" s="364"/>
      <c r="G11" s="417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276</v>
      </c>
      <c r="B28" s="318" t="s">
        <v>515</v>
      </c>
      <c r="C28" s="317"/>
      <c r="D28" s="316">
        <v>359</v>
      </c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505" t="s">
        <v>433</v>
      </c>
      <c r="B31" s="505"/>
      <c r="C31" s="505"/>
      <c r="D31" s="505"/>
      <c r="E31" s="505"/>
      <c r="F31" s="505"/>
      <c r="G31" s="505"/>
      <c r="H31" s="505"/>
      <c r="I31" s="505"/>
      <c r="J31" s="505"/>
      <c r="K31" s="505"/>
      <c r="L31" s="505"/>
    </row>
    <row r="32" spans="1:12" s="309" customFormat="1" ht="12.75">
      <c r="A32" s="505" t="s">
        <v>470</v>
      </c>
      <c r="B32" s="505"/>
      <c r="C32" s="505"/>
      <c r="D32" s="505"/>
      <c r="E32" s="505"/>
      <c r="F32" s="505"/>
      <c r="G32" s="505"/>
      <c r="H32" s="505"/>
      <c r="I32" s="505"/>
      <c r="J32" s="505"/>
      <c r="K32" s="505"/>
      <c r="L32" s="505"/>
    </row>
    <row r="33" spans="1:12" s="309" customFormat="1" ht="12.75">
      <c r="A33" s="505"/>
      <c r="B33" s="505"/>
      <c r="C33" s="505"/>
      <c r="D33" s="505"/>
      <c r="E33" s="505"/>
      <c r="F33" s="505"/>
      <c r="G33" s="505"/>
      <c r="H33" s="505"/>
      <c r="I33" s="505"/>
      <c r="J33" s="505"/>
      <c r="K33" s="505"/>
      <c r="L33" s="505"/>
    </row>
    <row r="34" spans="1:12" s="308" customFormat="1">
      <c r="A34" s="505" t="s">
        <v>469</v>
      </c>
      <c r="B34" s="505"/>
      <c r="C34" s="505"/>
      <c r="D34" s="505"/>
      <c r="E34" s="505"/>
      <c r="F34" s="505"/>
      <c r="G34" s="505"/>
      <c r="H34" s="505"/>
      <c r="I34" s="505"/>
      <c r="J34" s="505"/>
      <c r="K34" s="505"/>
      <c r="L34" s="505"/>
    </row>
    <row r="35" spans="1:12" s="308" customFormat="1">
      <c r="A35" s="505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</row>
    <row r="36" spans="1:12" s="308" customFormat="1">
      <c r="A36" s="505" t="s">
        <v>468</v>
      </c>
      <c r="B36" s="505"/>
      <c r="C36" s="505"/>
      <c r="D36" s="505"/>
      <c r="E36" s="505"/>
      <c r="F36" s="505"/>
      <c r="G36" s="505"/>
      <c r="H36" s="505"/>
      <c r="I36" s="505"/>
      <c r="J36" s="505"/>
      <c r="K36" s="505"/>
      <c r="L36" s="505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511" t="s">
        <v>107</v>
      </c>
      <c r="B41" s="511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504" t="s">
        <v>268</v>
      </c>
      <c r="D43" s="504"/>
      <c r="E43" s="504"/>
      <c r="F43" s="301"/>
      <c r="G43" s="300"/>
      <c r="H43" s="509" t="s">
        <v>467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510"/>
      <c r="I44" s="303"/>
      <c r="J44" s="300"/>
      <c r="K44" s="301"/>
      <c r="L44" s="300"/>
    </row>
    <row r="45" spans="1:12" s="299" customFormat="1">
      <c r="A45" s="301"/>
      <c r="B45" s="300"/>
      <c r="C45" s="504" t="s">
        <v>139</v>
      </c>
      <c r="D45" s="504"/>
      <c r="E45" s="504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10">
    <mergeCell ref="K3:L3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302</v>
      </c>
      <c r="B1" s="116"/>
      <c r="C1" s="512" t="s">
        <v>109</v>
      </c>
      <c r="D1" s="512"/>
      <c r="E1" s="155"/>
    </row>
    <row r="2" spans="1:12">
      <c r="A2" s="78" t="s">
        <v>140</v>
      </c>
      <c r="B2" s="116"/>
      <c r="C2" s="502" t="s">
        <v>645</v>
      </c>
      <c r="D2" s="503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274</v>
      </c>
      <c r="B4" s="79"/>
      <c r="C4" s="78"/>
      <c r="D4" s="78"/>
      <c r="E4" s="110"/>
      <c r="L4" s="21"/>
    </row>
    <row r="5" spans="1:12" s="2" customFormat="1">
      <c r="A5" s="121">
        <f>'ფორმა N1'!D4</f>
        <v>0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5"/>
      <c r="D15" s="36"/>
      <c r="E15" s="155"/>
    </row>
    <row r="16" spans="1:12" ht="17.25" customHeight="1">
      <c r="A16" s="17" t="s">
        <v>99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250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281</v>
      </c>
      <c r="B20" s="17" t="s">
        <v>22</v>
      </c>
      <c r="C20" s="37"/>
      <c r="D20" s="40"/>
      <c r="E20" s="155"/>
    </row>
    <row r="21" spans="1:5">
      <c r="A21" s="17" t="s">
        <v>282</v>
      </c>
      <c r="B21" s="17" t="s">
        <v>15</v>
      </c>
      <c r="C21" s="37"/>
      <c r="D21" s="40"/>
      <c r="E21" s="155"/>
    </row>
    <row r="22" spans="1:5">
      <c r="A22" s="17" t="s">
        <v>283</v>
      </c>
      <c r="B22" s="17" t="s">
        <v>16</v>
      </c>
      <c r="C22" s="37"/>
      <c r="D22" s="40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7"/>
      <c r="D24" s="40"/>
      <c r="E24" s="155"/>
    </row>
    <row r="25" spans="1:5" ht="16.5" customHeight="1">
      <c r="A25" s="18" t="s">
        <v>286</v>
      </c>
      <c r="B25" s="18" t="s">
        <v>19</v>
      </c>
      <c r="C25" s="37"/>
      <c r="D25" s="40"/>
      <c r="E25" s="155"/>
    </row>
    <row r="26" spans="1:5" ht="16.5" customHeight="1">
      <c r="A26" s="18" t="s">
        <v>287</v>
      </c>
      <c r="B26" s="18" t="s">
        <v>20</v>
      </c>
      <c r="C26" s="37"/>
      <c r="D26" s="40"/>
      <c r="E26" s="155"/>
    </row>
    <row r="27" spans="1:5" ht="16.5" customHeight="1">
      <c r="A27" s="18" t="s">
        <v>288</v>
      </c>
      <c r="B27" s="18" t="s">
        <v>23</v>
      </c>
      <c r="C27" s="37"/>
      <c r="D27" s="41"/>
      <c r="E27" s="155"/>
    </row>
    <row r="28" spans="1:5">
      <c r="A28" s="17" t="s">
        <v>289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290</v>
      </c>
      <c r="B33" s="17" t="s">
        <v>56</v>
      </c>
      <c r="C33" s="33"/>
      <c r="D33" s="34"/>
      <c r="E33" s="155"/>
    </row>
    <row r="34" spans="1:5">
      <c r="A34" s="17" t="s">
        <v>291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355</v>
      </c>
      <c r="B37" s="17" t="s">
        <v>359</v>
      </c>
      <c r="C37" s="33"/>
      <c r="D37" s="33"/>
      <c r="E37" s="155"/>
    </row>
    <row r="38" spans="1:5">
      <c r="A38" s="17" t="s">
        <v>356</v>
      </c>
      <c r="B38" s="17" t="s">
        <v>360</v>
      </c>
      <c r="C38" s="33"/>
      <c r="D38" s="33"/>
      <c r="E38" s="155"/>
    </row>
    <row r="39" spans="1:5">
      <c r="A39" s="17" t="s">
        <v>357</v>
      </c>
      <c r="B39" s="17" t="s">
        <v>363</v>
      </c>
      <c r="C39" s="33"/>
      <c r="D39" s="34"/>
      <c r="E39" s="155"/>
    </row>
    <row r="40" spans="1:5">
      <c r="A40" s="17" t="s">
        <v>362</v>
      </c>
      <c r="B40" s="17" t="s">
        <v>364</v>
      </c>
      <c r="C40" s="33"/>
      <c r="D40" s="34"/>
      <c r="E40" s="155"/>
    </row>
    <row r="41" spans="1:5">
      <c r="A41" s="17" t="s">
        <v>365</v>
      </c>
      <c r="B41" s="17" t="s">
        <v>499</v>
      </c>
      <c r="C41" s="33"/>
      <c r="D41" s="34"/>
      <c r="E41" s="155"/>
    </row>
    <row r="42" spans="1:5">
      <c r="A42" s="17" t="s">
        <v>500</v>
      </c>
      <c r="B42" s="17" t="s">
        <v>361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371</v>
      </c>
      <c r="B48" s="99" t="s">
        <v>374</v>
      </c>
      <c r="C48" s="33"/>
      <c r="D48" s="34"/>
      <c r="E48" s="155"/>
    </row>
    <row r="49" spans="1:5">
      <c r="A49" s="99" t="s">
        <v>372</v>
      </c>
      <c r="B49" s="99" t="s">
        <v>373</v>
      </c>
      <c r="C49" s="33"/>
      <c r="D49" s="34"/>
      <c r="E49" s="155"/>
    </row>
    <row r="50" spans="1:5">
      <c r="A50" s="99" t="s">
        <v>375</v>
      </c>
      <c r="B50" s="99" t="s">
        <v>376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417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297</v>
      </c>
      <c r="B59" s="46" t="s">
        <v>52</v>
      </c>
      <c r="C59" s="37"/>
      <c r="D59" s="40"/>
      <c r="E59" s="155"/>
    </row>
    <row r="60" spans="1:5" ht="30">
      <c r="A60" s="16" t="s">
        <v>298</v>
      </c>
      <c r="B60" s="46" t="s">
        <v>54</v>
      </c>
      <c r="C60" s="37"/>
      <c r="D60" s="40"/>
      <c r="E60" s="155"/>
    </row>
    <row r="61" spans="1:5">
      <c r="A61" s="16" t="s">
        <v>299</v>
      </c>
      <c r="B61" s="46" t="s">
        <v>53</v>
      </c>
      <c r="C61" s="40"/>
      <c r="D61" s="40"/>
      <c r="E61" s="155"/>
    </row>
    <row r="62" spans="1:5">
      <c r="A62" s="16" t="s">
        <v>300</v>
      </c>
      <c r="B62" s="46" t="s">
        <v>27</v>
      </c>
      <c r="C62" s="37"/>
      <c r="D62" s="40"/>
      <c r="E62" s="155"/>
    </row>
    <row r="63" spans="1:5">
      <c r="A63" s="16" t="s">
        <v>337</v>
      </c>
      <c r="B63" s="222" t="s">
        <v>338</v>
      </c>
      <c r="C63" s="37"/>
      <c r="D63" s="223"/>
      <c r="E63" s="155"/>
    </row>
    <row r="64" spans="1:5">
      <c r="A64" s="13">
        <v>2</v>
      </c>
      <c r="B64" s="47" t="s">
        <v>106</v>
      </c>
      <c r="C64" s="288"/>
      <c r="D64" s="120">
        <f>SUM(D65:D70)</f>
        <v>0</v>
      </c>
      <c r="E64" s="155"/>
    </row>
    <row r="65" spans="1:5">
      <c r="A65" s="15">
        <v>2.1</v>
      </c>
      <c r="B65" s="48" t="s">
        <v>100</v>
      </c>
      <c r="C65" s="288"/>
      <c r="D65" s="42"/>
      <c r="E65" s="155"/>
    </row>
    <row r="66" spans="1:5">
      <c r="A66" s="15">
        <v>2.2000000000000002</v>
      </c>
      <c r="B66" s="48" t="s">
        <v>104</v>
      </c>
      <c r="C66" s="290"/>
      <c r="D66" s="43"/>
      <c r="E66" s="155"/>
    </row>
    <row r="67" spans="1:5">
      <c r="A67" s="15">
        <v>2.2999999999999998</v>
      </c>
      <c r="B67" s="48" t="s">
        <v>103</v>
      </c>
      <c r="C67" s="290"/>
      <c r="D67" s="43"/>
      <c r="E67" s="155"/>
    </row>
    <row r="68" spans="1:5">
      <c r="A68" s="15">
        <v>2.4</v>
      </c>
      <c r="B68" s="48" t="s">
        <v>105</v>
      </c>
      <c r="C68" s="290"/>
      <c r="D68" s="43"/>
      <c r="E68" s="155"/>
    </row>
    <row r="69" spans="1:5">
      <c r="A69" s="15">
        <v>2.5</v>
      </c>
      <c r="B69" s="48" t="s">
        <v>101</v>
      </c>
      <c r="C69" s="290"/>
      <c r="D69" s="43"/>
      <c r="E69" s="155"/>
    </row>
    <row r="70" spans="1:5">
      <c r="A70" s="15">
        <v>2.6</v>
      </c>
      <c r="B70" s="48" t="s">
        <v>102</v>
      </c>
      <c r="C70" s="290"/>
      <c r="D70" s="43"/>
      <c r="E70" s="155"/>
    </row>
    <row r="71" spans="1:5" s="2" customFormat="1">
      <c r="A71" s="13">
        <v>3</v>
      </c>
      <c r="B71" s="286" t="s">
        <v>451</v>
      </c>
      <c r="C71" s="289"/>
      <c r="D71" s="287"/>
      <c r="E71" s="107"/>
    </row>
    <row r="72" spans="1:5" s="2" customFormat="1">
      <c r="A72" s="13">
        <v>4</v>
      </c>
      <c r="B72" s="13" t="s">
        <v>252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253</v>
      </c>
      <c r="C73" s="8"/>
      <c r="D73" s="8"/>
      <c r="E73" s="107"/>
    </row>
    <row r="74" spans="1:5" s="2" customFormat="1">
      <c r="A74" s="15">
        <v>4.2</v>
      </c>
      <c r="B74" s="15" t="s">
        <v>254</v>
      </c>
      <c r="C74" s="8"/>
      <c r="D74" s="8"/>
      <c r="E74" s="107"/>
    </row>
    <row r="75" spans="1:5" s="2" customFormat="1">
      <c r="A75" s="13">
        <v>5</v>
      </c>
      <c r="B75" s="284" t="s">
        <v>279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515" t="s">
        <v>501</v>
      </c>
      <c r="B77" s="515"/>
      <c r="C77" s="515"/>
      <c r="D77" s="515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523" t="s">
        <v>503</v>
      </c>
      <c r="C84" s="523"/>
      <c r="D84" s="523"/>
      <c r="E84"/>
      <c r="F84"/>
      <c r="G84"/>
      <c r="H84"/>
      <c r="I84"/>
    </row>
    <row r="85" spans="1:9" customFormat="1" ht="12.75">
      <c r="B85" s="67" t="s">
        <v>504</v>
      </c>
    </row>
    <row r="86" spans="1:9" s="2" customFormat="1">
      <c r="A86" s="11"/>
      <c r="B86" s="523" t="s">
        <v>505</v>
      </c>
      <c r="C86" s="523"/>
      <c r="D86" s="52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334</v>
      </c>
      <c r="B1" s="79"/>
      <c r="C1" s="512" t="s">
        <v>109</v>
      </c>
      <c r="D1" s="512"/>
      <c r="E1" s="93"/>
    </row>
    <row r="2" spans="1:5" s="6" customFormat="1">
      <c r="A2" s="76" t="s">
        <v>328</v>
      </c>
      <c r="B2" s="79"/>
      <c r="C2" s="502" t="s">
        <v>645</v>
      </c>
      <c r="D2" s="503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1" t="s">
        <v>420</v>
      </c>
    </row>
    <row r="30" spans="1:5">
      <c r="A30" s="221"/>
    </row>
    <row r="31" spans="1:5">
      <c r="A31" s="221" t="s">
        <v>352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7"/>
      <c r="B38" s="67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476</v>
      </c>
      <c r="B1" s="76"/>
      <c r="C1" s="79"/>
      <c r="D1" s="79"/>
      <c r="E1" s="79"/>
      <c r="F1" s="79"/>
      <c r="G1" s="295"/>
      <c r="H1" s="295"/>
      <c r="I1" s="512" t="s">
        <v>109</v>
      </c>
      <c r="J1" s="512"/>
    </row>
    <row r="2" spans="1:10" ht="15">
      <c r="A2" s="78" t="s">
        <v>140</v>
      </c>
      <c r="B2" s="76"/>
      <c r="C2" s="79"/>
      <c r="D2" s="79"/>
      <c r="E2" s="79"/>
      <c r="F2" s="79"/>
      <c r="G2" s="295"/>
      <c r="H2" s="295"/>
      <c r="I2" s="502" t="s">
        <v>645</v>
      </c>
      <c r="J2" s="503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477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107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395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394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139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478</v>
      </c>
      <c r="B1" s="79"/>
      <c r="C1" s="79"/>
      <c r="D1" s="79"/>
      <c r="E1" s="79"/>
      <c r="F1" s="79"/>
      <c r="G1" s="512" t="s">
        <v>109</v>
      </c>
      <c r="H1" s="512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502" t="s">
        <v>645</v>
      </c>
      <c r="H2" s="503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480</v>
      </c>
      <c r="B1" s="76"/>
      <c r="C1" s="79"/>
      <c r="D1" s="79"/>
      <c r="E1" s="79"/>
      <c r="F1" s="79"/>
      <c r="G1" s="512" t="s">
        <v>109</v>
      </c>
      <c r="H1" s="512"/>
    </row>
    <row r="2" spans="1:10" ht="15">
      <c r="A2" s="78" t="s">
        <v>140</v>
      </c>
      <c r="B2" s="76"/>
      <c r="C2" s="79"/>
      <c r="D2" s="79"/>
      <c r="E2" s="79"/>
      <c r="F2" s="79"/>
      <c r="G2" s="502" t="s">
        <v>645</v>
      </c>
      <c r="H2" s="503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17" t="s">
        <v>482</v>
      </c>
      <c r="B2" s="517"/>
      <c r="C2" s="517"/>
      <c r="D2" s="517"/>
      <c r="E2" s="380"/>
      <c r="F2" s="79"/>
      <c r="G2" s="79"/>
      <c r="H2" s="79"/>
      <c r="I2" s="79"/>
      <c r="J2" s="295"/>
      <c r="K2" s="296"/>
      <c r="L2" s="296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502" t="s">
        <v>645</v>
      </c>
      <c r="L3" s="503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>
        <f>'ფორმა N1'!D4</f>
        <v>0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497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522" t="s">
        <v>514</v>
      </c>
      <c r="B41" s="522"/>
      <c r="C41" s="522"/>
      <c r="D41" s="522"/>
      <c r="E41" s="522"/>
      <c r="F41" s="522"/>
      <c r="G41" s="522"/>
      <c r="H41" s="522"/>
      <c r="I41" s="522"/>
      <c r="J41" s="522"/>
      <c r="K41" s="522"/>
    </row>
    <row r="42" spans="1:12" ht="15" customHeight="1">
      <c r="A42" s="522"/>
      <c r="B42" s="522"/>
      <c r="C42" s="522"/>
      <c r="D42" s="522"/>
      <c r="E42" s="522"/>
      <c r="F42" s="522"/>
      <c r="G42" s="522"/>
      <c r="H42" s="522"/>
      <c r="I42" s="522"/>
      <c r="J42" s="522"/>
      <c r="K42" s="522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518" t="s">
        <v>107</v>
      </c>
      <c r="B44" s="518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19" t="s">
        <v>268</v>
      </c>
      <c r="D46" s="519"/>
      <c r="E46" s="385"/>
      <c r="F46" s="386"/>
      <c r="G46" s="520" t="s">
        <v>498</v>
      </c>
      <c r="H46" s="520"/>
      <c r="I46" s="520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21"/>
      <c r="H47" s="521"/>
      <c r="I47" s="521"/>
      <c r="J47" s="387"/>
      <c r="K47" s="190"/>
    </row>
    <row r="48" spans="1:12" ht="15">
      <c r="A48" s="382"/>
      <c r="B48" s="383"/>
      <c r="C48" s="516" t="s">
        <v>139</v>
      </c>
      <c r="D48" s="516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458</v>
      </c>
      <c r="B1" s="78"/>
      <c r="C1" s="524" t="s">
        <v>109</v>
      </c>
      <c r="D1" s="524"/>
    </row>
    <row r="2" spans="1:5">
      <c r="A2" s="76" t="s">
        <v>459</v>
      </c>
      <c r="B2" s="78"/>
      <c r="C2" s="502" t="s">
        <v>645</v>
      </c>
      <c r="D2" s="503"/>
    </row>
    <row r="3" spans="1:5">
      <c r="A3" s="78" t="s">
        <v>140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>
        <f>'ფორმა N1'!D4</f>
        <v>0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7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460</v>
      </c>
      <c r="B1" s="79"/>
      <c r="C1" s="512" t="s">
        <v>109</v>
      </c>
      <c r="D1" s="512"/>
      <c r="E1" s="93"/>
    </row>
    <row r="2" spans="1:5" s="6" customFormat="1">
      <c r="A2" s="76" t="s">
        <v>457</v>
      </c>
      <c r="B2" s="79"/>
      <c r="C2" s="502" t="s">
        <v>645</v>
      </c>
      <c r="D2" s="503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297</v>
      </c>
      <c r="B10" s="100"/>
      <c r="C10" s="4"/>
      <c r="D10" s="4"/>
      <c r="E10" s="95"/>
    </row>
    <row r="11" spans="1:5" s="10" customFormat="1">
      <c r="A11" s="100" t="s">
        <v>298</v>
      </c>
      <c r="B11" s="100"/>
      <c r="C11" s="4"/>
      <c r="D11" s="4"/>
      <c r="E11" s="96"/>
    </row>
    <row r="12" spans="1:5" s="10" customFormat="1">
      <c r="A12" s="100" t="s">
        <v>299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9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1"/>
    </row>
    <row r="22" spans="1:9">
      <c r="A22" s="221" t="s">
        <v>403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7"/>
      <c r="B29" s="67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L93"/>
  <sheetViews>
    <sheetView showGridLines="0" view="pageBreakPreview" topLeftCell="A34" zoomScale="80" zoomScaleSheetLayoutView="80" workbookViewId="0">
      <selection activeCell="C2" sqref="C2:D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3.42578125" style="2" customWidth="1"/>
    <col min="8" max="8" width="14.7109375" style="2" customWidth="1"/>
    <col min="9" max="9" width="16.28515625" style="2" customWidth="1"/>
    <col min="10" max="10" width="14.28515625" style="2" customWidth="1"/>
    <col min="11" max="11" width="16" style="2" customWidth="1"/>
    <col min="12" max="16384" width="9.140625" style="2"/>
  </cols>
  <sheetData>
    <row r="1" spans="1:12">
      <c r="A1" s="76" t="s">
        <v>224</v>
      </c>
      <c r="B1" s="123"/>
      <c r="C1" s="525" t="s">
        <v>198</v>
      </c>
      <c r="D1" s="525"/>
      <c r="E1" s="107"/>
    </row>
    <row r="2" spans="1:12">
      <c r="A2" s="78" t="s">
        <v>140</v>
      </c>
      <c r="B2" s="123"/>
      <c r="C2" s="502" t="s">
        <v>645</v>
      </c>
      <c r="D2" s="503"/>
      <c r="E2" s="107"/>
    </row>
    <row r="3" spans="1:12">
      <c r="A3" s="118"/>
      <c r="B3" s="123"/>
      <c r="C3" s="79"/>
      <c r="D3" s="79"/>
      <c r="E3" s="107"/>
    </row>
    <row r="4" spans="1:12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2">
      <c r="A5" s="121">
        <f>'ფორმა N1'!D4</f>
        <v>0</v>
      </c>
      <c r="B5" s="122"/>
      <c r="C5" s="122"/>
      <c r="D5" s="59"/>
      <c r="E5" s="110"/>
    </row>
    <row r="6" spans="1:12">
      <c r="A6" s="79"/>
      <c r="B6" s="78"/>
      <c r="C6" s="78"/>
      <c r="D6" s="78"/>
      <c r="E6" s="110"/>
    </row>
    <row r="7" spans="1:12">
      <c r="A7" s="117"/>
      <c r="B7" s="124"/>
      <c r="C7" s="125"/>
      <c r="D7" s="125"/>
      <c r="E7" s="107"/>
    </row>
    <row r="8" spans="1:12" ht="45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12">
      <c r="A9" s="49"/>
      <c r="B9" s="50"/>
      <c r="C9" s="160"/>
      <c r="D9" s="160"/>
      <c r="E9" s="107"/>
    </row>
    <row r="10" spans="1:12">
      <c r="A10" s="51" t="s">
        <v>191</v>
      </c>
      <c r="B10" s="52"/>
      <c r="C10" s="127">
        <f>SUM(C11,C34)</f>
        <v>649303.32000000007</v>
      </c>
      <c r="D10" s="127">
        <f>SUM(D11,D34)</f>
        <v>687522.59000000008</v>
      </c>
      <c r="E10" s="107"/>
      <c r="H10" s="415"/>
      <c r="J10" s="415"/>
      <c r="L10" s="415"/>
    </row>
    <row r="11" spans="1:12">
      <c r="A11" s="53" t="s">
        <v>192</v>
      </c>
      <c r="B11" s="54"/>
      <c r="C11" s="87">
        <f>SUM(C12:C32)</f>
        <v>188199.23</v>
      </c>
      <c r="D11" s="87">
        <f>D12+D13+D14+D15+D16+D17+D18+D19+D20+D21+D22+D23+D24+D25+D26+D27+D28+D29+D30+D31+D32</f>
        <v>226418.5</v>
      </c>
      <c r="E11" s="107"/>
      <c r="G11" s="415">
        <f>C11+'ფორმა N2'!C9+'ფორმა N3'!C9-'ფორმა N4'!C11-'ფორმა N5'!C9-'ფორმა N6'!C10</f>
        <v>226418.5</v>
      </c>
      <c r="I11" s="415">
        <f>G11+G45</f>
        <v>226418.5</v>
      </c>
      <c r="K11" s="415">
        <f>D11-I11</f>
        <v>0</v>
      </c>
    </row>
    <row r="12" spans="1:12">
      <c r="A12" s="57">
        <v>1110</v>
      </c>
      <c r="B12" s="56" t="s">
        <v>142</v>
      </c>
      <c r="C12" s="8"/>
      <c r="D12" s="8"/>
      <c r="E12" s="107"/>
    </row>
    <row r="13" spans="1:12">
      <c r="A13" s="57">
        <v>1120</v>
      </c>
      <c r="B13" s="56" t="s">
        <v>143</v>
      </c>
      <c r="C13" s="8"/>
      <c r="D13" s="8"/>
      <c r="E13" s="107"/>
    </row>
    <row r="14" spans="1:12">
      <c r="A14" s="57">
        <v>1211</v>
      </c>
      <c r="B14" s="56" t="s">
        <v>144</v>
      </c>
      <c r="C14" s="8">
        <v>130185.95</v>
      </c>
      <c r="D14" s="8">
        <v>168405.22</v>
      </c>
      <c r="E14" s="107"/>
      <c r="G14" s="415">
        <f>C14+C15+'ფორმა N2'!D9+'ფორმა N3'!D9-'ფორმა N4'!D11-'ფორმა N5'!D9-'ფორმა N6'!D10</f>
        <v>174381</v>
      </c>
      <c r="I14" s="2">
        <f>D14+D15</f>
        <v>174381</v>
      </c>
      <c r="K14" s="415">
        <f>I14-G14</f>
        <v>0</v>
      </c>
    </row>
    <row r="15" spans="1:12">
      <c r="A15" s="57">
        <v>1212</v>
      </c>
      <c r="B15" s="56" t="s">
        <v>145</v>
      </c>
      <c r="C15" s="8">
        <v>5975.78</v>
      </c>
      <c r="D15" s="8">
        <v>5975.78</v>
      </c>
      <c r="E15" s="107"/>
    </row>
    <row r="16" spans="1:12">
      <c r="A16" s="57">
        <v>1213</v>
      </c>
      <c r="B16" s="56" t="s">
        <v>146</v>
      </c>
      <c r="C16" s="8"/>
      <c r="D16" s="8"/>
      <c r="E16" s="107"/>
    </row>
    <row r="17" spans="1:5">
      <c r="A17" s="57">
        <v>1214</v>
      </c>
      <c r="B17" s="56" t="s">
        <v>147</v>
      </c>
      <c r="C17" s="8"/>
      <c r="D17" s="8"/>
      <c r="E17" s="107"/>
    </row>
    <row r="18" spans="1:5">
      <c r="A18" s="57">
        <v>1215</v>
      </c>
      <c r="B18" s="56" t="s">
        <v>148</v>
      </c>
      <c r="C18" s="8"/>
      <c r="D18" s="8"/>
      <c r="E18" s="107"/>
    </row>
    <row r="19" spans="1:5">
      <c r="A19" s="57">
        <v>1300</v>
      </c>
      <c r="B19" s="56" t="s">
        <v>149</v>
      </c>
      <c r="C19" s="8"/>
      <c r="D19" s="8"/>
      <c r="E19" s="107"/>
    </row>
    <row r="20" spans="1:5">
      <c r="A20" s="57">
        <v>1410</v>
      </c>
      <c r="B20" s="56" t="s">
        <v>150</v>
      </c>
      <c r="C20" s="8"/>
      <c r="D20" s="8"/>
      <c r="E20" s="107"/>
    </row>
    <row r="21" spans="1:5">
      <c r="A21" s="57">
        <v>1421</v>
      </c>
      <c r="B21" s="56" t="s">
        <v>151</v>
      </c>
      <c r="C21" s="8"/>
      <c r="D21" s="8"/>
      <c r="E21" s="107"/>
    </row>
    <row r="22" spans="1:5">
      <c r="A22" s="57">
        <v>1422</v>
      </c>
      <c r="B22" s="56" t="s">
        <v>152</v>
      </c>
      <c r="C22" s="8"/>
      <c r="D22" s="8"/>
      <c r="E22" s="107"/>
    </row>
    <row r="23" spans="1:5">
      <c r="A23" s="57">
        <v>1423</v>
      </c>
      <c r="B23" s="56" t="s">
        <v>153</v>
      </c>
      <c r="C23" s="8"/>
      <c r="D23" s="8"/>
      <c r="E23" s="107"/>
    </row>
    <row r="24" spans="1:5">
      <c r="A24" s="57">
        <v>1431</v>
      </c>
      <c r="B24" s="56" t="s">
        <v>154</v>
      </c>
      <c r="C24" s="8"/>
      <c r="D24" s="8"/>
      <c r="E24" s="107"/>
    </row>
    <row r="25" spans="1:5">
      <c r="A25" s="57">
        <v>1432</v>
      </c>
      <c r="B25" s="56" t="s">
        <v>155</v>
      </c>
      <c r="C25" s="8"/>
      <c r="D25" s="8"/>
      <c r="E25" s="107"/>
    </row>
    <row r="26" spans="1:5">
      <c r="A26" s="57">
        <v>1433</v>
      </c>
      <c r="B26" s="56" t="s">
        <v>156</v>
      </c>
      <c r="C26" s="8"/>
      <c r="D26" s="8"/>
      <c r="E26" s="107"/>
    </row>
    <row r="27" spans="1:5">
      <c r="A27" s="57">
        <v>1441</v>
      </c>
      <c r="B27" s="56" t="s">
        <v>157</v>
      </c>
      <c r="C27" s="8"/>
      <c r="D27" s="8"/>
      <c r="E27" s="107"/>
    </row>
    <row r="28" spans="1:5">
      <c r="A28" s="57">
        <v>1442</v>
      </c>
      <c r="B28" s="56" t="s">
        <v>158</v>
      </c>
      <c r="C28" s="8">
        <v>49007.38</v>
      </c>
      <c r="D28" s="8">
        <v>49007.38</v>
      </c>
      <c r="E28" s="107"/>
    </row>
    <row r="29" spans="1:5">
      <c r="A29" s="57">
        <v>1443</v>
      </c>
      <c r="B29" s="56" t="s">
        <v>159</v>
      </c>
      <c r="C29" s="8"/>
      <c r="D29" s="8"/>
      <c r="E29" s="107"/>
    </row>
    <row r="30" spans="1:5">
      <c r="A30" s="57">
        <v>1444</v>
      </c>
      <c r="B30" s="56" t="s">
        <v>160</v>
      </c>
      <c r="C30" s="8"/>
      <c r="D30" s="8"/>
      <c r="E30" s="107"/>
    </row>
    <row r="31" spans="1:5">
      <c r="A31" s="57">
        <v>1445</v>
      </c>
      <c r="B31" s="56" t="s">
        <v>161</v>
      </c>
      <c r="C31" s="8"/>
      <c r="D31" s="8"/>
      <c r="E31" s="107"/>
    </row>
    <row r="32" spans="1:5">
      <c r="A32" s="57">
        <v>1446</v>
      </c>
      <c r="B32" s="56" t="s">
        <v>162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193</v>
      </c>
      <c r="B34" s="56"/>
      <c r="C34" s="87">
        <f>SUM(C35:C42)</f>
        <v>461104.09</v>
      </c>
      <c r="D34" s="87">
        <f>SUM(D35:D42)</f>
        <v>461104.09</v>
      </c>
      <c r="E34" s="107"/>
    </row>
    <row r="35" spans="1:7">
      <c r="A35" s="57">
        <v>2110</v>
      </c>
      <c r="B35" s="56" t="s">
        <v>100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163</v>
      </c>
      <c r="C36" s="8">
        <v>78287.69</v>
      </c>
      <c r="D36" s="8">
        <v>78287.69</v>
      </c>
      <c r="E36" s="107"/>
    </row>
    <row r="37" spans="1:7">
      <c r="A37" s="57">
        <v>2130</v>
      </c>
      <c r="B37" s="56" t="s">
        <v>101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412</v>
      </c>
      <c r="C38" s="8"/>
      <c r="D38" s="8"/>
      <c r="E38" s="107"/>
    </row>
    <row r="39" spans="1:7">
      <c r="A39" s="57">
        <v>2150</v>
      </c>
      <c r="B39" s="56" t="s">
        <v>416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102</v>
      </c>
      <c r="C40" s="8">
        <v>40200</v>
      </c>
      <c r="D40" s="8">
        <v>40200</v>
      </c>
      <c r="E40" s="107"/>
    </row>
    <row r="41" spans="1:7">
      <c r="A41" s="57">
        <v>2300</v>
      </c>
      <c r="B41" s="56" t="s">
        <v>164</v>
      </c>
      <c r="C41" s="8"/>
      <c r="D41" s="8"/>
      <c r="E41" s="107"/>
    </row>
    <row r="42" spans="1:7">
      <c r="A42" s="57">
        <v>2400</v>
      </c>
      <c r="B42" s="56" t="s">
        <v>165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197</v>
      </c>
      <c r="B44" s="56"/>
      <c r="C44" s="87">
        <f>SUM(C45,C64)</f>
        <v>649303.32000000007</v>
      </c>
      <c r="D44" s="87">
        <f>SUM(D45,D64)</f>
        <v>687522.59000000008</v>
      </c>
      <c r="E44" s="107"/>
    </row>
    <row r="45" spans="1:7">
      <c r="A45" s="58" t="s">
        <v>194</v>
      </c>
      <c r="B45" s="56"/>
      <c r="C45" s="87">
        <f>SUM(C46:C61)</f>
        <v>76811.19</v>
      </c>
      <c r="D45" s="87">
        <f>SUM(D46:D61)</f>
        <v>76811.19</v>
      </c>
      <c r="E45" s="107"/>
      <c r="G45" s="2">
        <f>D45-C45</f>
        <v>0</v>
      </c>
    </row>
    <row r="46" spans="1:7">
      <c r="A46" s="57">
        <v>3100</v>
      </c>
      <c r="B46" s="56" t="s">
        <v>166</v>
      </c>
      <c r="C46" s="8">
        <v>73266.19</v>
      </c>
      <c r="D46" s="8">
        <v>73266.19</v>
      </c>
      <c r="E46" s="107"/>
    </row>
    <row r="47" spans="1:7">
      <c r="A47" s="57">
        <v>3210</v>
      </c>
      <c r="B47" s="56" t="s">
        <v>167</v>
      </c>
      <c r="C47" s="8"/>
      <c r="D47" s="8"/>
      <c r="E47" s="107"/>
    </row>
    <row r="48" spans="1:7">
      <c r="A48" s="57">
        <v>3221</v>
      </c>
      <c r="B48" s="56" t="s">
        <v>168</v>
      </c>
      <c r="C48" s="8"/>
      <c r="D48" s="8"/>
      <c r="E48" s="107"/>
    </row>
    <row r="49" spans="1:5">
      <c r="A49" s="57">
        <v>3222</v>
      </c>
      <c r="B49" s="56" t="s">
        <v>169</v>
      </c>
      <c r="C49" s="8"/>
      <c r="D49" s="8"/>
      <c r="E49" s="107"/>
    </row>
    <row r="50" spans="1:5">
      <c r="A50" s="57">
        <v>3223</v>
      </c>
      <c r="B50" s="56" t="s">
        <v>170</v>
      </c>
      <c r="C50" s="8"/>
      <c r="D50" s="8"/>
      <c r="E50" s="107"/>
    </row>
    <row r="51" spans="1:5">
      <c r="A51" s="57">
        <v>3224</v>
      </c>
      <c r="B51" s="56" t="s">
        <v>171</v>
      </c>
      <c r="C51" s="8"/>
      <c r="D51" s="8"/>
      <c r="E51" s="107"/>
    </row>
    <row r="52" spans="1:5">
      <c r="A52" s="57">
        <v>3231</v>
      </c>
      <c r="B52" s="56" t="s">
        <v>172</v>
      </c>
      <c r="C52" s="8"/>
      <c r="D52" s="8"/>
      <c r="E52" s="107"/>
    </row>
    <row r="53" spans="1:5">
      <c r="A53" s="57">
        <v>3232</v>
      </c>
      <c r="B53" s="56" t="s">
        <v>173</v>
      </c>
      <c r="C53" s="8">
        <v>3545</v>
      </c>
      <c r="D53" s="8">
        <v>3545</v>
      </c>
      <c r="E53" s="107"/>
    </row>
    <row r="54" spans="1:5">
      <c r="A54" s="57">
        <v>3234</v>
      </c>
      <c r="B54" s="56" t="s">
        <v>174</v>
      </c>
      <c r="C54" s="8"/>
      <c r="D54" s="8"/>
      <c r="E54" s="107"/>
    </row>
    <row r="55" spans="1:5" ht="30">
      <c r="A55" s="57">
        <v>3236</v>
      </c>
      <c r="B55" s="56" t="s">
        <v>189</v>
      </c>
      <c r="C55" s="8"/>
      <c r="D55" s="8"/>
      <c r="E55" s="107"/>
    </row>
    <row r="56" spans="1:5" ht="45">
      <c r="A56" s="57">
        <v>3237</v>
      </c>
      <c r="B56" s="56" t="s">
        <v>175</v>
      </c>
      <c r="C56" s="8"/>
      <c r="D56" s="8"/>
      <c r="E56" s="107"/>
    </row>
    <row r="57" spans="1:5">
      <c r="A57" s="57">
        <v>3241</v>
      </c>
      <c r="B57" s="56" t="s">
        <v>176</v>
      </c>
      <c r="C57" s="8"/>
      <c r="D57" s="8"/>
      <c r="E57" s="107"/>
    </row>
    <row r="58" spans="1:5">
      <c r="A58" s="57">
        <v>3242</v>
      </c>
      <c r="B58" s="56" t="s">
        <v>177</v>
      </c>
      <c r="C58" s="8"/>
      <c r="D58" s="8"/>
      <c r="E58" s="107"/>
    </row>
    <row r="59" spans="1:5">
      <c r="A59" s="57">
        <v>3243</v>
      </c>
      <c r="B59" s="56" t="s">
        <v>178</v>
      </c>
      <c r="C59" s="8"/>
      <c r="D59" s="8"/>
      <c r="E59" s="107"/>
    </row>
    <row r="60" spans="1:5">
      <c r="A60" s="57">
        <v>3245</v>
      </c>
      <c r="B60" s="56" t="s">
        <v>179</v>
      </c>
      <c r="C60" s="8"/>
      <c r="D60" s="8"/>
      <c r="E60" s="107"/>
    </row>
    <row r="61" spans="1:5">
      <c r="A61" s="57">
        <v>3246</v>
      </c>
      <c r="B61" s="56" t="s">
        <v>180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195</v>
      </c>
      <c r="B64" s="56"/>
      <c r="C64" s="87">
        <f>SUM(C65:C67)</f>
        <v>572492.13000000012</v>
      </c>
      <c r="D64" s="87">
        <f>SUM(D65:D67)</f>
        <v>610711.40000000014</v>
      </c>
      <c r="E64" s="107"/>
    </row>
    <row r="65" spans="1:5">
      <c r="A65" s="57">
        <v>5100</v>
      </c>
      <c r="B65" s="56" t="s">
        <v>255</v>
      </c>
      <c r="C65" s="8"/>
      <c r="D65" s="8"/>
      <c r="E65" s="107"/>
    </row>
    <row r="66" spans="1:5">
      <c r="A66" s="57">
        <v>5220</v>
      </c>
      <c r="B66" s="56" t="s">
        <v>436</v>
      </c>
      <c r="C66" s="8"/>
      <c r="D66" s="8"/>
      <c r="E66" s="107"/>
    </row>
    <row r="67" spans="1:5">
      <c r="A67" s="57">
        <v>5230</v>
      </c>
      <c r="B67" s="56" t="s">
        <v>437</v>
      </c>
      <c r="C67" s="8">
        <f>C10-C45</f>
        <v>572492.13000000012</v>
      </c>
      <c r="D67" s="8">
        <f>D10-D45</f>
        <v>610711.40000000014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196</v>
      </c>
      <c r="B70" s="56"/>
      <c r="C70" s="8"/>
      <c r="D70" s="8"/>
      <c r="E70" s="107"/>
    </row>
    <row r="71" spans="1:5" ht="30">
      <c r="A71" s="57">
        <v>1</v>
      </c>
      <c r="B71" s="56" t="s">
        <v>181</v>
      </c>
      <c r="C71" s="8"/>
      <c r="D71" s="8"/>
      <c r="E71" s="107"/>
    </row>
    <row r="72" spans="1:5">
      <c r="A72" s="57">
        <v>2</v>
      </c>
      <c r="B72" s="56" t="s">
        <v>182</v>
      </c>
      <c r="C72" s="8"/>
      <c r="D72" s="8"/>
      <c r="E72" s="107"/>
    </row>
    <row r="73" spans="1:5">
      <c r="A73" s="57">
        <v>3</v>
      </c>
      <c r="B73" s="56" t="s">
        <v>183</v>
      </c>
      <c r="C73" s="8"/>
      <c r="D73" s="8"/>
      <c r="E73" s="107"/>
    </row>
    <row r="74" spans="1:5">
      <c r="A74" s="57">
        <v>4</v>
      </c>
      <c r="B74" s="56" t="s">
        <v>367</v>
      </c>
      <c r="C74" s="8"/>
      <c r="D74" s="8"/>
      <c r="E74" s="107"/>
    </row>
    <row r="75" spans="1:5">
      <c r="A75" s="57">
        <v>5</v>
      </c>
      <c r="B75" s="56" t="s">
        <v>184</v>
      </c>
      <c r="C75" s="8"/>
      <c r="D75" s="8"/>
      <c r="E75" s="107"/>
    </row>
    <row r="76" spans="1:5">
      <c r="A76" s="57">
        <v>6</v>
      </c>
      <c r="B76" s="56" t="s">
        <v>185</v>
      </c>
      <c r="C76" s="8"/>
      <c r="D76" s="8"/>
      <c r="E76" s="107"/>
    </row>
    <row r="77" spans="1:5">
      <c r="A77" s="57">
        <v>7</v>
      </c>
      <c r="B77" s="56" t="s">
        <v>186</v>
      </c>
      <c r="C77" s="8"/>
      <c r="D77" s="8"/>
      <c r="E77" s="107"/>
    </row>
    <row r="78" spans="1:5">
      <c r="A78" s="57">
        <v>8</v>
      </c>
      <c r="B78" s="56" t="s">
        <v>187</v>
      </c>
      <c r="C78" s="8"/>
      <c r="D78" s="8"/>
      <c r="E78" s="107"/>
    </row>
    <row r="79" spans="1:5">
      <c r="A79" s="57">
        <v>9</v>
      </c>
      <c r="B79" s="56" t="s">
        <v>188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7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M12" sqref="M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454</v>
      </c>
      <c r="B1" s="78"/>
      <c r="C1" s="78"/>
      <c r="D1" s="78"/>
      <c r="E1" s="78"/>
      <c r="F1" s="78"/>
      <c r="G1" s="78"/>
      <c r="H1" s="78"/>
      <c r="I1" s="512" t="s">
        <v>109</v>
      </c>
      <c r="J1" s="512"/>
      <c r="K1" s="107"/>
    </row>
    <row r="2" spans="1:11">
      <c r="A2" s="78" t="s">
        <v>140</v>
      </c>
      <c r="B2" s="78"/>
      <c r="C2" s="78"/>
      <c r="D2" s="78"/>
      <c r="E2" s="78"/>
      <c r="F2" s="78"/>
      <c r="G2" s="78"/>
      <c r="H2" s="78"/>
      <c r="I2" s="502" t="s">
        <v>645</v>
      </c>
      <c r="J2" s="503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>
        <f>'ფორმა N1'!D4</f>
        <v>0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27" customHeight="1">
      <c r="A10" s="472"/>
      <c r="B10" s="63" t="s">
        <v>625</v>
      </c>
      <c r="C10" s="162" t="s">
        <v>626</v>
      </c>
      <c r="D10" s="163" t="s">
        <v>221</v>
      </c>
      <c r="E10" s="476">
        <v>40462</v>
      </c>
      <c r="F10" s="477">
        <v>0</v>
      </c>
      <c r="G10" s="477">
        <v>0</v>
      </c>
      <c r="H10" s="477">
        <v>0</v>
      </c>
      <c r="I10" s="478">
        <v>0</v>
      </c>
      <c r="J10" s="165"/>
      <c r="K10" s="107"/>
    </row>
    <row r="11" spans="1:11" s="27" customFormat="1" ht="33" customHeight="1">
      <c r="A11" s="472"/>
      <c r="B11" s="63" t="s">
        <v>627</v>
      </c>
      <c r="C11" s="162" t="s">
        <v>628</v>
      </c>
      <c r="D11" s="163" t="s">
        <v>221</v>
      </c>
      <c r="E11" s="159">
        <v>38512</v>
      </c>
      <c r="F11" s="479">
        <v>130185.95</v>
      </c>
      <c r="G11" s="480">
        <v>54577</v>
      </c>
      <c r="H11" s="481">
        <v>16357.73</v>
      </c>
      <c r="I11" s="479">
        <v>168405.22</v>
      </c>
      <c r="J11" s="474"/>
      <c r="K11" s="107"/>
    </row>
    <row r="12" spans="1:11" s="27" customFormat="1" ht="33.75" customHeight="1">
      <c r="A12" s="161">
        <v>1</v>
      </c>
      <c r="B12" s="63" t="s">
        <v>627</v>
      </c>
      <c r="C12" s="482" t="s">
        <v>629</v>
      </c>
      <c r="D12" s="163" t="s">
        <v>630</v>
      </c>
      <c r="E12" s="159">
        <v>38512</v>
      </c>
      <c r="F12" s="483">
        <v>5975.78</v>
      </c>
      <c r="G12" s="485">
        <v>0</v>
      </c>
      <c r="H12" s="484">
        <v>0</v>
      </c>
      <c r="I12" s="474">
        <v>5975.78</v>
      </c>
      <c r="J12" s="474"/>
      <c r="K12" s="107"/>
    </row>
    <row r="13" spans="1:11" s="27" customFormat="1" ht="29.25" customHeight="1">
      <c r="A13" s="475">
        <v>1</v>
      </c>
      <c r="B13" s="63"/>
      <c r="C13" s="162"/>
      <c r="D13" s="473"/>
      <c r="E13" s="159"/>
      <c r="F13" s="474"/>
      <c r="G13" s="474"/>
      <c r="H13" s="474"/>
      <c r="I13" s="474"/>
      <c r="J13" s="474"/>
      <c r="K13" s="107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>
      <c r="A18" s="106"/>
      <c r="B18" s="239" t="s">
        <v>107</v>
      </c>
      <c r="C18" s="106"/>
      <c r="D18" s="106"/>
      <c r="E18" s="106"/>
      <c r="F18" s="240"/>
      <c r="G18" s="106"/>
      <c r="H18" s="106"/>
      <c r="I18" s="106"/>
      <c r="J18" s="106"/>
    </row>
    <row r="19" spans="1:10">
      <c r="A19" s="106"/>
      <c r="B19" s="106"/>
      <c r="C19" s="106"/>
      <c r="D19" s="106"/>
      <c r="E19" s="106"/>
      <c r="F19" s="103"/>
      <c r="G19" s="103"/>
      <c r="H19" s="103"/>
      <c r="I19" s="103"/>
      <c r="J19" s="103"/>
    </row>
    <row r="20" spans="1:10">
      <c r="A20" s="106"/>
      <c r="B20" s="106"/>
      <c r="C20" s="292"/>
      <c r="D20" s="106"/>
      <c r="E20" s="106"/>
      <c r="F20" s="292"/>
      <c r="G20" s="293"/>
      <c r="H20" s="293"/>
      <c r="I20" s="103"/>
      <c r="J20" s="103"/>
    </row>
    <row r="21" spans="1:10">
      <c r="A21" s="103"/>
      <c r="B21" s="106"/>
      <c r="C21" s="241" t="s">
        <v>268</v>
      </c>
      <c r="D21" s="241"/>
      <c r="E21" s="106"/>
      <c r="F21" s="106" t="s">
        <v>273</v>
      </c>
      <c r="G21" s="103"/>
      <c r="H21" s="103"/>
      <c r="I21" s="103"/>
      <c r="J21" s="103"/>
    </row>
    <row r="22" spans="1:10">
      <c r="A22" s="103"/>
      <c r="B22" s="106"/>
      <c r="C22" s="242" t="s">
        <v>139</v>
      </c>
      <c r="D22" s="106"/>
      <c r="E22" s="106"/>
      <c r="F22" s="106" t="s">
        <v>269</v>
      </c>
      <c r="G22" s="103"/>
      <c r="H22" s="103"/>
      <c r="I22" s="103"/>
      <c r="J22" s="103"/>
    </row>
    <row r="23" spans="1:10" customFormat="1">
      <c r="A23" s="103"/>
      <c r="B23" s="106"/>
      <c r="C23" s="106"/>
      <c r="D23" s="242"/>
      <c r="E23" s="103"/>
      <c r="F23" s="103"/>
      <c r="G23" s="103"/>
      <c r="H23" s="103"/>
      <c r="I23" s="103"/>
      <c r="J23" s="103"/>
    </row>
    <row r="24" spans="1:10" customFormat="1" ht="12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13" zoomScale="80" zoomScaleSheetLayoutView="80" workbookViewId="0">
      <selection activeCell="B25" sqref="B2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301</v>
      </c>
      <c r="B1" s="78"/>
      <c r="C1" s="512" t="s">
        <v>109</v>
      </c>
      <c r="D1" s="512"/>
      <c r="E1" s="110"/>
    </row>
    <row r="2" spans="1:7">
      <c r="A2" s="78" t="s">
        <v>140</v>
      </c>
      <c r="B2" s="78"/>
      <c r="C2" s="502" t="s">
        <v>645</v>
      </c>
      <c r="D2" s="503"/>
      <c r="E2" s="110"/>
    </row>
    <row r="3" spans="1:7">
      <c r="A3" s="76"/>
      <c r="B3" s="78"/>
      <c r="C3" s="77"/>
      <c r="D3" s="77"/>
      <c r="E3" s="110"/>
    </row>
    <row r="4" spans="1:7">
      <c r="A4" s="79" t="s">
        <v>274</v>
      </c>
      <c r="B4" s="104"/>
      <c r="C4" s="105"/>
      <c r="D4" s="78"/>
      <c r="E4" s="110"/>
    </row>
    <row r="5" spans="1:7">
      <c r="A5" s="409">
        <f>'ფორმა N1'!D4</f>
        <v>0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54577</v>
      </c>
      <c r="D9" s="87">
        <f>SUM(D10,D26)</f>
        <v>54577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f>SUM(C11,C12,C16,C19,C25,C26)</f>
        <v>54577</v>
      </c>
      <c r="D10" s="87">
        <f>SUM(D11,D12,D16,D19,D25,D26)</f>
        <v>54577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308</v>
      </c>
      <c r="C12" s="109">
        <f>C13+C14+C15</f>
        <v>0</v>
      </c>
      <c r="D12" s="109">
        <f>D13+D14+D15</f>
        <v>0</v>
      </c>
      <c r="E12" s="110"/>
      <c r="G12" s="70"/>
    </row>
    <row r="13" spans="1:7" s="3" customFormat="1" ht="16.5" customHeight="1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>
      <c r="A16" s="90" t="s">
        <v>82</v>
      </c>
      <c r="B16" s="90" t="s">
        <v>83</v>
      </c>
      <c r="C16" s="109">
        <f>SUM(C17:C18)</f>
        <v>53537</v>
      </c>
      <c r="D16" s="109">
        <f>SUM(D17:D18)</f>
        <v>53537</v>
      </c>
      <c r="E16" s="110"/>
    </row>
    <row r="17" spans="1:5" s="3" customFormat="1" ht="16.5" customHeight="1">
      <c r="A17" s="99" t="s">
        <v>84</v>
      </c>
      <c r="B17" s="99" t="s">
        <v>86</v>
      </c>
      <c r="C17" s="8">
        <v>53537</v>
      </c>
      <c r="D17" s="8">
        <v>53537</v>
      </c>
      <c r="E17" s="110"/>
    </row>
    <row r="18" spans="1:5" s="3" customFormat="1" ht="30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88</v>
      </c>
      <c r="B20" s="99" t="s">
        <v>89</v>
      </c>
      <c r="C20" s="8"/>
      <c r="D20" s="8"/>
      <c r="E20" s="110"/>
    </row>
    <row r="21" spans="1:5" s="3" customFormat="1" ht="30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>
      <c r="A24" s="90" t="s">
        <v>95</v>
      </c>
      <c r="B24" s="90" t="s">
        <v>447</v>
      </c>
      <c r="C24" s="283"/>
      <c r="D24" s="8"/>
      <c r="E24" s="110"/>
    </row>
    <row r="25" spans="1:5" s="3" customFormat="1">
      <c r="A25" s="90" t="s">
        <v>251</v>
      </c>
      <c r="B25" s="90" t="s">
        <v>646</v>
      </c>
      <c r="C25" s="8">
        <v>1040</v>
      </c>
      <c r="D25" s="8">
        <v>1040</v>
      </c>
      <c r="E25" s="110"/>
    </row>
    <row r="26" spans="1:5" ht="16.5" customHeight="1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98</v>
      </c>
      <c r="B28" s="254" t="s">
        <v>309</v>
      </c>
      <c r="C28" s="8"/>
      <c r="D28" s="8"/>
      <c r="E28" s="110"/>
    </row>
    <row r="29" spans="1:5">
      <c r="A29" s="254" t="s">
        <v>99</v>
      </c>
      <c r="B29" s="254" t="s">
        <v>312</v>
      </c>
      <c r="C29" s="8"/>
      <c r="D29" s="8"/>
      <c r="E29" s="110"/>
    </row>
    <row r="30" spans="1:5">
      <c r="A30" s="254" t="s">
        <v>455</v>
      </c>
      <c r="B30" s="254" t="s">
        <v>310</v>
      </c>
      <c r="C30" s="8"/>
      <c r="D30" s="8"/>
      <c r="E30" s="110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509</v>
      </c>
      <c r="C32" s="8"/>
      <c r="D32" s="8"/>
      <c r="E32" s="110"/>
    </row>
    <row r="33" spans="1:9">
      <c r="A33" s="254" t="s">
        <v>13</v>
      </c>
      <c r="B33" s="254" t="s">
        <v>510</v>
      </c>
      <c r="C33" s="8"/>
      <c r="D33" s="8"/>
      <c r="E33" s="110"/>
    </row>
    <row r="34" spans="1:9">
      <c r="A34" s="254" t="s">
        <v>281</v>
      </c>
      <c r="B34" s="254" t="s">
        <v>511</v>
      </c>
      <c r="C34" s="8"/>
      <c r="D34" s="8"/>
      <c r="E34" s="110"/>
    </row>
    <row r="35" spans="1:9">
      <c r="A35" s="90" t="s">
        <v>34</v>
      </c>
      <c r="B35" s="268" t="s">
        <v>452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107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271</v>
      </c>
      <c r="D43" s="113"/>
      <c r="E43" s="112"/>
      <c r="F43" s="112"/>
      <c r="G43"/>
      <c r="H43"/>
      <c r="I43"/>
    </row>
    <row r="44" spans="1:9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>
      <c r="B45" s="67" t="s">
        <v>139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>
      <c r="A2" s="78" t="s">
        <v>140</v>
      </c>
      <c r="B2" s="78"/>
      <c r="C2" s="78"/>
      <c r="D2" s="78"/>
      <c r="E2" s="78"/>
      <c r="F2" s="78"/>
      <c r="G2" s="502" t="s">
        <v>645</v>
      </c>
      <c r="H2" s="503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>
        <f>'ფორმა N1'!D4</f>
        <v>0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4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0"/>
      <c r="G1" s="80"/>
      <c r="H1" s="80"/>
      <c r="I1" s="524" t="s">
        <v>109</v>
      </c>
      <c r="J1" s="524"/>
      <c r="K1" s="146"/>
    </row>
    <row r="2" spans="1:12" s="23" customFormat="1" ht="15">
      <c r="A2" s="107" t="s">
        <v>140</v>
      </c>
      <c r="B2" s="140"/>
      <c r="C2" s="140"/>
      <c r="D2" s="140"/>
      <c r="E2" s="140"/>
      <c r="F2" s="141"/>
      <c r="G2" s="142"/>
      <c r="H2" s="142"/>
      <c r="I2" s="502" t="s">
        <v>645</v>
      </c>
      <c r="J2" s="503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>
        <f>'ფორმა N1'!D4</f>
        <v>0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26" t="s">
        <v>220</v>
      </c>
      <c r="C7" s="526"/>
      <c r="D7" s="526" t="s">
        <v>292</v>
      </c>
      <c r="E7" s="526"/>
      <c r="F7" s="526" t="s">
        <v>293</v>
      </c>
      <c r="G7" s="526"/>
      <c r="H7" s="158" t="s">
        <v>279</v>
      </c>
      <c r="I7" s="526" t="s">
        <v>223</v>
      </c>
      <c r="J7" s="526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0" t="s">
        <v>116</v>
      </c>
      <c r="B9" s="84">
        <f>SUM(B10,B14,B17)</f>
        <v>0</v>
      </c>
      <c r="C9" s="486">
        <f>C36+C17+C15+C14+C10+C24</f>
        <v>461104.09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86">
        <f>J36+J17+J15+J14+J10+J24</f>
        <v>461104.09</v>
      </c>
      <c r="K9" s="147"/>
    </row>
    <row r="10" spans="1:12" ht="15">
      <c r="A10" s="61" t="s">
        <v>117</v>
      </c>
      <c r="B10" s="135">
        <f>SUM(B11:B13)</f>
        <v>0</v>
      </c>
      <c r="C10" s="487">
        <v>292754.15000000002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87">
        <v>292754.15000000002</v>
      </c>
      <c r="K10" s="147"/>
    </row>
    <row r="11" spans="1:12" ht="15">
      <c r="A11" s="61" t="s">
        <v>118</v>
      </c>
      <c r="B11" s="26"/>
      <c r="C11" s="487">
        <v>292754.15000000002</v>
      </c>
      <c r="D11" s="26"/>
      <c r="E11" s="26"/>
      <c r="F11" s="26"/>
      <c r="G11" s="26"/>
      <c r="H11" s="26"/>
      <c r="I11" s="26"/>
      <c r="J11" s="487">
        <v>292754.15000000002</v>
      </c>
      <c r="K11" s="147"/>
    </row>
    <row r="12" spans="1:12" ht="15">
      <c r="A12" s="61" t="s">
        <v>119</v>
      </c>
      <c r="B12" s="26"/>
      <c r="C12" s="487"/>
      <c r="D12" s="26"/>
      <c r="E12" s="26"/>
      <c r="F12" s="26"/>
      <c r="G12" s="26"/>
      <c r="H12" s="26"/>
      <c r="I12" s="26"/>
      <c r="J12" s="487"/>
      <c r="K12" s="147"/>
    </row>
    <row r="13" spans="1:12" ht="15">
      <c r="A13" s="61" t="s">
        <v>120</v>
      </c>
      <c r="B13" s="26"/>
      <c r="C13" s="487"/>
      <c r="D13" s="26"/>
      <c r="E13" s="26"/>
      <c r="F13" s="26"/>
      <c r="G13" s="26"/>
      <c r="H13" s="26"/>
      <c r="I13" s="26"/>
      <c r="J13" s="487"/>
      <c r="K13" s="147"/>
    </row>
    <row r="14" spans="1:12" ht="15">
      <c r="A14" s="61" t="s">
        <v>121</v>
      </c>
      <c r="B14" s="135">
        <f>SUM(B15:B16)</f>
        <v>0</v>
      </c>
      <c r="C14" s="487">
        <v>78287.69</v>
      </c>
      <c r="D14" s="135">
        <f t="shared" ref="D14:F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87">
        <v>78287.69</v>
      </c>
      <c r="K14" s="147"/>
    </row>
    <row r="15" spans="1:12" ht="15">
      <c r="A15" s="61" t="s">
        <v>122</v>
      </c>
      <c r="B15" s="26"/>
      <c r="C15" s="488">
        <v>40736.25</v>
      </c>
      <c r="D15" s="26"/>
      <c r="E15" s="26"/>
      <c r="F15" s="26"/>
      <c r="G15" s="26"/>
      <c r="H15" s="26"/>
      <c r="I15" s="26"/>
      <c r="J15" s="488">
        <v>40736.25</v>
      </c>
      <c r="K15" s="147"/>
    </row>
    <row r="16" spans="1:12" ht="15">
      <c r="A16" s="61" t="s">
        <v>123</v>
      </c>
      <c r="B16" s="26"/>
      <c r="C16" s="488">
        <v>0</v>
      </c>
      <c r="D16" s="26"/>
      <c r="E16" s="26"/>
      <c r="F16" s="26"/>
      <c r="G16" s="26"/>
      <c r="H16" s="26"/>
      <c r="I16" s="26"/>
      <c r="J16" s="488">
        <v>0</v>
      </c>
      <c r="K16" s="147"/>
    </row>
    <row r="17" spans="1:11" ht="15">
      <c r="A17" s="61" t="s">
        <v>124</v>
      </c>
      <c r="B17" s="135">
        <f>SUM(B18:B19,B22,B23)</f>
        <v>0</v>
      </c>
      <c r="C17" s="489">
        <v>626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89">
        <v>626</v>
      </c>
      <c r="K17" s="147"/>
    </row>
    <row r="18" spans="1:11" ht="15">
      <c r="A18" s="61" t="s">
        <v>125</v>
      </c>
      <c r="B18" s="26"/>
      <c r="C18" s="488"/>
      <c r="D18" s="26"/>
      <c r="E18" s="26"/>
      <c r="F18" s="26"/>
      <c r="G18" s="26"/>
      <c r="H18" s="26"/>
      <c r="I18" s="26"/>
      <c r="J18" s="488"/>
      <c r="K18" s="147"/>
    </row>
    <row r="19" spans="1:11" ht="15">
      <c r="A19" s="61" t="s">
        <v>126</v>
      </c>
      <c r="B19" s="135">
        <f>SUM(B20:B21)</f>
        <v>0</v>
      </c>
      <c r="C19" s="489">
        <v>626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89">
        <v>626</v>
      </c>
      <c r="K19" s="147"/>
    </row>
    <row r="20" spans="1:11" ht="15">
      <c r="A20" s="61" t="s">
        <v>127</v>
      </c>
      <c r="B20" s="26"/>
      <c r="C20" s="488"/>
      <c r="D20" s="26"/>
      <c r="E20" s="26"/>
      <c r="F20" s="26"/>
      <c r="G20" s="26"/>
      <c r="H20" s="26"/>
      <c r="I20" s="26"/>
      <c r="J20" s="488"/>
      <c r="K20" s="147"/>
    </row>
    <row r="21" spans="1:11" ht="15">
      <c r="A21" s="61" t="s">
        <v>128</v>
      </c>
      <c r="B21" s="26"/>
      <c r="C21" s="488"/>
      <c r="D21" s="26"/>
      <c r="E21" s="26"/>
      <c r="F21" s="26"/>
      <c r="G21" s="26"/>
      <c r="H21" s="26"/>
      <c r="I21" s="26"/>
      <c r="J21" s="488"/>
      <c r="K21" s="147"/>
    </row>
    <row r="22" spans="1:11" ht="15">
      <c r="A22" s="61" t="s">
        <v>129</v>
      </c>
      <c r="B22" s="26"/>
      <c r="C22" s="488"/>
      <c r="D22" s="26"/>
      <c r="E22" s="26"/>
      <c r="F22" s="26"/>
      <c r="G22" s="26"/>
      <c r="H22" s="26"/>
      <c r="I22" s="26"/>
      <c r="J22" s="488"/>
      <c r="K22" s="147"/>
    </row>
    <row r="23" spans="1:11" ht="15">
      <c r="A23" s="61" t="s">
        <v>130</v>
      </c>
      <c r="B23" s="26"/>
      <c r="C23" s="488"/>
      <c r="D23" s="26"/>
      <c r="E23" s="26"/>
      <c r="F23" s="26"/>
      <c r="G23" s="26"/>
      <c r="H23" s="26"/>
      <c r="I23" s="26"/>
      <c r="J23" s="488"/>
      <c r="K23" s="147"/>
    </row>
    <row r="24" spans="1:11" ht="15">
      <c r="A24" s="60" t="s">
        <v>131</v>
      </c>
      <c r="B24" s="84">
        <f>SUM(B25:B31)</f>
        <v>0</v>
      </c>
      <c r="C24" s="84">
        <f t="shared" ref="C24" si="5">SUM(C25:C31)</f>
        <v>40200</v>
      </c>
      <c r="D24" s="84">
        <f t="shared" ref="D24:J24" si="6">SUM(D25:D31)</f>
        <v>0</v>
      </c>
      <c r="E24" s="84">
        <f t="shared" si="6"/>
        <v>0</v>
      </c>
      <c r="F24" s="84">
        <f t="shared" si="6"/>
        <v>0</v>
      </c>
      <c r="G24" s="84">
        <f t="shared" si="6"/>
        <v>0</v>
      </c>
      <c r="H24" s="84">
        <f t="shared" si="6"/>
        <v>0</v>
      </c>
      <c r="I24" s="84">
        <f t="shared" si="6"/>
        <v>0</v>
      </c>
      <c r="J24" s="84">
        <f t="shared" si="6"/>
        <v>40200</v>
      </c>
      <c r="K24" s="147"/>
    </row>
    <row r="25" spans="1:11" ht="15">
      <c r="A25" s="61" t="s">
        <v>258</v>
      </c>
      <c r="B25" s="26"/>
      <c r="C25" s="488">
        <v>0</v>
      </c>
      <c r="D25" s="26"/>
      <c r="E25" s="26"/>
      <c r="F25" s="26"/>
      <c r="G25" s="26"/>
      <c r="H25" s="26"/>
      <c r="I25" s="26"/>
      <c r="J25" s="488">
        <v>0</v>
      </c>
      <c r="K25" s="147"/>
    </row>
    <row r="26" spans="1:11" ht="15">
      <c r="A26" s="61" t="s">
        <v>259</v>
      </c>
      <c r="B26" s="26"/>
      <c r="C26" s="488"/>
      <c r="D26" s="26"/>
      <c r="E26" s="26"/>
      <c r="F26" s="26"/>
      <c r="G26" s="26"/>
      <c r="H26" s="26"/>
      <c r="I26" s="26"/>
      <c r="J26" s="488"/>
      <c r="K26" s="147"/>
    </row>
    <row r="27" spans="1:11" ht="15">
      <c r="A27" s="61" t="s">
        <v>260</v>
      </c>
      <c r="B27" s="26"/>
      <c r="C27" s="488"/>
      <c r="D27" s="26"/>
      <c r="E27" s="26"/>
      <c r="F27" s="26"/>
      <c r="G27" s="26"/>
      <c r="H27" s="26"/>
      <c r="I27" s="26"/>
      <c r="J27" s="488"/>
      <c r="K27" s="147"/>
    </row>
    <row r="28" spans="1:11" ht="15">
      <c r="A28" s="61" t="s">
        <v>261</v>
      </c>
      <c r="B28" s="26"/>
      <c r="C28" s="488"/>
      <c r="D28" s="26"/>
      <c r="E28" s="26"/>
      <c r="F28" s="26"/>
      <c r="G28" s="26"/>
      <c r="H28" s="26"/>
      <c r="I28" s="26"/>
      <c r="J28" s="488"/>
      <c r="K28" s="147"/>
    </row>
    <row r="29" spans="1:11" ht="15">
      <c r="A29" s="61" t="s">
        <v>262</v>
      </c>
      <c r="B29" s="26"/>
      <c r="C29" s="488"/>
      <c r="D29" s="26"/>
      <c r="E29" s="26"/>
      <c r="F29" s="26"/>
      <c r="G29" s="26"/>
      <c r="H29" s="26"/>
      <c r="I29" s="26"/>
      <c r="J29" s="488"/>
      <c r="K29" s="147"/>
    </row>
    <row r="30" spans="1:11" ht="15">
      <c r="A30" s="61" t="s">
        <v>263</v>
      </c>
      <c r="B30" s="26"/>
      <c r="C30" s="488"/>
      <c r="D30" s="26"/>
      <c r="E30" s="26"/>
      <c r="F30" s="26"/>
      <c r="G30" s="26"/>
      <c r="H30" s="26"/>
      <c r="I30" s="26"/>
      <c r="J30" s="488"/>
      <c r="K30" s="147"/>
    </row>
    <row r="31" spans="1:11" ht="15">
      <c r="A31" s="61" t="s">
        <v>264</v>
      </c>
      <c r="B31" s="26"/>
      <c r="C31" s="488">
        <v>40200</v>
      </c>
      <c r="D31" s="26"/>
      <c r="E31" s="26"/>
      <c r="F31" s="26"/>
      <c r="G31" s="26"/>
      <c r="H31" s="26"/>
      <c r="I31" s="26"/>
      <c r="J31" s="488">
        <v>40200</v>
      </c>
      <c r="K31" s="147"/>
    </row>
    <row r="32" spans="1:11" ht="15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F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265</v>
      </c>
      <c r="B33" s="26"/>
      <c r="C33" s="488"/>
      <c r="D33" s="26"/>
      <c r="E33" s="26"/>
      <c r="F33" s="26"/>
      <c r="G33" s="26"/>
      <c r="H33" s="26"/>
      <c r="I33" s="26"/>
      <c r="J33" s="488"/>
      <c r="K33" s="147"/>
    </row>
    <row r="34" spans="1:11" ht="15">
      <c r="A34" s="61" t="s">
        <v>266</v>
      </c>
      <c r="B34" s="26"/>
      <c r="C34" s="488"/>
      <c r="D34" s="26"/>
      <c r="E34" s="26"/>
      <c r="F34" s="26"/>
      <c r="G34" s="26"/>
      <c r="H34" s="26"/>
      <c r="I34" s="26"/>
      <c r="J34" s="488"/>
      <c r="K34" s="147"/>
    </row>
    <row r="35" spans="1:11" ht="15">
      <c r="A35" s="61" t="s">
        <v>267</v>
      </c>
      <c r="B35" s="26"/>
      <c r="C35" s="488"/>
      <c r="D35" s="26"/>
      <c r="E35" s="26"/>
      <c r="F35" s="26"/>
      <c r="G35" s="26"/>
      <c r="H35" s="26"/>
      <c r="I35" s="26"/>
      <c r="J35" s="488"/>
      <c r="K35" s="147"/>
    </row>
    <row r="36" spans="1:11" ht="15">
      <c r="A36" s="60" t="s">
        <v>133</v>
      </c>
      <c r="B36" s="84">
        <f t="shared" ref="B36:J36" si="8">SUM(B37:B39,B42)</f>
        <v>0</v>
      </c>
      <c r="C36" s="84">
        <f t="shared" si="8"/>
        <v>8500</v>
      </c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8500</v>
      </c>
      <c r="K36" s="147"/>
    </row>
    <row r="37" spans="1:11" ht="15">
      <c r="A37" s="61" t="s">
        <v>134</v>
      </c>
      <c r="B37" s="26"/>
      <c r="C37" s="488">
        <v>8500</v>
      </c>
      <c r="D37" s="26"/>
      <c r="E37" s="26"/>
      <c r="F37" s="26"/>
      <c r="G37" s="26"/>
      <c r="H37" s="26"/>
      <c r="I37" s="26"/>
      <c r="J37" s="488">
        <v>8500</v>
      </c>
      <c r="K37" s="147"/>
    </row>
    <row r="38" spans="1:11" ht="15">
      <c r="A38" s="61" t="s">
        <v>135</v>
      </c>
      <c r="B38" s="26"/>
      <c r="C38" s="488"/>
      <c r="D38" s="26"/>
      <c r="E38" s="26"/>
      <c r="F38" s="26"/>
      <c r="G38" s="26"/>
      <c r="H38" s="26"/>
      <c r="I38" s="26"/>
      <c r="J38" s="488"/>
      <c r="K38" s="147"/>
    </row>
    <row r="39" spans="1:11" ht="15">
      <c r="A39" s="61" t="s">
        <v>136</v>
      </c>
      <c r="B39" s="135">
        <f t="shared" ref="B39:J39" si="9">SUM(B40:B41)</f>
        <v>0</v>
      </c>
      <c r="C39" s="489">
        <f t="shared" si="9"/>
        <v>0</v>
      </c>
      <c r="D39" s="135">
        <f t="shared" si="9"/>
        <v>0</v>
      </c>
      <c r="E39" s="135">
        <f t="shared" si="9"/>
        <v>0</v>
      </c>
      <c r="F39" s="135">
        <f t="shared" si="9"/>
        <v>0</v>
      </c>
      <c r="G39" s="135">
        <f t="shared" si="9"/>
        <v>0</v>
      </c>
      <c r="H39" s="135">
        <f t="shared" si="9"/>
        <v>0</v>
      </c>
      <c r="I39" s="135">
        <f t="shared" si="9"/>
        <v>0</v>
      </c>
      <c r="J39" s="489">
        <f t="shared" si="9"/>
        <v>0</v>
      </c>
      <c r="K39" s="147"/>
    </row>
    <row r="40" spans="1:11" ht="30">
      <c r="A40" s="61" t="s">
        <v>438</v>
      </c>
      <c r="B40" s="26"/>
      <c r="C40" s="488"/>
      <c r="D40" s="26"/>
      <c r="E40" s="26"/>
      <c r="F40" s="26"/>
      <c r="G40" s="26"/>
      <c r="H40" s="26"/>
      <c r="I40" s="26"/>
      <c r="J40" s="488"/>
      <c r="K40" s="147"/>
    </row>
    <row r="41" spans="1:11" ht="15">
      <c r="A41" s="61" t="s">
        <v>137</v>
      </c>
      <c r="B41" s="26"/>
      <c r="C41" s="488"/>
      <c r="D41" s="26"/>
      <c r="E41" s="26"/>
      <c r="F41" s="26"/>
      <c r="G41" s="26"/>
      <c r="H41" s="26"/>
      <c r="I41" s="26"/>
      <c r="J41" s="488"/>
      <c r="K41" s="147"/>
    </row>
    <row r="42" spans="1:11" ht="15">
      <c r="A42" s="61" t="s">
        <v>138</v>
      </c>
      <c r="B42" s="26"/>
      <c r="C42" s="488"/>
      <c r="D42" s="26"/>
      <c r="E42" s="26"/>
      <c r="F42" s="26"/>
      <c r="G42" s="26"/>
      <c r="H42" s="26"/>
      <c r="I42" s="26"/>
      <c r="J42" s="488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268</v>
      </c>
      <c r="F49" s="12" t="s">
        <v>273</v>
      </c>
      <c r="G49" s="74"/>
      <c r="I49"/>
      <c r="J49"/>
    </row>
    <row r="50" spans="1:10" s="2" customFormat="1" ht="15">
      <c r="B50" s="67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8"/>
      <c r="H2" s="502" t="s">
        <v>645</v>
      </c>
      <c r="I2" s="503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>
        <f>'ფორმა N1'!D4</f>
        <v>0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88" t="s">
        <v>631</v>
      </c>
      <c r="C9" s="488" t="s">
        <v>632</v>
      </c>
      <c r="D9" s="488" t="s">
        <v>633</v>
      </c>
      <c r="E9" s="488">
        <v>220</v>
      </c>
      <c r="F9" s="488">
        <v>246210</v>
      </c>
      <c r="G9" s="490">
        <v>41409</v>
      </c>
      <c r="H9" s="488" t="s">
        <v>634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4" t="s">
        <v>198</v>
      </c>
      <c r="J1" s="153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0"/>
      <c r="H2" s="502" t="s">
        <v>645</v>
      </c>
      <c r="I2" s="503"/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>
        <f>'ფორმა N1'!D4</f>
        <v>0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91" t="s">
        <v>635</v>
      </c>
      <c r="C9" s="492" t="s">
        <v>636</v>
      </c>
      <c r="D9" s="493" t="s">
        <v>637</v>
      </c>
      <c r="E9" s="493">
        <v>2010</v>
      </c>
      <c r="F9" s="493" t="s">
        <v>638</v>
      </c>
      <c r="G9" s="493">
        <v>40736</v>
      </c>
      <c r="H9" s="494">
        <v>42010</v>
      </c>
      <c r="I9" s="487" t="s">
        <v>639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>
      <c r="A2" s="203" t="s">
        <v>317</v>
      </c>
      <c r="B2" s="200"/>
      <c r="C2" s="200"/>
      <c r="D2" s="200"/>
      <c r="E2" s="201"/>
      <c r="F2" s="201"/>
      <c r="G2" s="502" t="s">
        <v>645</v>
      </c>
      <c r="H2" s="503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>
        <f>'ფორმა N1'!D4</f>
        <v>0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268</v>
      </c>
      <c r="F27" s="213" t="s">
        <v>319</v>
      </c>
      <c r="J27" s="214"/>
      <c r="K27" s="214"/>
    </row>
    <row r="28" spans="1:11" s="21" customFormat="1" ht="15">
      <c r="C28" s="216" t="s">
        <v>139</v>
      </c>
      <c r="F28" s="217" t="s">
        <v>269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502" t="s">
        <v>645</v>
      </c>
      <c r="L2" s="503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>
        <f>'ფორმა N1'!D4</f>
        <v>0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95">
        <v>1</v>
      </c>
      <c r="B9" s="496" t="s">
        <v>640</v>
      </c>
      <c r="C9" s="496" t="s">
        <v>641</v>
      </c>
      <c r="D9" s="497" t="s">
        <v>642</v>
      </c>
      <c r="E9" s="497" t="s">
        <v>643</v>
      </c>
      <c r="F9" s="497">
        <v>120</v>
      </c>
      <c r="G9" s="497"/>
      <c r="H9" s="496"/>
      <c r="I9" s="496"/>
      <c r="J9" s="498">
        <v>238769025</v>
      </c>
      <c r="K9" s="499" t="s">
        <v>644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27"/>
      <c r="D32" s="527"/>
      <c r="F32" s="72"/>
      <c r="G32" s="75"/>
    </row>
    <row r="33" spans="2:6" ht="15">
      <c r="B33" s="2"/>
      <c r="C33" s="71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7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K2" sqref="K2: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502" t="s">
        <v>645</v>
      </c>
      <c r="L2" s="503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>
        <f>'ფორმა N1'!D4</f>
        <v>0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268</v>
      </c>
      <c r="E33" s="190"/>
      <c r="G33" s="197" t="s">
        <v>273</v>
      </c>
    </row>
    <row r="34" spans="3:7" ht="15">
      <c r="C34" s="190"/>
      <c r="D34" s="198" t="s">
        <v>139</v>
      </c>
      <c r="E34" s="190"/>
      <c r="G34" s="190" t="s">
        <v>269</v>
      </c>
    </row>
    <row r="35" spans="3:7" ht="15">
      <c r="C35" s="190"/>
      <c r="D35" s="19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502" t="s">
        <v>645</v>
      </c>
      <c r="J2" s="503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>
        <f>'ფორმა N1'!D4</f>
        <v>0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268</v>
      </c>
      <c r="D33" s="190"/>
      <c r="F33" s="197" t="s">
        <v>273</v>
      </c>
    </row>
    <row r="34" spans="2:6" ht="15">
      <c r="B34" s="190"/>
      <c r="C34" s="198" t="s">
        <v>139</v>
      </c>
      <c r="D34" s="190"/>
      <c r="F34" s="190" t="s">
        <v>269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5"/>
  <sheetViews>
    <sheetView tabSelected="1" view="pageBreakPreview" topLeftCell="A7" zoomScale="80" zoomScaleSheetLayoutView="80" workbookViewId="0">
      <selection activeCell="H2" sqref="H2:I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>
      <c r="A2" s="78" t="s">
        <v>140</v>
      </c>
      <c r="B2" s="78"/>
      <c r="C2" s="78"/>
      <c r="D2" s="78"/>
      <c r="E2" s="78"/>
      <c r="F2" s="78"/>
      <c r="G2" s="78"/>
      <c r="H2" s="502" t="s">
        <v>645</v>
      </c>
      <c r="I2" s="503"/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>
        <f>'ფორმა N1'!D4</f>
        <v>0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377</v>
      </c>
      <c r="C8" s="405" t="s">
        <v>439</v>
      </c>
      <c r="D8" s="405" t="s">
        <v>440</v>
      </c>
      <c r="E8" s="405" t="s">
        <v>378</v>
      </c>
      <c r="F8" s="405" t="s">
        <v>397</v>
      </c>
      <c r="G8" s="405" t="s">
        <v>398</v>
      </c>
      <c r="H8" s="405" t="s">
        <v>444</v>
      </c>
      <c r="I8" s="173" t="s">
        <v>399</v>
      </c>
      <c r="J8" s="107"/>
    </row>
    <row r="9" spans="1:10">
      <c r="A9" s="175">
        <v>1</v>
      </c>
      <c r="B9" s="438">
        <v>41083</v>
      </c>
      <c r="C9" s="439" t="s">
        <v>556</v>
      </c>
      <c r="D9" s="440" t="s">
        <v>557</v>
      </c>
      <c r="E9" s="441" t="s">
        <v>558</v>
      </c>
      <c r="F9" s="441">
        <v>125</v>
      </c>
      <c r="G9" s="442"/>
      <c r="H9" s="441"/>
      <c r="I9" s="441">
        <v>125</v>
      </c>
      <c r="J9" s="107"/>
    </row>
    <row r="10" spans="1:10">
      <c r="A10" s="175">
        <v>2</v>
      </c>
      <c r="B10" s="443">
        <v>41083</v>
      </c>
      <c r="C10" s="439" t="s">
        <v>559</v>
      </c>
      <c r="D10" s="440" t="s">
        <v>560</v>
      </c>
      <c r="E10" s="441" t="s">
        <v>558</v>
      </c>
      <c r="F10" s="441">
        <v>125</v>
      </c>
      <c r="G10" s="442"/>
      <c r="H10" s="441"/>
      <c r="I10" s="441">
        <v>125</v>
      </c>
      <c r="J10" s="107"/>
    </row>
    <row r="11" spans="1:10">
      <c r="A11" s="175">
        <v>3</v>
      </c>
      <c r="B11" s="438">
        <v>41083</v>
      </c>
      <c r="C11" s="439" t="s">
        <v>561</v>
      </c>
      <c r="D11" s="440" t="s">
        <v>562</v>
      </c>
      <c r="E11" s="441" t="s">
        <v>558</v>
      </c>
      <c r="F11" s="441">
        <v>125</v>
      </c>
      <c r="G11" s="442"/>
      <c r="H11" s="441"/>
      <c r="I11" s="441">
        <v>125</v>
      </c>
      <c r="J11" s="107"/>
    </row>
    <row r="12" spans="1:10">
      <c r="A12" s="175">
        <v>4</v>
      </c>
      <c r="B12" s="443">
        <v>41083</v>
      </c>
      <c r="C12" s="439" t="s">
        <v>563</v>
      </c>
      <c r="D12" s="440" t="s">
        <v>564</v>
      </c>
      <c r="E12" s="441" t="s">
        <v>558</v>
      </c>
      <c r="F12" s="441">
        <v>125</v>
      </c>
      <c r="G12" s="442"/>
      <c r="H12" s="441"/>
      <c r="I12" s="441">
        <v>125</v>
      </c>
      <c r="J12" s="107"/>
    </row>
    <row r="13" spans="1:10">
      <c r="A13" s="175">
        <v>5</v>
      </c>
      <c r="B13" s="443">
        <v>41083</v>
      </c>
      <c r="C13" s="439" t="s">
        <v>565</v>
      </c>
      <c r="D13" s="440" t="s">
        <v>566</v>
      </c>
      <c r="E13" s="441" t="s">
        <v>558</v>
      </c>
      <c r="F13" s="441">
        <v>125</v>
      </c>
      <c r="G13" s="442"/>
      <c r="H13" s="441"/>
      <c r="I13" s="441">
        <v>125</v>
      </c>
      <c r="J13" s="107"/>
    </row>
    <row r="14" spans="1:10">
      <c r="A14" s="175">
        <v>6</v>
      </c>
      <c r="B14" s="443">
        <v>41083</v>
      </c>
      <c r="C14" s="439" t="s">
        <v>567</v>
      </c>
      <c r="D14" s="440" t="s">
        <v>568</v>
      </c>
      <c r="E14" s="441" t="s">
        <v>558</v>
      </c>
      <c r="F14" s="441">
        <v>125</v>
      </c>
      <c r="G14" s="442"/>
      <c r="H14" s="441"/>
      <c r="I14" s="441">
        <v>125</v>
      </c>
      <c r="J14" s="107"/>
    </row>
    <row r="15" spans="1:10">
      <c r="A15" s="175"/>
      <c r="B15" s="443">
        <v>41083</v>
      </c>
      <c r="C15" s="439" t="s">
        <v>569</v>
      </c>
      <c r="D15" s="440" t="s">
        <v>570</v>
      </c>
      <c r="E15" s="441" t="s">
        <v>558</v>
      </c>
      <c r="F15" s="441">
        <v>125</v>
      </c>
      <c r="G15" s="442"/>
      <c r="H15" s="441"/>
      <c r="I15" s="441">
        <v>125</v>
      </c>
      <c r="J15" s="107"/>
    </row>
    <row r="16" spans="1:10">
      <c r="A16" s="175"/>
      <c r="B16" s="443">
        <v>41083</v>
      </c>
      <c r="C16" s="439" t="s">
        <v>571</v>
      </c>
      <c r="D16" s="440" t="s">
        <v>572</v>
      </c>
      <c r="E16" s="441" t="s">
        <v>558</v>
      </c>
      <c r="F16" s="441">
        <v>125</v>
      </c>
      <c r="G16" s="442"/>
      <c r="H16" s="441"/>
      <c r="I16" s="441">
        <v>125</v>
      </c>
      <c r="J16" s="107"/>
    </row>
    <row r="17" spans="1:10">
      <c r="A17" s="175"/>
      <c r="B17" s="443">
        <v>41083</v>
      </c>
      <c r="C17" s="439" t="s">
        <v>573</v>
      </c>
      <c r="D17" s="440" t="s">
        <v>574</v>
      </c>
      <c r="E17" s="441" t="s">
        <v>558</v>
      </c>
      <c r="F17" s="441">
        <v>125</v>
      </c>
      <c r="G17" s="442"/>
      <c r="H17" s="441"/>
      <c r="I17" s="441">
        <v>125</v>
      </c>
      <c r="J17" s="107"/>
    </row>
    <row r="18" spans="1:10">
      <c r="A18" s="175"/>
      <c r="B18" s="443">
        <v>41083</v>
      </c>
      <c r="C18" s="439" t="s">
        <v>575</v>
      </c>
      <c r="D18" s="440" t="s">
        <v>576</v>
      </c>
      <c r="E18" s="441" t="s">
        <v>558</v>
      </c>
      <c r="F18" s="441">
        <v>125</v>
      </c>
      <c r="G18" s="442"/>
      <c r="H18" s="441"/>
      <c r="I18" s="441">
        <v>125</v>
      </c>
      <c r="J18" s="107"/>
    </row>
    <row r="19" spans="1:10">
      <c r="A19" s="175"/>
      <c r="B19" s="443">
        <v>41083</v>
      </c>
      <c r="C19" s="439" t="s">
        <v>577</v>
      </c>
      <c r="D19" s="440" t="s">
        <v>578</v>
      </c>
      <c r="E19" s="441" t="s">
        <v>558</v>
      </c>
      <c r="F19" s="441">
        <v>125</v>
      </c>
      <c r="G19" s="442"/>
      <c r="H19" s="441"/>
      <c r="I19" s="441">
        <v>125</v>
      </c>
      <c r="J19" s="107"/>
    </row>
    <row r="20" spans="1:10">
      <c r="A20" s="175"/>
      <c r="B20" s="443">
        <v>41083</v>
      </c>
      <c r="C20" s="439" t="s">
        <v>579</v>
      </c>
      <c r="D20" s="440" t="s">
        <v>580</v>
      </c>
      <c r="E20" s="441" t="s">
        <v>558</v>
      </c>
      <c r="F20" s="441">
        <v>125</v>
      </c>
      <c r="G20" s="442"/>
      <c r="H20" s="441"/>
      <c r="I20" s="441">
        <v>125</v>
      </c>
      <c r="J20" s="107"/>
    </row>
    <row r="21" spans="1:10">
      <c r="A21" s="175"/>
      <c r="B21" s="438">
        <v>41083</v>
      </c>
      <c r="C21" s="439" t="s">
        <v>581</v>
      </c>
      <c r="D21" s="440" t="s">
        <v>582</v>
      </c>
      <c r="E21" s="441" t="s">
        <v>558</v>
      </c>
      <c r="F21" s="441">
        <v>125</v>
      </c>
      <c r="G21" s="442"/>
      <c r="H21" s="441"/>
      <c r="I21" s="441">
        <v>125</v>
      </c>
      <c r="J21" s="107"/>
    </row>
    <row r="22" spans="1:10">
      <c r="A22" s="175"/>
      <c r="B22" s="443">
        <v>41083</v>
      </c>
      <c r="C22" s="439" t="s">
        <v>583</v>
      </c>
      <c r="D22" s="440" t="s">
        <v>584</v>
      </c>
      <c r="E22" s="441" t="s">
        <v>558</v>
      </c>
      <c r="F22" s="441">
        <v>125</v>
      </c>
      <c r="G22" s="442"/>
      <c r="H22" s="441"/>
      <c r="I22" s="441">
        <v>125</v>
      </c>
      <c r="J22" s="107"/>
    </row>
    <row r="23" spans="1:10">
      <c r="A23" s="175"/>
      <c r="B23" s="443">
        <v>41083</v>
      </c>
      <c r="C23" s="444" t="s">
        <v>585</v>
      </c>
      <c r="D23" s="445" t="s">
        <v>586</v>
      </c>
      <c r="E23" s="446" t="s">
        <v>558</v>
      </c>
      <c r="F23" s="441">
        <v>125</v>
      </c>
      <c r="G23" s="447"/>
      <c r="H23" s="441"/>
      <c r="I23" s="441">
        <v>125</v>
      </c>
      <c r="J23" s="107"/>
    </row>
    <row r="24" spans="1:10">
      <c r="A24" s="175"/>
      <c r="B24" s="443">
        <v>41083</v>
      </c>
      <c r="C24" s="444" t="s">
        <v>587</v>
      </c>
      <c r="D24" s="445" t="s">
        <v>588</v>
      </c>
      <c r="E24" s="446" t="s">
        <v>558</v>
      </c>
      <c r="F24" s="441">
        <v>125</v>
      </c>
      <c r="G24" s="447"/>
      <c r="H24" s="441"/>
      <c r="I24" s="441">
        <v>125</v>
      </c>
      <c r="J24" s="107"/>
    </row>
    <row r="25" spans="1:10">
      <c r="A25" s="175"/>
      <c r="B25" s="443">
        <v>41083</v>
      </c>
      <c r="C25" s="444" t="s">
        <v>589</v>
      </c>
      <c r="D25" s="445" t="s">
        <v>590</v>
      </c>
      <c r="E25" s="446" t="s">
        <v>558</v>
      </c>
      <c r="F25" s="441">
        <v>125</v>
      </c>
      <c r="G25" s="447"/>
      <c r="H25" s="441"/>
      <c r="I25" s="441">
        <v>125</v>
      </c>
      <c r="J25" s="107"/>
    </row>
    <row r="26" spans="1:10">
      <c r="A26" s="175"/>
      <c r="B26" s="443">
        <v>41083</v>
      </c>
      <c r="C26" s="444" t="s">
        <v>591</v>
      </c>
      <c r="D26" s="445" t="s">
        <v>592</v>
      </c>
      <c r="E26" s="446" t="s">
        <v>558</v>
      </c>
      <c r="F26" s="441">
        <v>125</v>
      </c>
      <c r="G26" s="447"/>
      <c r="H26" s="441"/>
      <c r="I26" s="441">
        <v>125</v>
      </c>
      <c r="J26" s="107"/>
    </row>
    <row r="27" spans="1:10">
      <c r="A27" s="175"/>
      <c r="B27" s="443">
        <v>41083</v>
      </c>
      <c r="C27" s="444" t="s">
        <v>593</v>
      </c>
      <c r="D27" s="445" t="s">
        <v>594</v>
      </c>
      <c r="E27" s="446" t="s">
        <v>558</v>
      </c>
      <c r="F27" s="441">
        <v>125</v>
      </c>
      <c r="G27" s="447"/>
      <c r="H27" s="441"/>
      <c r="I27" s="441">
        <v>125</v>
      </c>
      <c r="J27" s="107"/>
    </row>
    <row r="28" spans="1:10">
      <c r="A28" s="175"/>
      <c r="B28" s="443">
        <v>41083</v>
      </c>
      <c r="C28" s="444" t="s">
        <v>595</v>
      </c>
      <c r="D28" s="445" t="s">
        <v>596</v>
      </c>
      <c r="E28" s="446" t="s">
        <v>558</v>
      </c>
      <c r="F28" s="441">
        <v>125</v>
      </c>
      <c r="G28" s="447"/>
      <c r="H28" s="441"/>
      <c r="I28" s="441">
        <v>125</v>
      </c>
      <c r="J28" s="107"/>
    </row>
    <row r="29" spans="1:10">
      <c r="A29" s="175"/>
      <c r="B29" s="443">
        <v>41083</v>
      </c>
      <c r="C29" s="444" t="s">
        <v>597</v>
      </c>
      <c r="D29" s="445" t="s">
        <v>598</v>
      </c>
      <c r="E29" s="446" t="s">
        <v>558</v>
      </c>
      <c r="F29" s="441">
        <v>125</v>
      </c>
      <c r="G29" s="447"/>
      <c r="H29" s="441"/>
      <c r="I29" s="441">
        <v>125</v>
      </c>
      <c r="J29" s="107"/>
    </row>
    <row r="30" spans="1:10">
      <c r="A30" s="175"/>
      <c r="B30" s="443">
        <v>41083</v>
      </c>
      <c r="C30" s="444" t="s">
        <v>599</v>
      </c>
      <c r="D30" s="445" t="s">
        <v>600</v>
      </c>
      <c r="E30" s="446" t="s">
        <v>558</v>
      </c>
      <c r="F30" s="441">
        <v>125</v>
      </c>
      <c r="G30" s="447"/>
      <c r="H30" s="441"/>
      <c r="I30" s="441">
        <v>125</v>
      </c>
      <c r="J30" s="107"/>
    </row>
    <row r="31" spans="1:10">
      <c r="A31" s="175"/>
      <c r="B31" s="443">
        <v>41083</v>
      </c>
      <c r="C31" s="448" t="s">
        <v>601</v>
      </c>
      <c r="D31" s="449" t="s">
        <v>602</v>
      </c>
      <c r="E31" s="450" t="s">
        <v>558</v>
      </c>
      <c r="F31" s="441">
        <v>125</v>
      </c>
      <c r="G31" s="451"/>
      <c r="H31" s="441"/>
      <c r="I31" s="441">
        <v>125</v>
      </c>
      <c r="J31" s="107"/>
    </row>
    <row r="32" spans="1:10">
      <c r="A32" s="175"/>
      <c r="B32" s="443">
        <v>41083</v>
      </c>
      <c r="C32" s="448" t="s">
        <v>603</v>
      </c>
      <c r="D32" s="449" t="s">
        <v>604</v>
      </c>
      <c r="E32" s="450" t="s">
        <v>558</v>
      </c>
      <c r="F32" s="441">
        <v>125</v>
      </c>
      <c r="G32" s="451"/>
      <c r="H32" s="441"/>
      <c r="I32" s="441">
        <v>125</v>
      </c>
      <c r="J32" s="107"/>
    </row>
    <row r="33" spans="1:10">
      <c r="A33" s="175"/>
      <c r="B33" s="443">
        <v>41083</v>
      </c>
      <c r="C33" s="448" t="s">
        <v>605</v>
      </c>
      <c r="D33" s="449" t="s">
        <v>606</v>
      </c>
      <c r="E33" s="450" t="s">
        <v>558</v>
      </c>
      <c r="F33" s="441">
        <v>125</v>
      </c>
      <c r="G33" s="451"/>
      <c r="H33" s="450"/>
      <c r="I33" s="441">
        <v>125</v>
      </c>
      <c r="J33" s="107"/>
    </row>
    <row r="34" spans="1:10">
      <c r="A34" s="175"/>
      <c r="B34" s="443">
        <v>41083</v>
      </c>
      <c r="C34" s="448" t="s">
        <v>607</v>
      </c>
      <c r="D34" s="449" t="s">
        <v>608</v>
      </c>
      <c r="E34" s="450" t="s">
        <v>558</v>
      </c>
      <c r="F34" s="441">
        <v>125</v>
      </c>
      <c r="G34" s="451"/>
      <c r="H34" s="450"/>
      <c r="I34" s="441">
        <v>125</v>
      </c>
      <c r="J34" s="107"/>
    </row>
    <row r="35" spans="1:10">
      <c r="A35" s="175"/>
      <c r="B35" s="443">
        <v>41083</v>
      </c>
      <c r="C35" s="448" t="s">
        <v>609</v>
      </c>
      <c r="D35" s="449" t="s">
        <v>610</v>
      </c>
      <c r="E35" s="450" t="s">
        <v>558</v>
      </c>
      <c r="F35" s="441">
        <v>125</v>
      </c>
      <c r="G35" s="451"/>
      <c r="H35" s="450"/>
      <c r="I35" s="441">
        <v>125</v>
      </c>
      <c r="J35" s="107"/>
    </row>
    <row r="36" spans="1:10">
      <c r="A36" s="175"/>
      <c r="B36" s="443">
        <v>41083</v>
      </c>
      <c r="C36" s="448" t="s">
        <v>611</v>
      </c>
      <c r="D36" s="449" t="s">
        <v>612</v>
      </c>
      <c r="E36" s="450" t="s">
        <v>558</v>
      </c>
      <c r="F36" s="441">
        <v>125</v>
      </c>
      <c r="G36" s="451"/>
      <c r="H36" s="450"/>
      <c r="I36" s="441">
        <v>125</v>
      </c>
      <c r="J36" s="107"/>
    </row>
    <row r="37" spans="1:10">
      <c r="A37" s="175"/>
      <c r="B37" s="443">
        <v>41083</v>
      </c>
      <c r="C37" s="448" t="s">
        <v>613</v>
      </c>
      <c r="D37" s="449" t="s">
        <v>614</v>
      </c>
      <c r="E37" s="450" t="s">
        <v>558</v>
      </c>
      <c r="F37" s="441">
        <v>45</v>
      </c>
      <c r="G37" s="451"/>
      <c r="H37" s="450"/>
      <c r="I37" s="441">
        <v>45</v>
      </c>
      <c r="J37" s="107"/>
    </row>
    <row r="38" spans="1:10">
      <c r="A38" s="175"/>
      <c r="B38" s="452">
        <v>41137</v>
      </c>
      <c r="C38" s="456" t="s">
        <v>616</v>
      </c>
      <c r="D38" s="457"/>
      <c r="E38" s="458" t="s">
        <v>617</v>
      </c>
      <c r="F38" s="454">
        <v>41368.32</v>
      </c>
      <c r="G38" s="455"/>
      <c r="H38" s="454"/>
      <c r="I38" s="454">
        <v>41368.32</v>
      </c>
      <c r="J38" s="107"/>
    </row>
    <row r="39" spans="1:10">
      <c r="A39" s="175"/>
      <c r="B39" s="459">
        <v>41142</v>
      </c>
      <c r="C39" s="460" t="s">
        <v>618</v>
      </c>
      <c r="D39" s="461"/>
      <c r="E39" s="462" t="s">
        <v>619</v>
      </c>
      <c r="F39" s="463">
        <v>13476.7</v>
      </c>
      <c r="G39" s="464"/>
      <c r="H39" s="465"/>
      <c r="I39" s="463">
        <v>13476.7</v>
      </c>
      <c r="J39" s="107"/>
    </row>
    <row r="40" spans="1:10">
      <c r="A40" s="175"/>
      <c r="B40" s="459">
        <v>41146</v>
      </c>
      <c r="C40" s="466" t="s">
        <v>620</v>
      </c>
      <c r="D40" s="467"/>
      <c r="E40" s="468" t="s">
        <v>619</v>
      </c>
      <c r="F40" s="463">
        <v>10546.17</v>
      </c>
      <c r="G40" s="464"/>
      <c r="H40" s="465"/>
      <c r="I40" s="463">
        <v>10546.17</v>
      </c>
      <c r="J40" s="107"/>
    </row>
    <row r="41" spans="1:10">
      <c r="A41" s="175"/>
      <c r="B41" s="459">
        <v>41556</v>
      </c>
      <c r="C41" s="466" t="s">
        <v>622</v>
      </c>
      <c r="D41" s="467">
        <v>48001017476</v>
      </c>
      <c r="E41" s="468" t="s">
        <v>623</v>
      </c>
      <c r="F41" s="463">
        <v>20</v>
      </c>
      <c r="G41" s="464"/>
      <c r="H41" s="465"/>
      <c r="I41" s="463">
        <v>20</v>
      </c>
      <c r="J41" s="107"/>
    </row>
    <row r="42" spans="1:10">
      <c r="A42" s="175"/>
      <c r="B42" s="459">
        <v>41244</v>
      </c>
      <c r="C42" s="466" t="s">
        <v>624</v>
      </c>
      <c r="D42" s="453" t="s">
        <v>615</v>
      </c>
      <c r="E42" s="468" t="s">
        <v>621</v>
      </c>
      <c r="F42" s="463">
        <v>7855</v>
      </c>
      <c r="G42" s="464"/>
      <c r="H42" s="465"/>
      <c r="I42" s="463">
        <v>7855</v>
      </c>
      <c r="J42" s="107"/>
    </row>
    <row r="43" spans="1:10">
      <c r="A43" s="175"/>
      <c r="B43" s="469"/>
      <c r="C43" s="470"/>
      <c r="D43" s="471"/>
      <c r="E43" s="468"/>
      <c r="F43" s="471"/>
      <c r="G43" s="470"/>
      <c r="H43" s="470"/>
      <c r="I43" s="471"/>
      <c r="J43" s="107"/>
    </row>
    <row r="44" spans="1:10">
      <c r="A44" s="175"/>
      <c r="B44" s="212"/>
      <c r="C44" s="180"/>
      <c r="D44" s="180"/>
      <c r="E44" s="179"/>
      <c r="F44" s="179"/>
      <c r="G44" s="179"/>
      <c r="H44" s="179"/>
      <c r="I44" s="179"/>
      <c r="J44" s="107"/>
    </row>
    <row r="45" spans="1:10">
      <c r="A45" s="175"/>
      <c r="B45" s="212"/>
      <c r="C45" s="180"/>
      <c r="D45" s="180"/>
      <c r="E45" s="179"/>
      <c r="F45" s="179"/>
      <c r="G45" s="179"/>
      <c r="H45" s="179"/>
      <c r="I45" s="179"/>
      <c r="J45" s="107"/>
    </row>
    <row r="46" spans="1:10">
      <c r="A46" s="175"/>
      <c r="B46" s="212"/>
      <c r="C46" s="180"/>
      <c r="D46" s="180"/>
      <c r="E46" s="179"/>
      <c r="F46" s="179"/>
      <c r="G46" s="179"/>
      <c r="H46" s="179"/>
      <c r="I46" s="179"/>
      <c r="J46" s="107"/>
    </row>
    <row r="47" spans="1:10">
      <c r="A47" s="175"/>
      <c r="B47" s="212"/>
      <c r="C47" s="180"/>
      <c r="D47" s="180"/>
      <c r="E47" s="179"/>
      <c r="F47" s="179"/>
      <c r="G47" s="179"/>
      <c r="H47" s="179"/>
      <c r="I47" s="179"/>
      <c r="J47" s="107"/>
    </row>
    <row r="48" spans="1:10">
      <c r="A48" s="175"/>
      <c r="B48" s="212"/>
      <c r="C48" s="180"/>
      <c r="D48" s="180"/>
      <c r="E48" s="179"/>
      <c r="F48" s="179"/>
      <c r="G48" s="179"/>
      <c r="H48" s="179"/>
      <c r="I48" s="179"/>
      <c r="J48" s="107"/>
    </row>
    <row r="49" spans="1:10">
      <c r="A49" s="175">
        <v>7</v>
      </c>
      <c r="B49" s="212"/>
      <c r="C49" s="180"/>
      <c r="D49" s="180"/>
      <c r="E49" s="179"/>
      <c r="F49" s="179"/>
      <c r="G49" s="179"/>
      <c r="H49" s="179"/>
      <c r="I49" s="179"/>
      <c r="J49" s="107"/>
    </row>
    <row r="50" spans="1:10">
      <c r="A50" s="175">
        <v>8</v>
      </c>
      <c r="B50" s="212"/>
      <c r="C50" s="180"/>
      <c r="D50" s="180"/>
      <c r="E50" s="179"/>
      <c r="F50" s="179"/>
      <c r="G50" s="179"/>
      <c r="H50" s="179"/>
      <c r="I50" s="179"/>
      <c r="J50" s="107"/>
    </row>
    <row r="51" spans="1:10">
      <c r="A51" s="175">
        <v>9</v>
      </c>
      <c r="B51" s="212"/>
      <c r="C51" s="180"/>
      <c r="D51" s="180"/>
      <c r="E51" s="179"/>
      <c r="F51" s="179"/>
      <c r="G51" s="179"/>
      <c r="H51" s="179"/>
      <c r="I51" s="179"/>
      <c r="J51" s="107"/>
    </row>
    <row r="52" spans="1:10">
      <c r="A52" s="175">
        <v>10</v>
      </c>
      <c r="B52" s="212"/>
      <c r="C52" s="180"/>
      <c r="D52" s="180"/>
      <c r="E52" s="179"/>
      <c r="F52" s="179"/>
      <c r="G52" s="179"/>
      <c r="H52" s="179"/>
      <c r="I52" s="179"/>
      <c r="J52" s="107"/>
    </row>
    <row r="53" spans="1:10">
      <c r="A53" s="175">
        <v>11</v>
      </c>
      <c r="B53" s="212"/>
      <c r="C53" s="180"/>
      <c r="D53" s="180"/>
      <c r="E53" s="179"/>
      <c r="F53" s="179"/>
      <c r="G53" s="179"/>
      <c r="H53" s="179"/>
      <c r="I53" s="179"/>
      <c r="J53" s="107"/>
    </row>
    <row r="54" spans="1:10">
      <c r="A54" s="175">
        <v>12</v>
      </c>
      <c r="B54" s="212"/>
      <c r="C54" s="180"/>
      <c r="D54" s="180"/>
      <c r="E54" s="179"/>
      <c r="F54" s="179"/>
      <c r="G54" s="179"/>
      <c r="H54" s="179"/>
      <c r="I54" s="179"/>
      <c r="J54" s="107"/>
    </row>
    <row r="55" spans="1:10">
      <c r="A55" s="175">
        <v>13</v>
      </c>
      <c r="B55" s="212"/>
      <c r="C55" s="180"/>
      <c r="D55" s="180"/>
      <c r="E55" s="179"/>
      <c r="F55" s="179"/>
      <c r="G55" s="179"/>
      <c r="H55" s="179"/>
      <c r="I55" s="179"/>
      <c r="J55" s="107"/>
    </row>
    <row r="56" spans="1:10">
      <c r="A56" s="175">
        <v>14</v>
      </c>
      <c r="B56" s="212"/>
      <c r="C56" s="180"/>
      <c r="D56" s="180"/>
      <c r="E56" s="179"/>
      <c r="F56" s="179"/>
      <c r="G56" s="179"/>
      <c r="H56" s="179"/>
      <c r="I56" s="179"/>
      <c r="J56" s="107"/>
    </row>
    <row r="57" spans="1:10">
      <c r="A57" s="175">
        <v>15</v>
      </c>
      <c r="B57" s="212"/>
      <c r="C57" s="180"/>
      <c r="D57" s="180"/>
      <c r="E57" s="179"/>
      <c r="F57" s="179"/>
      <c r="G57" s="179"/>
      <c r="H57" s="179"/>
      <c r="I57" s="179"/>
      <c r="J57" s="107"/>
    </row>
    <row r="58" spans="1:10">
      <c r="A58" s="175">
        <v>16</v>
      </c>
      <c r="B58" s="212"/>
      <c r="C58" s="180"/>
      <c r="D58" s="180"/>
      <c r="E58" s="179"/>
      <c r="F58" s="179"/>
      <c r="G58" s="179"/>
      <c r="H58" s="179"/>
      <c r="I58" s="179"/>
      <c r="J58" s="107"/>
    </row>
    <row r="59" spans="1:10">
      <c r="A59" s="175">
        <v>17</v>
      </c>
      <c r="B59" s="212"/>
      <c r="C59" s="180"/>
      <c r="D59" s="180"/>
      <c r="E59" s="179"/>
      <c r="F59" s="179"/>
      <c r="G59" s="179"/>
      <c r="H59" s="179"/>
      <c r="I59" s="179"/>
      <c r="J59" s="107"/>
    </row>
    <row r="60" spans="1:10">
      <c r="A60" s="175">
        <v>18</v>
      </c>
      <c r="B60" s="212"/>
      <c r="C60" s="180"/>
      <c r="D60" s="180"/>
      <c r="E60" s="179"/>
      <c r="F60" s="179"/>
      <c r="G60" s="179"/>
      <c r="H60" s="179"/>
      <c r="I60" s="179"/>
      <c r="J60" s="107"/>
    </row>
    <row r="61" spans="1:10">
      <c r="A61" s="175">
        <v>19</v>
      </c>
      <c r="B61" s="212"/>
      <c r="C61" s="180"/>
      <c r="D61" s="180"/>
      <c r="E61" s="179"/>
      <c r="F61" s="179"/>
      <c r="G61" s="179"/>
      <c r="H61" s="179"/>
      <c r="I61" s="179"/>
      <c r="J61" s="107"/>
    </row>
    <row r="62" spans="1:10">
      <c r="A62" s="175">
        <v>20</v>
      </c>
      <c r="B62" s="212"/>
      <c r="C62" s="180"/>
      <c r="D62" s="180"/>
      <c r="E62" s="179"/>
      <c r="F62" s="179"/>
      <c r="G62" s="179"/>
      <c r="H62" s="179"/>
      <c r="I62" s="179"/>
      <c r="J62" s="107"/>
    </row>
    <row r="63" spans="1:10">
      <c r="A63" s="175">
        <v>21</v>
      </c>
      <c r="B63" s="212"/>
      <c r="C63" s="183"/>
      <c r="D63" s="183"/>
      <c r="E63" s="182"/>
      <c r="F63" s="182"/>
      <c r="G63" s="182"/>
      <c r="H63" s="281"/>
      <c r="I63" s="179"/>
      <c r="J63" s="107"/>
    </row>
    <row r="64" spans="1:10">
      <c r="A64" s="175">
        <v>22</v>
      </c>
      <c r="B64" s="212"/>
      <c r="C64" s="183"/>
      <c r="D64" s="183"/>
      <c r="E64" s="182"/>
      <c r="F64" s="182"/>
      <c r="G64" s="182"/>
      <c r="H64" s="281"/>
      <c r="I64" s="179"/>
      <c r="J64" s="107"/>
    </row>
    <row r="65" spans="1:12">
      <c r="A65" s="175">
        <v>23</v>
      </c>
      <c r="B65" s="212"/>
      <c r="C65" s="183"/>
      <c r="D65" s="183"/>
      <c r="E65" s="182"/>
      <c r="F65" s="182"/>
      <c r="G65" s="182"/>
      <c r="H65" s="281"/>
      <c r="I65" s="179"/>
      <c r="J65" s="107"/>
    </row>
    <row r="66" spans="1:12">
      <c r="A66" s="175">
        <v>24</v>
      </c>
      <c r="B66" s="212"/>
      <c r="C66" s="183"/>
      <c r="D66" s="183"/>
      <c r="E66" s="182"/>
      <c r="F66" s="182"/>
      <c r="G66" s="182"/>
      <c r="H66" s="281"/>
      <c r="I66" s="179"/>
      <c r="J66" s="107"/>
    </row>
    <row r="67" spans="1:12">
      <c r="A67" s="175">
        <v>25</v>
      </c>
      <c r="B67" s="212"/>
      <c r="C67" s="183"/>
      <c r="D67" s="183"/>
      <c r="E67" s="182"/>
      <c r="F67" s="182"/>
      <c r="G67" s="182"/>
      <c r="H67" s="281"/>
      <c r="I67" s="179"/>
      <c r="J67" s="107"/>
    </row>
    <row r="68" spans="1:12">
      <c r="A68" s="175">
        <v>26</v>
      </c>
      <c r="B68" s="212"/>
      <c r="C68" s="183"/>
      <c r="D68" s="183"/>
      <c r="E68" s="182"/>
      <c r="F68" s="182"/>
      <c r="G68" s="182"/>
      <c r="H68" s="281"/>
      <c r="I68" s="179"/>
      <c r="J68" s="107"/>
    </row>
    <row r="69" spans="1:12">
      <c r="A69" s="175">
        <v>27</v>
      </c>
      <c r="B69" s="212"/>
      <c r="C69" s="183"/>
      <c r="D69" s="183"/>
      <c r="E69" s="182"/>
      <c r="F69" s="182"/>
      <c r="G69" s="182"/>
      <c r="H69" s="281"/>
      <c r="I69" s="179"/>
      <c r="J69" s="107"/>
    </row>
    <row r="70" spans="1:12">
      <c r="A70" s="175">
        <v>28</v>
      </c>
      <c r="B70" s="212"/>
      <c r="C70" s="183"/>
      <c r="D70" s="183"/>
      <c r="E70" s="182"/>
      <c r="F70" s="182"/>
      <c r="G70" s="182"/>
      <c r="H70" s="281"/>
      <c r="I70" s="179"/>
      <c r="J70" s="107"/>
    </row>
    <row r="71" spans="1:12">
      <c r="A71" s="175">
        <v>29</v>
      </c>
      <c r="B71" s="212"/>
      <c r="C71" s="183"/>
      <c r="D71" s="183"/>
      <c r="E71" s="182"/>
      <c r="F71" s="182"/>
      <c r="G71" s="182"/>
      <c r="H71" s="281"/>
      <c r="I71" s="179"/>
      <c r="J71" s="107"/>
    </row>
    <row r="72" spans="1:12">
      <c r="A72" s="175" t="s">
        <v>278</v>
      </c>
      <c r="B72" s="212"/>
      <c r="C72" s="183"/>
      <c r="D72" s="183"/>
      <c r="E72" s="182"/>
      <c r="F72" s="182"/>
      <c r="G72" s="282"/>
      <c r="H72" s="291" t="s">
        <v>432</v>
      </c>
      <c r="I72" s="411">
        <f>SUM(I9:I71)</f>
        <v>76811.19</v>
      </c>
      <c r="J72" s="107"/>
    </row>
    <row r="74" spans="1:12">
      <c r="A74" s="190" t="s">
        <v>464</v>
      </c>
    </row>
    <row r="76" spans="1:12">
      <c r="B76" s="192" t="s">
        <v>107</v>
      </c>
      <c r="F76" s="193"/>
    </row>
    <row r="77" spans="1:12">
      <c r="F77" s="191"/>
      <c r="I77" s="191"/>
      <c r="J77" s="191"/>
      <c r="K77" s="191"/>
      <c r="L77" s="191"/>
    </row>
    <row r="78" spans="1:12">
      <c r="C78" s="194"/>
      <c r="F78" s="194"/>
      <c r="G78" s="194"/>
      <c r="H78" s="197"/>
      <c r="I78" s="195"/>
      <c r="J78" s="191"/>
      <c r="K78" s="191"/>
      <c r="L78" s="191"/>
    </row>
    <row r="79" spans="1:12">
      <c r="A79" s="191"/>
      <c r="C79" s="196" t="s">
        <v>268</v>
      </c>
      <c r="F79" s="197" t="s">
        <v>273</v>
      </c>
      <c r="G79" s="196"/>
      <c r="H79" s="196"/>
      <c r="I79" s="195"/>
      <c r="J79" s="191"/>
      <c r="K79" s="191"/>
      <c r="L79" s="191"/>
    </row>
    <row r="80" spans="1:12">
      <c r="A80" s="191"/>
      <c r="C80" s="198" t="s">
        <v>139</v>
      </c>
      <c r="F80" s="190" t="s">
        <v>269</v>
      </c>
      <c r="I80" s="191"/>
      <c r="J80" s="191"/>
      <c r="K80" s="191"/>
      <c r="L80" s="191"/>
    </row>
    <row r="81" spans="2:8" s="191" customFormat="1">
      <c r="B81" s="190"/>
      <c r="C81" s="198"/>
      <c r="G81" s="198"/>
      <c r="H81" s="198"/>
    </row>
    <row r="82" spans="2:8" s="191" customFormat="1" ht="12.75"/>
    <row r="83" spans="2:8" s="191" customFormat="1" ht="12.75"/>
    <row r="84" spans="2:8" s="191" customFormat="1" ht="12.75"/>
    <row r="85" spans="2:8" s="191" customFormat="1" ht="12.75"/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72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5" sqref="Q5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5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502" t="s">
        <v>645</v>
      </c>
      <c r="N2" s="503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>
        <f>'ფორმა N1'!D4</f>
        <v>0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268</v>
      </c>
      <c r="D40" s="214"/>
      <c r="E40" s="214"/>
      <c r="H40" s="213" t="s">
        <v>319</v>
      </c>
      <c r="M40" s="214"/>
    </row>
    <row r="41" spans="1:14" s="21" customFormat="1" ht="15">
      <c r="C41" s="216" t="s">
        <v>139</v>
      </c>
      <c r="D41" s="214"/>
      <c r="E41" s="214"/>
      <c r="H41" s="217" t="s">
        <v>269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272</v>
      </c>
      <c r="B1" s="259"/>
      <c r="C1" s="512" t="s">
        <v>109</v>
      </c>
      <c r="D1" s="512"/>
      <c r="E1" s="115"/>
    </row>
    <row r="2" spans="1:12" s="6" customFormat="1">
      <c r="A2" s="78" t="s">
        <v>140</v>
      </c>
      <c r="B2" s="259"/>
      <c r="C2" s="502" t="s">
        <v>645</v>
      </c>
      <c r="D2" s="503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>
        <f>'ფორმა N1'!D4</f>
        <v>0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81</v>
      </c>
      <c r="B13" s="99" t="s">
        <v>311</v>
      </c>
      <c r="C13" s="8"/>
      <c r="D13" s="8"/>
      <c r="E13" s="115"/>
    </row>
    <row r="14" spans="1:12" s="3" customFormat="1">
      <c r="A14" s="99" t="s">
        <v>507</v>
      </c>
      <c r="B14" s="99" t="s">
        <v>506</v>
      </c>
      <c r="C14" s="8"/>
      <c r="D14" s="8"/>
      <c r="E14" s="115"/>
    </row>
    <row r="15" spans="1:12" s="3" customFormat="1">
      <c r="A15" s="99" t="s">
        <v>508</v>
      </c>
      <c r="B15" s="99" t="s">
        <v>97</v>
      </c>
      <c r="C15" s="8"/>
      <c r="D15" s="8"/>
      <c r="E15" s="115"/>
    </row>
    <row r="16" spans="1:12" s="3" customFormat="1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84</v>
      </c>
      <c r="B17" s="99" t="s">
        <v>86</v>
      </c>
      <c r="C17" s="8"/>
      <c r="D17" s="8"/>
      <c r="E17" s="115"/>
    </row>
    <row r="18" spans="1:5" s="3" customFormat="1" ht="30">
      <c r="A18" s="99" t="s">
        <v>85</v>
      </c>
      <c r="B18" s="99" t="s">
        <v>110</v>
      </c>
      <c r="C18" s="8"/>
      <c r="D18" s="8"/>
      <c r="E18" s="115"/>
    </row>
    <row r="19" spans="1:5" s="3" customForma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88</v>
      </c>
      <c r="B20" s="99" t="s">
        <v>89</v>
      </c>
      <c r="C20" s="8"/>
      <c r="D20" s="8"/>
      <c r="E20" s="115"/>
    </row>
    <row r="21" spans="1:5" s="3" customFormat="1" ht="30">
      <c r="A21" s="99" t="s">
        <v>92</v>
      </c>
      <c r="B21" s="99" t="s">
        <v>90</v>
      </c>
      <c r="C21" s="8"/>
      <c r="D21" s="8"/>
      <c r="E21" s="115"/>
    </row>
    <row r="22" spans="1:5" s="3" customFormat="1">
      <c r="A22" s="99" t="s">
        <v>93</v>
      </c>
      <c r="B22" s="99" t="s">
        <v>91</v>
      </c>
      <c r="C22" s="8"/>
      <c r="D22" s="8"/>
      <c r="E22" s="115"/>
    </row>
    <row r="23" spans="1:5" s="3" customFormat="1">
      <c r="A23" s="99" t="s">
        <v>94</v>
      </c>
      <c r="B23" s="99" t="s">
        <v>446</v>
      </c>
      <c r="C23" s="8"/>
      <c r="D23" s="8"/>
      <c r="E23" s="115"/>
    </row>
    <row r="24" spans="1:5" s="3" customFormat="1">
      <c r="A24" s="90" t="s">
        <v>95</v>
      </c>
      <c r="B24" s="90" t="s">
        <v>447</v>
      </c>
      <c r="C24" s="283"/>
      <c r="D24" s="8"/>
      <c r="E24" s="115"/>
    </row>
    <row r="25" spans="1:5" s="3" customFormat="1">
      <c r="A25" s="90" t="s">
        <v>251</v>
      </c>
      <c r="B25" s="90" t="s">
        <v>453</v>
      </c>
      <c r="C25" s="8"/>
      <c r="D25" s="8"/>
      <c r="E25" s="115"/>
    </row>
    <row r="26" spans="1:5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98</v>
      </c>
      <c r="B28" s="254" t="s">
        <v>309</v>
      </c>
      <c r="C28" s="8"/>
      <c r="D28" s="8"/>
      <c r="E28" s="115"/>
    </row>
    <row r="29" spans="1:5">
      <c r="A29" s="254" t="s">
        <v>99</v>
      </c>
      <c r="B29" s="254" t="s">
        <v>312</v>
      </c>
      <c r="C29" s="8"/>
      <c r="D29" s="8"/>
      <c r="E29" s="115"/>
    </row>
    <row r="30" spans="1:5">
      <c r="A30" s="254" t="s">
        <v>455</v>
      </c>
      <c r="B30" s="254" t="s">
        <v>310</v>
      </c>
      <c r="C30" s="8"/>
      <c r="D30" s="8"/>
      <c r="E30" s="115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509</v>
      </c>
      <c r="C32" s="8"/>
      <c r="D32" s="8"/>
      <c r="E32" s="115"/>
    </row>
    <row r="33" spans="1:9">
      <c r="A33" s="254" t="s">
        <v>13</v>
      </c>
      <c r="B33" s="254" t="s">
        <v>510</v>
      </c>
      <c r="C33" s="8"/>
      <c r="D33" s="8"/>
      <c r="E33" s="115"/>
    </row>
    <row r="34" spans="1:9">
      <c r="A34" s="254" t="s">
        <v>281</v>
      </c>
      <c r="B34" s="254" t="s">
        <v>511</v>
      </c>
      <c r="C34" s="8"/>
      <c r="D34" s="8"/>
      <c r="E34" s="115"/>
    </row>
    <row r="35" spans="1:9" s="23" customFormat="1">
      <c r="A35" s="90" t="s">
        <v>34</v>
      </c>
      <c r="B35" s="268" t="s">
        <v>452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107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450</v>
      </c>
      <c r="D43" s="12"/>
      <c r="E43"/>
      <c r="F43"/>
      <c r="G43"/>
      <c r="H43"/>
      <c r="I43"/>
    </row>
    <row r="44" spans="1:9" s="2" customFormat="1">
      <c r="A44"/>
      <c r="B44" s="262" t="s">
        <v>270</v>
      </c>
      <c r="D44" s="12"/>
      <c r="E44"/>
      <c r="F44"/>
      <c r="G44"/>
      <c r="H44"/>
      <c r="I44"/>
    </row>
    <row r="45" spans="1:9" customFormat="1" ht="12.75">
      <c r="B45" s="265" t="s">
        <v>139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4" t="s">
        <v>237</v>
      </c>
    </row>
    <row r="3" spans="1:7" ht="15">
      <c r="A3" s="62">
        <v>40908</v>
      </c>
      <c r="C3" t="s">
        <v>201</v>
      </c>
      <c r="E3" t="s">
        <v>232</v>
      </c>
      <c r="G3" s="64" t="s">
        <v>238</v>
      </c>
    </row>
    <row r="4" spans="1:7" ht="15">
      <c r="A4" s="62">
        <v>40909</v>
      </c>
      <c r="C4" t="s">
        <v>202</v>
      </c>
      <c r="E4" t="s">
        <v>233</v>
      </c>
      <c r="G4" s="64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9"/>
  <sheetViews>
    <sheetView showGridLines="0" view="pageBreakPreview" topLeftCell="A19" zoomScale="80" zoomScaleSheetLayoutView="80" workbookViewId="0">
      <selection activeCell="I52" sqref="I52"/>
    </sheetView>
  </sheetViews>
  <sheetFormatPr defaultRowHeight="15"/>
  <cols>
    <col min="1" max="1" width="15.85546875" style="2" customWidth="1"/>
    <col min="2" max="2" width="74.140625" style="2" customWidth="1"/>
    <col min="3" max="3" width="15.140625" style="2" customWidth="1"/>
    <col min="4" max="4" width="13.5703125" style="2" customWidth="1"/>
    <col min="5" max="5" width="0.7109375" style="2" customWidth="1"/>
    <col min="6" max="6" width="9.140625" style="2"/>
    <col min="7" max="7" width="11.42578125" style="2" bestFit="1" customWidth="1"/>
    <col min="8" max="14" width="9.140625" style="2"/>
    <col min="15" max="15" width="12.140625" style="2" customWidth="1"/>
    <col min="16" max="16384" width="9.140625" style="2"/>
  </cols>
  <sheetData>
    <row r="1" spans="1:15" s="6" customFormat="1">
      <c r="A1" s="76" t="s">
        <v>406</v>
      </c>
      <c r="B1" s="243"/>
      <c r="C1" s="512" t="s">
        <v>109</v>
      </c>
      <c r="D1" s="512"/>
      <c r="E1" s="93"/>
    </row>
    <row r="2" spans="1:15" s="6" customFormat="1">
      <c r="A2" s="76" t="s">
        <v>407</v>
      </c>
      <c r="B2" s="243"/>
      <c r="C2" s="513"/>
      <c r="D2" s="514"/>
      <c r="E2" s="93"/>
    </row>
    <row r="3" spans="1:15" s="6" customFormat="1">
      <c r="A3" s="76" t="s">
        <v>408</v>
      </c>
      <c r="B3" s="243"/>
      <c r="C3" s="244"/>
      <c r="D3" s="244"/>
      <c r="E3" s="93"/>
    </row>
    <row r="4" spans="1:15" s="6" customFormat="1">
      <c r="A4" s="78" t="s">
        <v>140</v>
      </c>
      <c r="B4" s="243"/>
      <c r="C4" s="244"/>
      <c r="D4" s="244"/>
      <c r="E4" s="93"/>
    </row>
    <row r="5" spans="1:15" s="6" customFormat="1">
      <c r="A5" s="78"/>
      <c r="B5" s="243"/>
      <c r="C5" s="244"/>
      <c r="D5" s="244"/>
      <c r="E5" s="93"/>
    </row>
    <row r="6" spans="1:1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15">
      <c r="A7" s="245">
        <f>'ფორმა N1'!D4</f>
        <v>0</v>
      </c>
      <c r="B7" s="82"/>
      <c r="C7" s="83"/>
      <c r="D7" s="83"/>
      <c r="E7" s="94"/>
    </row>
    <row r="8" spans="1:15">
      <c r="A8" s="79"/>
      <c r="B8" s="79"/>
      <c r="C8" s="502" t="s">
        <v>645</v>
      </c>
      <c r="D8" s="503"/>
      <c r="E8" s="94"/>
    </row>
    <row r="9" spans="1:15" s="6" customFormat="1">
      <c r="A9" s="243"/>
      <c r="B9" s="243"/>
      <c r="C9" s="80"/>
      <c r="D9" s="80"/>
      <c r="E9" s="93"/>
    </row>
    <row r="10" spans="1:1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15" s="7" customFormat="1">
      <c r="A11" s="246">
        <v>1</v>
      </c>
      <c r="B11" s="246" t="s">
        <v>57</v>
      </c>
      <c r="C11" s="486">
        <f>SUM(C12,C15,C58,C59,C60,C78)</f>
        <v>16357.73</v>
      </c>
      <c r="D11" s="413">
        <f>D15+D12+D65</f>
        <v>16357.73</v>
      </c>
      <c r="E11" s="247"/>
      <c r="O11" s="422">
        <f>D11-C11</f>
        <v>0</v>
      </c>
    </row>
    <row r="12" spans="1:15" s="9" customFormat="1" ht="18">
      <c r="A12" s="89">
        <v>1.1000000000000001</v>
      </c>
      <c r="B12" s="89" t="s">
        <v>58</v>
      </c>
      <c r="C12" s="85">
        <f>SUM(C13:C14)</f>
        <v>9888</v>
      </c>
      <c r="D12" s="85">
        <f>SUM(D13:D14)</f>
        <v>9888</v>
      </c>
      <c r="E12" s="95"/>
    </row>
    <row r="13" spans="1:15" s="10" customFormat="1">
      <c r="A13" s="90" t="s">
        <v>30</v>
      </c>
      <c r="B13" s="90" t="s">
        <v>59</v>
      </c>
      <c r="C13" s="4">
        <v>9888</v>
      </c>
      <c r="D13" s="4">
        <v>9888</v>
      </c>
      <c r="E13" s="96"/>
    </row>
    <row r="14" spans="1:15" s="3" customFormat="1">
      <c r="A14" s="90" t="s">
        <v>31</v>
      </c>
      <c r="B14" s="90" t="s">
        <v>0</v>
      </c>
      <c r="C14" s="4"/>
      <c r="D14" s="4">
        <v>0</v>
      </c>
      <c r="E14" s="97"/>
    </row>
    <row r="15" spans="1:15" s="7" customFormat="1">
      <c r="A15" s="89">
        <v>1.2</v>
      </c>
      <c r="B15" s="89" t="s">
        <v>60</v>
      </c>
      <c r="C15" s="414">
        <f>C16+C19+C31+C34+C37+C38+C44+C46+C47+C48+C53+C54+C59+C32+C52+C30+C45+C33+C49+C55+C60</f>
        <v>6469.7300000000005</v>
      </c>
      <c r="D15" s="414">
        <f>D16+D19+D31+D34+D37+D38+D44+D46+D47+D48+D53+D54+D59+D32+D52+D30+D45+D33+D49+D55+D60</f>
        <v>6469.7300000000005</v>
      </c>
      <c r="E15" s="247"/>
    </row>
    <row r="16" spans="1:15" s="3" customFormat="1">
      <c r="A16" s="90" t="s">
        <v>32</v>
      </c>
      <c r="B16" s="90" t="s">
        <v>1</v>
      </c>
      <c r="C16" s="85">
        <f>SUM(C17:C18)</f>
        <v>4700</v>
      </c>
      <c r="D16" s="85">
        <f>SUM(D17:D18)</f>
        <v>4700</v>
      </c>
      <c r="E16" s="97"/>
      <c r="G16" s="500"/>
    </row>
    <row r="17" spans="1:15" s="3" customFormat="1">
      <c r="A17" s="99" t="s">
        <v>98</v>
      </c>
      <c r="B17" s="99" t="s">
        <v>61</v>
      </c>
      <c r="C17" s="4">
        <v>4700</v>
      </c>
      <c r="D17" s="248">
        <v>4700</v>
      </c>
      <c r="E17" s="97"/>
    </row>
    <row r="18" spans="1:15" s="3" customFormat="1">
      <c r="A18" s="99" t="s">
        <v>99</v>
      </c>
      <c r="B18" s="99" t="s">
        <v>62</v>
      </c>
      <c r="C18" s="4">
        <v>0</v>
      </c>
      <c r="D18" s="248">
        <v>0</v>
      </c>
      <c r="E18" s="97"/>
    </row>
    <row r="19" spans="1:15" s="3" customFormat="1">
      <c r="A19" s="90" t="s">
        <v>33</v>
      </c>
      <c r="B19" s="90" t="s">
        <v>2</v>
      </c>
      <c r="C19" s="420">
        <f>SUM(C20:C25,C30)</f>
        <v>1013.96</v>
      </c>
      <c r="D19" s="420">
        <f>D20+D21+D22+D23</f>
        <v>1013.96</v>
      </c>
      <c r="E19" s="249"/>
      <c r="F19" s="250"/>
    </row>
    <row r="20" spans="1:15" s="253" customFormat="1" ht="30">
      <c r="A20" s="99" t="s">
        <v>12</v>
      </c>
      <c r="B20" s="99" t="s">
        <v>250</v>
      </c>
      <c r="C20" s="501">
        <v>982.96</v>
      </c>
      <c r="D20" s="419" t="s">
        <v>647</v>
      </c>
      <c r="E20" s="252"/>
    </row>
    <row r="21" spans="1:15" s="253" customFormat="1">
      <c r="A21" s="99" t="s">
        <v>13</v>
      </c>
      <c r="B21" s="99" t="s">
        <v>14</v>
      </c>
      <c r="C21" s="251"/>
      <c r="D21" s="39"/>
      <c r="E21" s="252"/>
    </row>
    <row r="22" spans="1:15" s="253" customFormat="1" ht="30">
      <c r="A22" s="99" t="s">
        <v>281</v>
      </c>
      <c r="B22" s="99" t="s">
        <v>22</v>
      </c>
      <c r="C22" s="251"/>
      <c r="D22" s="40"/>
      <c r="E22" s="252"/>
    </row>
    <row r="23" spans="1:15" s="253" customFormat="1" ht="16.5" customHeight="1">
      <c r="A23" s="99" t="s">
        <v>282</v>
      </c>
      <c r="B23" s="99" t="s">
        <v>15</v>
      </c>
      <c r="C23" s="251">
        <v>31</v>
      </c>
      <c r="D23" s="40">
        <v>31</v>
      </c>
      <c r="E23" s="252"/>
    </row>
    <row r="24" spans="1:15" s="253" customFormat="1" ht="16.5" customHeight="1">
      <c r="A24" s="99" t="s">
        <v>283</v>
      </c>
      <c r="B24" s="99" t="s">
        <v>16</v>
      </c>
      <c r="C24" s="251"/>
      <c r="D24" s="40"/>
      <c r="E24" s="252"/>
    </row>
    <row r="25" spans="1:15" s="253" customFormat="1" ht="16.5" customHeight="1">
      <c r="A25" s="99" t="s">
        <v>284</v>
      </c>
      <c r="B25" s="99" t="s">
        <v>17</v>
      </c>
      <c r="C25" s="420"/>
      <c r="D25" s="420"/>
      <c r="E25" s="252"/>
    </row>
    <row r="26" spans="1:15" s="253" customFormat="1" ht="16.5" customHeight="1">
      <c r="A26" s="254" t="s">
        <v>285</v>
      </c>
      <c r="B26" s="254" t="s">
        <v>18</v>
      </c>
      <c r="C26" s="251"/>
      <c r="D26" s="40"/>
      <c r="E26" s="252"/>
    </row>
    <row r="27" spans="1:15" s="253" customFormat="1" ht="16.5" customHeight="1">
      <c r="A27" s="254" t="s">
        <v>286</v>
      </c>
      <c r="B27" s="254" t="s">
        <v>19</v>
      </c>
      <c r="C27" s="251"/>
      <c r="D27" s="40"/>
      <c r="E27" s="252"/>
    </row>
    <row r="28" spans="1:15" s="253" customFormat="1" ht="16.5" customHeight="1">
      <c r="A28" s="254" t="s">
        <v>287</v>
      </c>
      <c r="B28" s="254" t="s">
        <v>20</v>
      </c>
      <c r="C28" s="251"/>
      <c r="D28" s="40"/>
      <c r="E28" s="252"/>
    </row>
    <row r="29" spans="1:15" s="253" customFormat="1" ht="16.5" customHeight="1">
      <c r="A29" s="254" t="s">
        <v>288</v>
      </c>
      <c r="B29" s="254" t="s">
        <v>23</v>
      </c>
      <c r="C29" s="251"/>
      <c r="D29" s="419"/>
      <c r="E29" s="252"/>
    </row>
    <row r="30" spans="1:15" s="253" customFormat="1" ht="16.5" customHeight="1">
      <c r="A30" s="99" t="s">
        <v>289</v>
      </c>
      <c r="B30" s="99" t="s">
        <v>21</v>
      </c>
      <c r="C30" s="251"/>
      <c r="D30" s="41"/>
      <c r="E30" s="252"/>
    </row>
    <row r="31" spans="1:15" s="3" customFormat="1" ht="16.5" customHeight="1">
      <c r="A31" s="90" t="s">
        <v>34</v>
      </c>
      <c r="B31" s="90" t="s">
        <v>3</v>
      </c>
      <c r="C31" s="421"/>
      <c r="D31" s="418"/>
      <c r="E31" s="249"/>
    </row>
    <row r="32" spans="1:15" s="3" customFormat="1" ht="16.5" customHeight="1">
      <c r="A32" s="90" t="s">
        <v>35</v>
      </c>
      <c r="B32" s="90" t="s">
        <v>4</v>
      </c>
      <c r="C32" s="4">
        <v>0</v>
      </c>
      <c r="D32" s="248"/>
      <c r="E32" s="97"/>
      <c r="O32" s="250">
        <f>D32-C32</f>
        <v>0</v>
      </c>
    </row>
    <row r="33" spans="1:15" s="3" customFormat="1" ht="16.5" customHeight="1">
      <c r="A33" s="90" t="s">
        <v>36</v>
      </c>
      <c r="B33" s="90" t="s">
        <v>648</v>
      </c>
      <c r="C33" s="421"/>
      <c r="D33" s="418"/>
      <c r="E33" s="97"/>
    </row>
    <row r="34" spans="1:1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15" s="3" customFormat="1" ht="16.5" customHeight="1">
      <c r="A35" s="99" t="s">
        <v>290</v>
      </c>
      <c r="B35" s="99" t="s">
        <v>56</v>
      </c>
      <c r="C35" s="4"/>
      <c r="D35" s="248"/>
      <c r="E35" s="97"/>
    </row>
    <row r="36" spans="1:15" s="3" customFormat="1" ht="16.5" customHeight="1">
      <c r="A36" s="99" t="s">
        <v>291</v>
      </c>
      <c r="B36" s="99" t="s">
        <v>55</v>
      </c>
      <c r="C36" s="4"/>
      <c r="D36" s="248"/>
      <c r="E36" s="97"/>
    </row>
    <row r="37" spans="1:15" s="3" customFormat="1" ht="16.5" customHeight="1">
      <c r="A37" s="90" t="s">
        <v>38</v>
      </c>
      <c r="B37" s="90" t="s">
        <v>49</v>
      </c>
      <c r="C37" s="421">
        <v>10.77</v>
      </c>
      <c r="D37" s="418">
        <v>10.77</v>
      </c>
      <c r="E37" s="97"/>
    </row>
    <row r="38" spans="1:15" s="3" customFormat="1" ht="16.5" customHeight="1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  <c r="O38" s="250">
        <f>D38-C38</f>
        <v>0</v>
      </c>
    </row>
    <row r="39" spans="1:15" s="3" customFormat="1" ht="16.5" customHeight="1">
      <c r="A39" s="17" t="s">
        <v>355</v>
      </c>
      <c r="B39" s="17" t="s">
        <v>359</v>
      </c>
      <c r="C39" s="4"/>
      <c r="D39" s="248"/>
      <c r="E39" s="97"/>
    </row>
    <row r="40" spans="1:15" s="3" customFormat="1" ht="16.5" customHeight="1">
      <c r="A40" s="17" t="s">
        <v>356</v>
      </c>
      <c r="B40" s="17" t="s">
        <v>360</v>
      </c>
      <c r="C40" s="4"/>
      <c r="D40" s="248"/>
      <c r="E40" s="97"/>
    </row>
    <row r="41" spans="1:15" s="3" customFormat="1" ht="16.5" customHeight="1">
      <c r="A41" s="17" t="s">
        <v>357</v>
      </c>
      <c r="B41" s="17" t="s">
        <v>363</v>
      </c>
      <c r="C41" s="4"/>
      <c r="D41" s="248"/>
      <c r="E41" s="97"/>
    </row>
    <row r="42" spans="1:15" s="3" customFormat="1" ht="16.5" customHeight="1">
      <c r="A42" s="17" t="s">
        <v>362</v>
      </c>
      <c r="B42" s="17" t="s">
        <v>364</v>
      </c>
      <c r="C42" s="4"/>
      <c r="D42" s="248"/>
      <c r="E42" s="97"/>
    </row>
    <row r="43" spans="1:15" s="3" customFormat="1" ht="16.5" customHeight="1">
      <c r="A43" s="17" t="s">
        <v>365</v>
      </c>
      <c r="B43" s="17" t="s">
        <v>499</v>
      </c>
      <c r="C43" s="4"/>
      <c r="D43" s="248"/>
      <c r="E43" s="97"/>
    </row>
    <row r="44" spans="1:15" s="3" customFormat="1" ht="16.5" customHeight="1">
      <c r="A44" s="17" t="s">
        <v>500</v>
      </c>
      <c r="B44" s="17" t="s">
        <v>516</v>
      </c>
      <c r="C44" s="4"/>
      <c r="D44" s="248"/>
      <c r="E44" s="97"/>
    </row>
    <row r="45" spans="1:15" s="3" customFormat="1" ht="30">
      <c r="A45" s="90" t="s">
        <v>40</v>
      </c>
      <c r="B45" s="90" t="s">
        <v>28</v>
      </c>
      <c r="C45" s="4"/>
      <c r="D45" s="248"/>
      <c r="E45" s="97"/>
    </row>
    <row r="46" spans="1:15" s="3" customFormat="1" ht="16.5" customHeight="1">
      <c r="A46" s="90" t="s">
        <v>41</v>
      </c>
      <c r="B46" s="90" t="s">
        <v>24</v>
      </c>
      <c r="C46" s="4">
        <v>480</v>
      </c>
      <c r="D46" s="248">
        <v>480</v>
      </c>
      <c r="E46" s="97"/>
    </row>
    <row r="47" spans="1:1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15" s="3" customFormat="1" ht="16.5" customHeight="1">
      <c r="A48" s="90" t="s">
        <v>43</v>
      </c>
      <c r="B48" s="90" t="s">
        <v>26</v>
      </c>
      <c r="C48" s="4">
        <v>145</v>
      </c>
      <c r="D48" s="248">
        <v>145</v>
      </c>
      <c r="E48" s="97"/>
    </row>
    <row r="49" spans="1:15" s="3" customFormat="1" ht="16.5" customHeight="1">
      <c r="A49" s="90" t="s">
        <v>44</v>
      </c>
      <c r="B49" s="90" t="s">
        <v>410</v>
      </c>
      <c r="C49" s="85">
        <f>SUM(C50:C52)</f>
        <v>120</v>
      </c>
      <c r="D49" s="85">
        <f>SUM(D50:D52)</f>
        <v>120</v>
      </c>
      <c r="E49" s="97"/>
    </row>
    <row r="50" spans="1:15" s="3" customFormat="1" ht="16.5" customHeight="1">
      <c r="A50" s="99" t="s">
        <v>371</v>
      </c>
      <c r="B50" s="99" t="s">
        <v>374</v>
      </c>
      <c r="C50" s="4">
        <v>120</v>
      </c>
      <c r="D50" s="248">
        <v>120</v>
      </c>
      <c r="E50" s="97"/>
    </row>
    <row r="51" spans="1:15" s="3" customFormat="1" ht="16.5" customHeight="1">
      <c r="A51" s="99" t="s">
        <v>372</v>
      </c>
      <c r="B51" s="99" t="s">
        <v>373</v>
      </c>
      <c r="C51" s="4"/>
      <c r="D51" s="248"/>
      <c r="E51" s="97"/>
    </row>
    <row r="52" spans="1:15" s="3" customFormat="1" ht="16.5" customHeight="1">
      <c r="A52" s="99" t="s">
        <v>375</v>
      </c>
      <c r="B52" s="99" t="s">
        <v>376</v>
      </c>
      <c r="C52" s="4"/>
      <c r="D52" s="248"/>
      <c r="E52" s="97"/>
    </row>
    <row r="53" spans="1:15" s="3" customFormat="1">
      <c r="A53" s="90" t="s">
        <v>45</v>
      </c>
      <c r="B53" s="90" t="s">
        <v>29</v>
      </c>
      <c r="C53" s="4"/>
      <c r="D53" s="248"/>
      <c r="E53" s="97"/>
    </row>
    <row r="54" spans="1:15" s="3" customFormat="1" ht="36" customHeight="1">
      <c r="A54" s="90" t="s">
        <v>46</v>
      </c>
      <c r="B54" s="90" t="s">
        <v>653</v>
      </c>
      <c r="C54" s="4">
        <v>0</v>
      </c>
      <c r="D54" s="423"/>
      <c r="E54" s="249"/>
      <c r="F54" s="250"/>
      <c r="O54" s="3">
        <v>36676.199999999997</v>
      </c>
    </row>
    <row r="55" spans="1:15" s="3" customFormat="1" ht="30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250"/>
    </row>
    <row r="56" spans="1:15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15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15" s="3" customFormat="1">
      <c r="A58" s="89">
        <v>1.4</v>
      </c>
      <c r="B58" s="89" t="s">
        <v>417</v>
      </c>
      <c r="C58" s="4"/>
      <c r="D58" s="248"/>
      <c r="E58" s="249"/>
      <c r="F58" s="250"/>
    </row>
    <row r="59" spans="1:15" s="253" customFormat="1">
      <c r="A59" s="89">
        <v>1.5</v>
      </c>
      <c r="B59" s="89" t="s">
        <v>7</v>
      </c>
      <c r="C59" s="251"/>
      <c r="D59" s="40"/>
      <c r="E59" s="252"/>
    </row>
    <row r="60" spans="1:15" s="253" customFormat="1">
      <c r="A60" s="89">
        <v>1.6</v>
      </c>
      <c r="B60" s="45" t="s">
        <v>8</v>
      </c>
      <c r="C60" s="87"/>
      <c r="D60" s="88"/>
      <c r="E60" s="252"/>
    </row>
    <row r="61" spans="1:15" s="253" customFormat="1">
      <c r="A61" s="90" t="s">
        <v>297</v>
      </c>
      <c r="B61" s="46" t="s">
        <v>52</v>
      </c>
      <c r="C61" s="251"/>
      <c r="D61" s="40"/>
      <c r="E61" s="252"/>
    </row>
    <row r="62" spans="1:15" s="253" customFormat="1" ht="30">
      <c r="A62" s="90" t="s">
        <v>298</v>
      </c>
      <c r="B62" s="46" t="s">
        <v>54</v>
      </c>
      <c r="C62" s="251"/>
      <c r="D62" s="40"/>
      <c r="E62" s="252"/>
    </row>
    <row r="63" spans="1:15" s="253" customFormat="1">
      <c r="A63" s="90" t="s">
        <v>299</v>
      </c>
      <c r="B63" s="46" t="s">
        <v>53</v>
      </c>
      <c r="C63" s="40"/>
      <c r="D63" s="40"/>
      <c r="E63" s="252"/>
    </row>
    <row r="64" spans="1:15" s="253" customFormat="1">
      <c r="A64" s="90" t="s">
        <v>300</v>
      </c>
      <c r="B64" s="46" t="s">
        <v>27</v>
      </c>
      <c r="C64" s="251"/>
      <c r="D64" s="40"/>
      <c r="E64" s="252"/>
    </row>
    <row r="65" spans="1:5" s="253" customFormat="1">
      <c r="A65" s="90" t="s">
        <v>337</v>
      </c>
      <c r="B65" s="46" t="s">
        <v>338</v>
      </c>
      <c r="C65" s="251"/>
      <c r="D65" s="40"/>
      <c r="E65" s="252"/>
    </row>
    <row r="66" spans="1:5">
      <c r="A66" s="246">
        <v>2</v>
      </c>
      <c r="B66" s="246" t="s">
        <v>411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100</v>
      </c>
      <c r="C67" s="257"/>
      <c r="D67" s="22"/>
      <c r="E67" s="98"/>
    </row>
    <row r="68" spans="1:5">
      <c r="A68" s="100">
        <v>2.2000000000000002</v>
      </c>
      <c r="B68" s="256" t="s">
        <v>412</v>
      </c>
      <c r="C68" s="257"/>
      <c r="D68" s="22"/>
      <c r="E68" s="98"/>
    </row>
    <row r="69" spans="1:5">
      <c r="A69" s="100">
        <v>2.2999999999999998</v>
      </c>
      <c r="B69" s="256" t="s">
        <v>104</v>
      </c>
      <c r="C69" s="257"/>
      <c r="D69" s="22"/>
      <c r="E69" s="98"/>
    </row>
    <row r="70" spans="1:5">
      <c r="A70" s="100">
        <v>2.4</v>
      </c>
      <c r="B70" s="256" t="s">
        <v>103</v>
      </c>
      <c r="C70" s="257"/>
      <c r="D70" s="22"/>
      <c r="E70" s="98"/>
    </row>
    <row r="71" spans="1:5">
      <c r="A71" s="100">
        <v>2.5</v>
      </c>
      <c r="B71" s="256" t="s">
        <v>413</v>
      </c>
      <c r="C71" s="257"/>
      <c r="D71" s="22"/>
      <c r="E71" s="98"/>
    </row>
    <row r="72" spans="1:5">
      <c r="A72" s="100">
        <v>2.6</v>
      </c>
      <c r="B72" s="256" t="s">
        <v>101</v>
      </c>
      <c r="C72" s="257"/>
      <c r="D72" s="22"/>
      <c r="E72" s="98"/>
    </row>
    <row r="73" spans="1:5">
      <c r="A73" s="100">
        <v>2.7</v>
      </c>
      <c r="B73" s="256" t="s">
        <v>102</v>
      </c>
      <c r="C73" s="258"/>
      <c r="D73" s="22"/>
      <c r="E73" s="98"/>
    </row>
    <row r="74" spans="1:5">
      <c r="A74" s="246">
        <v>3</v>
      </c>
      <c r="B74" s="246" t="s">
        <v>451</v>
      </c>
      <c r="C74" s="87"/>
      <c r="D74" s="22"/>
      <c r="E74" s="98"/>
    </row>
    <row r="75" spans="1:5">
      <c r="A75" s="246">
        <v>4</v>
      </c>
      <c r="B75" s="246" t="s">
        <v>252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253</v>
      </c>
      <c r="C76" s="257"/>
      <c r="D76" s="8"/>
      <c r="E76" s="98"/>
    </row>
    <row r="77" spans="1:5">
      <c r="A77" s="100">
        <v>4.2</v>
      </c>
      <c r="B77" s="100" t="s">
        <v>254</v>
      </c>
      <c r="C77" s="258"/>
      <c r="D77" s="8"/>
      <c r="E77" s="98"/>
    </row>
    <row r="78" spans="1:5">
      <c r="A78" s="246">
        <v>5</v>
      </c>
      <c r="B78" s="246" t="s">
        <v>279</v>
      </c>
      <c r="C78" s="285"/>
      <c r="D78" s="258"/>
      <c r="E78" s="98"/>
    </row>
    <row r="79" spans="1:5">
      <c r="B79" s="44"/>
    </row>
    <row r="80" spans="1:5">
      <c r="A80" s="515" t="s">
        <v>501</v>
      </c>
      <c r="B80" s="515"/>
      <c r="C80" s="515"/>
      <c r="D80" s="515"/>
      <c r="E80" s="5"/>
    </row>
    <row r="81" spans="1:9">
      <c r="B81" s="44"/>
    </row>
    <row r="82" spans="1:9" s="23" customFormat="1" ht="12.75"/>
    <row r="83" spans="1:9">
      <c r="A83" s="71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7" t="s">
        <v>139</v>
      </c>
    </row>
    <row r="89" spans="1:9" s="23" customFormat="1" ht="12.75"/>
  </sheetData>
  <mergeCells count="4">
    <mergeCell ref="C1:D1"/>
    <mergeCell ref="C2:D2"/>
    <mergeCell ref="A80:D80"/>
    <mergeCell ref="C8:D8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327</v>
      </c>
      <c r="B1" s="79"/>
      <c r="C1" s="512" t="s">
        <v>109</v>
      </c>
      <c r="D1" s="512"/>
      <c r="E1" s="93"/>
    </row>
    <row r="2" spans="1:5" s="6" customFormat="1">
      <c r="A2" s="76" t="s">
        <v>328</v>
      </c>
      <c r="B2" s="79"/>
      <c r="C2" s="502" t="s">
        <v>645</v>
      </c>
      <c r="D2" s="503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21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21"/>
      <c r="E20" s="96"/>
    </row>
    <row r="21" spans="1:5" s="10" customFormat="1">
      <c r="A21" s="89" t="s">
        <v>278</v>
      </c>
      <c r="B21" s="89"/>
      <c r="C21" s="4"/>
      <c r="D21" s="421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>
      <c r="A24" s="101"/>
      <c r="B24" s="101" t="s">
        <v>336</v>
      </c>
      <c r="C24" s="88">
        <f>SUM(C10:C23)</f>
        <v>0</v>
      </c>
      <c r="D24" s="423">
        <f>SUM(D10:D23)</f>
        <v>0</v>
      </c>
      <c r="E24" s="98"/>
    </row>
    <row r="25" spans="1:5">
      <c r="A25" s="44"/>
      <c r="B25" s="44"/>
    </row>
    <row r="26" spans="1:5">
      <c r="A26" s="267" t="s">
        <v>441</v>
      </c>
      <c r="E26" s="5"/>
    </row>
    <row r="27" spans="1:5">
      <c r="A27" s="2" t="s">
        <v>442</v>
      </c>
    </row>
    <row r="28" spans="1:5">
      <c r="A28" s="221" t="s">
        <v>443</v>
      </c>
    </row>
    <row r="29" spans="1:5">
      <c r="A29" s="221"/>
    </row>
    <row r="30" spans="1:5">
      <c r="A30" s="221" t="s">
        <v>351</v>
      </c>
    </row>
    <row r="31" spans="1:5" s="23" customFormat="1" ht="12.75"/>
    <row r="32" spans="1:5">
      <c r="A32" s="71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7"/>
      <c r="B37" s="67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topLeftCell="A7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414</v>
      </c>
      <c r="B1" s="76"/>
      <c r="C1" s="79"/>
      <c r="D1" s="79"/>
      <c r="E1" s="79"/>
      <c r="F1" s="79"/>
      <c r="G1" s="233"/>
      <c r="H1" s="233"/>
      <c r="I1" s="512" t="s">
        <v>109</v>
      </c>
      <c r="J1" s="512"/>
    </row>
    <row r="2" spans="1:10" ht="15">
      <c r="A2" s="78" t="s">
        <v>140</v>
      </c>
      <c r="B2" s="76"/>
      <c r="C2" s="79"/>
      <c r="D2" s="79"/>
      <c r="E2" s="79"/>
      <c r="F2" s="79"/>
      <c r="G2" s="233"/>
      <c r="H2" s="233"/>
      <c r="I2" s="502" t="s">
        <v>645</v>
      </c>
      <c r="J2" s="503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30">
      <c r="A9" s="100">
        <v>1</v>
      </c>
      <c r="B9" s="424" t="s">
        <v>517</v>
      </c>
      <c r="C9" s="425" t="s">
        <v>518</v>
      </c>
      <c r="D9" s="426" t="s">
        <v>519</v>
      </c>
      <c r="E9" s="15" t="s">
        <v>520</v>
      </c>
      <c r="F9" s="100" t="s">
        <v>348</v>
      </c>
      <c r="G9" s="4">
        <v>850</v>
      </c>
      <c r="H9" s="4">
        <v>850</v>
      </c>
      <c r="I9" s="4">
        <v>0</v>
      </c>
      <c r="J9" s="236" t="s">
        <v>0</v>
      </c>
    </row>
    <row r="10" spans="1:10" ht="29.25" customHeight="1">
      <c r="A10" s="100">
        <v>2</v>
      </c>
      <c r="B10" s="424" t="s">
        <v>521</v>
      </c>
      <c r="C10" s="425" t="s">
        <v>522</v>
      </c>
      <c r="D10" s="426" t="s">
        <v>523</v>
      </c>
      <c r="E10" s="100" t="s">
        <v>524</v>
      </c>
      <c r="F10" s="100" t="s">
        <v>348</v>
      </c>
      <c r="G10" s="4">
        <v>625</v>
      </c>
      <c r="H10" s="4">
        <v>625</v>
      </c>
      <c r="I10" s="433">
        <f>H10*20%</f>
        <v>125</v>
      </c>
    </row>
    <row r="11" spans="1:10" ht="30">
      <c r="A11" s="100">
        <v>3</v>
      </c>
      <c r="B11" s="424" t="s">
        <v>525</v>
      </c>
      <c r="C11" s="425" t="s">
        <v>526</v>
      </c>
      <c r="D11" s="424" t="s">
        <v>527</v>
      </c>
      <c r="E11" s="427" t="s">
        <v>528</v>
      </c>
      <c r="F11" s="100" t="s">
        <v>348</v>
      </c>
      <c r="G11" s="4">
        <v>2500</v>
      </c>
      <c r="H11" s="4">
        <v>2500</v>
      </c>
      <c r="I11" s="433">
        <f t="shared" ref="I11:I17" si="0">H11*20%</f>
        <v>500</v>
      </c>
    </row>
    <row r="12" spans="1:10" ht="25.5" customHeight="1">
      <c r="A12" s="100">
        <v>4</v>
      </c>
      <c r="B12" s="428" t="s">
        <v>529</v>
      </c>
      <c r="C12" s="429" t="s">
        <v>530</v>
      </c>
      <c r="D12" s="424" t="s">
        <v>531</v>
      </c>
      <c r="E12" s="100" t="s">
        <v>532</v>
      </c>
      <c r="F12" s="100" t="s">
        <v>348</v>
      </c>
      <c r="G12" s="4">
        <v>2500</v>
      </c>
      <c r="H12" s="4">
        <v>2500</v>
      </c>
      <c r="I12" s="433">
        <f t="shared" si="0"/>
        <v>500</v>
      </c>
    </row>
    <row r="13" spans="1:10" ht="24.75" customHeight="1">
      <c r="A13" s="100">
        <v>5</v>
      </c>
      <c r="B13" s="424" t="s">
        <v>533</v>
      </c>
      <c r="C13" s="425" t="s">
        <v>534</v>
      </c>
      <c r="D13" s="426" t="s">
        <v>535</v>
      </c>
      <c r="E13" s="100" t="s">
        <v>536</v>
      </c>
      <c r="F13" s="100" t="s">
        <v>348</v>
      </c>
      <c r="G13" s="4">
        <v>875</v>
      </c>
      <c r="H13" s="4">
        <v>875</v>
      </c>
      <c r="I13" s="433">
        <f t="shared" si="0"/>
        <v>175</v>
      </c>
    </row>
    <row r="14" spans="1:10" ht="29.25" customHeight="1">
      <c r="A14" s="100">
        <v>6</v>
      </c>
      <c r="B14" s="424" t="s">
        <v>537</v>
      </c>
      <c r="C14" s="425" t="s">
        <v>538</v>
      </c>
      <c r="D14" s="424" t="s">
        <v>539</v>
      </c>
      <c r="E14" s="100" t="s">
        <v>540</v>
      </c>
      <c r="F14" s="100" t="s">
        <v>348</v>
      </c>
      <c r="G14" s="4">
        <v>1500</v>
      </c>
      <c r="H14" s="4">
        <v>1500</v>
      </c>
      <c r="I14" s="433">
        <f t="shared" si="0"/>
        <v>300</v>
      </c>
    </row>
    <row r="15" spans="1:10" ht="30.75" customHeight="1">
      <c r="A15" s="100">
        <v>7</v>
      </c>
      <c r="B15" s="424" t="s">
        <v>541</v>
      </c>
      <c r="C15" s="425" t="s">
        <v>534</v>
      </c>
      <c r="D15" s="424" t="s">
        <v>542</v>
      </c>
      <c r="E15" s="100" t="s">
        <v>540</v>
      </c>
      <c r="F15" s="100" t="s">
        <v>348</v>
      </c>
      <c r="G15" s="4">
        <v>250</v>
      </c>
      <c r="H15" s="4">
        <v>250</v>
      </c>
      <c r="I15" s="433">
        <f t="shared" si="0"/>
        <v>50</v>
      </c>
    </row>
    <row r="16" spans="1:10" ht="26.25" customHeight="1">
      <c r="A16" s="100">
        <v>8</v>
      </c>
      <c r="B16" s="424" t="s">
        <v>543</v>
      </c>
      <c r="C16" s="425" t="s">
        <v>538</v>
      </c>
      <c r="D16" s="424" t="s">
        <v>544</v>
      </c>
      <c r="E16" s="100" t="s">
        <v>540</v>
      </c>
      <c r="F16" s="100" t="s">
        <v>348</v>
      </c>
      <c r="G16" s="4">
        <v>375</v>
      </c>
      <c r="H16" s="4">
        <v>375</v>
      </c>
      <c r="I16" s="433">
        <f t="shared" si="0"/>
        <v>75</v>
      </c>
    </row>
    <row r="17" spans="1:9" ht="33" customHeight="1">
      <c r="A17" s="100">
        <v>9</v>
      </c>
      <c r="B17" s="430" t="s">
        <v>545</v>
      </c>
      <c r="C17" s="431" t="s">
        <v>546</v>
      </c>
      <c r="D17" s="432">
        <v>29001035331</v>
      </c>
      <c r="E17" s="432" t="s">
        <v>547</v>
      </c>
      <c r="F17" s="100" t="s">
        <v>348</v>
      </c>
      <c r="G17" s="4">
        <v>412.5</v>
      </c>
      <c r="H17" s="4">
        <v>412.5</v>
      </c>
      <c r="I17" s="433">
        <f t="shared" si="0"/>
        <v>82.5</v>
      </c>
    </row>
    <row r="18" spans="1:9" ht="15">
      <c r="A18" s="100">
        <v>10</v>
      </c>
      <c r="B18" s="430"/>
      <c r="C18" s="431"/>
      <c r="D18" s="432"/>
      <c r="E18" s="432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/>
      <c r="B20" s="89"/>
      <c r="C20" s="89"/>
      <c r="D20" s="89"/>
      <c r="E20" s="89"/>
      <c r="F20" s="100"/>
      <c r="G20" s="4"/>
      <c r="H20" s="4"/>
      <c r="I20" s="4"/>
    </row>
    <row r="21" spans="1:9" ht="15">
      <c r="A21" s="89" t="s">
        <v>276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89"/>
      <c r="B22" s="101"/>
      <c r="C22" s="101"/>
      <c r="D22" s="101"/>
      <c r="E22" s="101"/>
      <c r="F22" s="89" t="s">
        <v>456</v>
      </c>
      <c r="G22" s="88">
        <f>SUM(G9:G21)</f>
        <v>9887.5</v>
      </c>
      <c r="H22" s="88">
        <f>SUM(H9:H21)</f>
        <v>9887.5</v>
      </c>
      <c r="I22" s="88">
        <f>SUM(I9:I21)</f>
        <v>1807.5</v>
      </c>
    </row>
    <row r="23" spans="1:9" ht="15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>
      <c r="A24" s="235" t="s">
        <v>445</v>
      </c>
      <c r="B24" s="235"/>
      <c r="C24" s="234"/>
      <c r="D24" s="234"/>
      <c r="E24" s="234"/>
      <c r="F24" s="234"/>
      <c r="G24" s="234"/>
      <c r="H24" s="190"/>
      <c r="I24" s="190"/>
    </row>
    <row r="25" spans="1:9" ht="15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9" ht="15">
      <c r="A27" s="196" t="s">
        <v>107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395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394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139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7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366</v>
      </c>
      <c r="B1" s="79"/>
      <c r="C1" s="79"/>
      <c r="D1" s="79"/>
      <c r="E1" s="79"/>
      <c r="F1" s="79"/>
      <c r="G1" s="512" t="s">
        <v>109</v>
      </c>
      <c r="H1" s="512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502" t="s">
        <v>645</v>
      </c>
      <c r="H2" s="503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60">
      <c r="A9" s="390"/>
      <c r="B9" s="391" t="s">
        <v>549</v>
      </c>
      <c r="C9" s="89" t="s">
        <v>550</v>
      </c>
      <c r="D9" s="427">
        <v>48001017476</v>
      </c>
      <c r="E9" s="89" t="s">
        <v>554</v>
      </c>
      <c r="F9" s="89" t="s">
        <v>555</v>
      </c>
      <c r="G9" s="89">
        <v>20</v>
      </c>
      <c r="H9" s="4">
        <v>2500</v>
      </c>
      <c r="I9" s="4">
        <v>2500</v>
      </c>
    </row>
    <row r="10" spans="1:9" ht="81">
      <c r="A10" s="390"/>
      <c r="B10" s="391" t="s">
        <v>551</v>
      </c>
      <c r="C10" s="89" t="s">
        <v>548</v>
      </c>
      <c r="D10" s="427">
        <v>33001077638</v>
      </c>
      <c r="E10" s="437" t="s">
        <v>553</v>
      </c>
      <c r="F10" s="89" t="s">
        <v>555</v>
      </c>
      <c r="G10" s="89">
        <v>2</v>
      </c>
      <c r="H10" s="4">
        <v>200</v>
      </c>
      <c r="I10" s="4">
        <v>200</v>
      </c>
    </row>
    <row r="11" spans="1:9" ht="60">
      <c r="A11" s="390"/>
      <c r="B11" s="391" t="s">
        <v>649</v>
      </c>
      <c r="C11" s="89" t="s">
        <v>552</v>
      </c>
      <c r="D11" s="427">
        <v>58001009125</v>
      </c>
      <c r="E11" s="89" t="s">
        <v>554</v>
      </c>
      <c r="F11" s="89" t="s">
        <v>555</v>
      </c>
      <c r="G11" s="89">
        <v>10</v>
      </c>
      <c r="H11" s="4">
        <v>2000</v>
      </c>
      <c r="I11" s="4">
        <v>2000</v>
      </c>
    </row>
    <row r="12" spans="1:9" ht="15">
      <c r="A12" s="390"/>
      <c r="B12" s="391"/>
      <c r="C12" s="89"/>
      <c r="D12" s="435"/>
      <c r="E12" s="436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427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427"/>
      <c r="E15" s="436"/>
      <c r="F15" s="89"/>
      <c r="G15" s="89"/>
      <c r="H15" s="4"/>
      <c r="I15" s="4"/>
    </row>
    <row r="16" spans="1:9" ht="15">
      <c r="A16" s="390"/>
      <c r="B16" s="391"/>
      <c r="C16" s="89"/>
      <c r="D16" s="435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427"/>
      <c r="E17" s="437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435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425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100"/>
      <c r="D25" s="434"/>
      <c r="E25" s="436"/>
      <c r="F25" s="100"/>
      <c r="G25" s="100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4700</v>
      </c>
      <c r="I34" s="88">
        <f>SUM(I9:I33)</f>
        <v>4700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M8" sqref="M8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465</v>
      </c>
      <c r="B1" s="76"/>
      <c r="C1" s="79"/>
      <c r="D1" s="79"/>
      <c r="E1" s="79"/>
      <c r="F1" s="79"/>
      <c r="G1" s="512" t="s">
        <v>109</v>
      </c>
      <c r="H1" s="512"/>
    </row>
    <row r="2" spans="1:10" ht="15">
      <c r="A2" s="78" t="s">
        <v>140</v>
      </c>
      <c r="B2" s="76"/>
      <c r="C2" s="79"/>
      <c r="D2" s="79"/>
      <c r="E2" s="79"/>
      <c r="F2" s="79"/>
      <c r="G2" s="502" t="s">
        <v>645</v>
      </c>
      <c r="H2" s="503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 t="s">
        <v>650</v>
      </c>
      <c r="C9" s="100" t="s">
        <v>651</v>
      </c>
      <c r="D9" s="100">
        <v>1024050629</v>
      </c>
      <c r="E9" s="100" t="s">
        <v>621</v>
      </c>
      <c r="F9" s="100" t="s">
        <v>652</v>
      </c>
      <c r="G9" s="4">
        <v>480</v>
      </c>
      <c r="H9" s="4">
        <v>480</v>
      </c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480</v>
      </c>
      <c r="H34" s="88">
        <f>SUM(H9:H33)</f>
        <v>480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17" t="s">
        <v>512</v>
      </c>
      <c r="B2" s="517"/>
      <c r="C2" s="517"/>
      <c r="D2" s="517"/>
      <c r="E2" s="397"/>
      <c r="F2" s="79"/>
      <c r="G2" s="79"/>
      <c r="H2" s="79"/>
      <c r="I2" s="79"/>
      <c r="J2" s="398"/>
      <c r="K2" s="399"/>
      <c r="L2" s="399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98"/>
      <c r="K3" s="502" t="s">
        <v>645</v>
      </c>
      <c r="L3" s="503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>
        <f>'ფორმა N1'!D4</f>
        <v>0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522" t="s">
        <v>514</v>
      </c>
      <c r="B41" s="522"/>
      <c r="C41" s="522"/>
      <c r="D41" s="522"/>
      <c r="E41" s="522"/>
      <c r="F41" s="522"/>
      <c r="G41" s="522"/>
      <c r="H41" s="522"/>
      <c r="I41" s="522"/>
      <c r="J41" s="522"/>
      <c r="K41" s="522"/>
    </row>
    <row r="42" spans="1:12" ht="15.75" customHeight="1">
      <c r="A42" s="522"/>
      <c r="B42" s="522"/>
      <c r="C42" s="522"/>
      <c r="D42" s="522"/>
      <c r="E42" s="522"/>
      <c r="F42" s="522"/>
      <c r="G42" s="522"/>
      <c r="H42" s="522"/>
      <c r="I42" s="522"/>
      <c r="J42" s="522"/>
      <c r="K42" s="522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518" t="s">
        <v>107</v>
      </c>
      <c r="B44" s="518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19" t="s">
        <v>268</v>
      </c>
      <c r="D46" s="519"/>
      <c r="E46" s="396"/>
      <c r="F46" s="386"/>
      <c r="G46" s="520" t="s">
        <v>498</v>
      </c>
      <c r="H46" s="520"/>
      <c r="I46" s="520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21"/>
      <c r="H47" s="521"/>
      <c r="I47" s="521"/>
      <c r="J47" s="387"/>
      <c r="K47" s="190"/>
    </row>
    <row r="48" spans="1:12" ht="15">
      <c r="A48" s="382"/>
      <c r="B48" s="383"/>
      <c r="C48" s="516" t="s">
        <v>139</v>
      </c>
      <c r="D48" s="516"/>
      <c r="E48" s="396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2016-06-30T10:40:19Z</dcterms:modified>
</cp:coreProperties>
</file>