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activeTab="6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6" hidden="1">'ფორმა 5.2'!$A$8:$L$152</definedName>
    <definedName name="_xlnm._FilterDatabase" localSheetId="17" hidden="1">'ფორმა 9.4'!$A$8:$K$99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5.2'!$A$1:$I$166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9.5'!$A$1:$M$35</definedName>
    <definedName name="_xlnm.Print_Area" localSheetId="19">'ფორმა 9.6'!$A$1:$J$35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N1'!$A$1:$M$53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4525"/>
</workbook>
</file>

<file path=xl/calcChain.xml><?xml version="1.0" encoding="utf-8"?>
<calcChain xmlns="http://schemas.openxmlformats.org/spreadsheetml/2006/main">
  <c r="I30" i="35" l="1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31" i="35" s="1"/>
  <c r="I10" i="35"/>
  <c r="I9" i="35"/>
  <c r="A5" i="35"/>
  <c r="A4" i="35"/>
  <c r="K15" i="46"/>
  <c r="A6" i="46"/>
  <c r="H36" i="45"/>
  <c r="G36" i="45"/>
  <c r="A5" i="45"/>
  <c r="E16" i="10" l="1"/>
  <c r="I16" i="10"/>
  <c r="J31" i="10"/>
  <c r="I31" i="10"/>
  <c r="H152" i="43"/>
  <c r="G119" i="43"/>
  <c r="G120" i="43"/>
  <c r="G121" i="43"/>
  <c r="I121" i="43" s="1"/>
  <c r="G122" i="43"/>
  <c r="I122" i="43" s="1"/>
  <c r="G123" i="43"/>
  <c r="G124" i="43"/>
  <c r="G125" i="43"/>
  <c r="I125" i="43" s="1"/>
  <c r="G126" i="43"/>
  <c r="I126" i="43" s="1"/>
  <c r="G127" i="43"/>
  <c r="G128" i="43"/>
  <c r="G129" i="43"/>
  <c r="I129" i="43" s="1"/>
  <c r="G130" i="43"/>
  <c r="I130" i="43" s="1"/>
  <c r="G131" i="43"/>
  <c r="G132" i="43"/>
  <c r="G133" i="43"/>
  <c r="G134" i="43"/>
  <c r="I134" i="43" s="1"/>
  <c r="G135" i="43"/>
  <c r="G136" i="43"/>
  <c r="G137" i="43"/>
  <c r="I137" i="43" s="1"/>
  <c r="G138" i="43"/>
  <c r="I138" i="43" s="1"/>
  <c r="G139" i="43"/>
  <c r="G140" i="43"/>
  <c r="I140" i="43" s="1"/>
  <c r="G141" i="43"/>
  <c r="G142" i="43"/>
  <c r="I142" i="43" s="1"/>
  <c r="G143" i="43"/>
  <c r="G144" i="43"/>
  <c r="G145" i="43"/>
  <c r="I145" i="43" s="1"/>
  <c r="G146" i="43"/>
  <c r="I146" i="43" s="1"/>
  <c r="G147" i="43"/>
  <c r="I147" i="43" s="1"/>
  <c r="G148" i="43"/>
  <c r="I148" i="43" s="1"/>
  <c r="G149" i="43"/>
  <c r="I149" i="43" s="1"/>
  <c r="G150" i="43"/>
  <c r="I150" i="43" s="1"/>
  <c r="G151" i="43"/>
  <c r="I151" i="43" s="1"/>
  <c r="G10" i="43"/>
  <c r="G11" i="43"/>
  <c r="I11" i="43" s="1"/>
  <c r="G12" i="43"/>
  <c r="G13" i="43"/>
  <c r="G14" i="43"/>
  <c r="G15" i="43"/>
  <c r="G16" i="43"/>
  <c r="I16" i="43" s="1"/>
  <c r="G17" i="43"/>
  <c r="G18" i="43"/>
  <c r="G19" i="43"/>
  <c r="I19" i="43" s="1"/>
  <c r="G20" i="43"/>
  <c r="G21" i="43"/>
  <c r="G22" i="43"/>
  <c r="I22" i="43" s="1"/>
  <c r="G23" i="43"/>
  <c r="I23" i="43" s="1"/>
  <c r="G24" i="43"/>
  <c r="I24" i="43" s="1"/>
  <c r="G25" i="43"/>
  <c r="I25" i="43" s="1"/>
  <c r="G26" i="43"/>
  <c r="I26" i="43" s="1"/>
  <c r="G27" i="43"/>
  <c r="I27" i="43" s="1"/>
  <c r="G28" i="43"/>
  <c r="G29" i="43"/>
  <c r="G30" i="43"/>
  <c r="G31" i="43"/>
  <c r="I31" i="43" s="1"/>
  <c r="G32" i="43"/>
  <c r="I32" i="43" s="1"/>
  <c r="G33" i="43"/>
  <c r="G34" i="43"/>
  <c r="I34" i="43" s="1"/>
  <c r="G35" i="43"/>
  <c r="G36" i="43"/>
  <c r="G37" i="43"/>
  <c r="I37" i="43" s="1"/>
  <c r="G38" i="43"/>
  <c r="I38" i="43" s="1"/>
  <c r="G39" i="43"/>
  <c r="I39" i="43" s="1"/>
  <c r="G40" i="43"/>
  <c r="I40" i="43" s="1"/>
  <c r="G41" i="43"/>
  <c r="G42" i="43"/>
  <c r="G43" i="43"/>
  <c r="I43" i="43" s="1"/>
  <c r="G44" i="43"/>
  <c r="G45" i="43"/>
  <c r="G46" i="43"/>
  <c r="I46" i="43" s="1"/>
  <c r="G47" i="43"/>
  <c r="I47" i="43" s="1"/>
  <c r="G48" i="43"/>
  <c r="I48" i="43" s="1"/>
  <c r="G49" i="43"/>
  <c r="G50" i="43"/>
  <c r="I50" i="43" s="1"/>
  <c r="G51" i="43"/>
  <c r="I51" i="43" s="1"/>
  <c r="G52" i="43"/>
  <c r="I52" i="43" s="1"/>
  <c r="G53" i="43"/>
  <c r="I53" i="43" s="1"/>
  <c r="G54" i="43"/>
  <c r="I54" i="43" s="1"/>
  <c r="G55" i="43"/>
  <c r="I55" i="43" s="1"/>
  <c r="G56" i="43"/>
  <c r="G57" i="43"/>
  <c r="I57" i="43" s="1"/>
  <c r="G58" i="43"/>
  <c r="G59" i="43"/>
  <c r="I59" i="43" s="1"/>
  <c r="G60" i="43"/>
  <c r="I60" i="43" s="1"/>
  <c r="G61" i="43"/>
  <c r="G62" i="43"/>
  <c r="I62" i="43" s="1"/>
  <c r="G63" i="43"/>
  <c r="I63" i="43" s="1"/>
  <c r="G64" i="43"/>
  <c r="I64" i="43" s="1"/>
  <c r="G65" i="43"/>
  <c r="I65" i="43" s="1"/>
  <c r="G66" i="43"/>
  <c r="G67" i="43"/>
  <c r="I67" i="43" s="1"/>
  <c r="G68" i="43"/>
  <c r="I68" i="43" s="1"/>
  <c r="G69" i="43"/>
  <c r="I69" i="43" s="1"/>
  <c r="G70" i="43"/>
  <c r="I70" i="43" s="1"/>
  <c r="G71" i="43"/>
  <c r="I71" i="43" s="1"/>
  <c r="G72" i="43"/>
  <c r="I72" i="43" s="1"/>
  <c r="G73" i="43"/>
  <c r="G74" i="43"/>
  <c r="G75" i="43"/>
  <c r="I75" i="43" s="1"/>
  <c r="G76" i="43"/>
  <c r="G77" i="43"/>
  <c r="I77" i="43" s="1"/>
  <c r="G78" i="43"/>
  <c r="I78" i="43" s="1"/>
  <c r="G79" i="43"/>
  <c r="I79" i="43" s="1"/>
  <c r="G80" i="43"/>
  <c r="I80" i="43" s="1"/>
  <c r="G81" i="43"/>
  <c r="I81" i="43" s="1"/>
  <c r="G82" i="43"/>
  <c r="I82" i="43" s="1"/>
  <c r="G83" i="43"/>
  <c r="I83" i="43" s="1"/>
  <c r="G84" i="43"/>
  <c r="I84" i="43" s="1"/>
  <c r="G85" i="43"/>
  <c r="G86" i="43"/>
  <c r="G87" i="43"/>
  <c r="I87" i="43" s="1"/>
  <c r="G88" i="43"/>
  <c r="I88" i="43" s="1"/>
  <c r="G89" i="43"/>
  <c r="I89" i="43" s="1"/>
  <c r="G90" i="43"/>
  <c r="I90" i="43" s="1"/>
  <c r="G91" i="43"/>
  <c r="I91" i="43" s="1"/>
  <c r="G92" i="43"/>
  <c r="I92" i="43" s="1"/>
  <c r="G93" i="43"/>
  <c r="I93" i="43" s="1"/>
  <c r="G94" i="43"/>
  <c r="I94" i="43" s="1"/>
  <c r="G95" i="43"/>
  <c r="I95" i="43" s="1"/>
  <c r="G96" i="43"/>
  <c r="I96" i="43" s="1"/>
  <c r="G97" i="43"/>
  <c r="I97" i="43" s="1"/>
  <c r="G98" i="43"/>
  <c r="I98" i="43" s="1"/>
  <c r="G99" i="43"/>
  <c r="I99" i="43" s="1"/>
  <c r="G100" i="43"/>
  <c r="I100" i="43" s="1"/>
  <c r="G101" i="43"/>
  <c r="I101" i="43" s="1"/>
  <c r="G102" i="43"/>
  <c r="I102" i="43" s="1"/>
  <c r="G103" i="43"/>
  <c r="I103" i="43" s="1"/>
  <c r="G104" i="43"/>
  <c r="I104" i="43" s="1"/>
  <c r="G105" i="43"/>
  <c r="I105" i="43" s="1"/>
  <c r="G106" i="43"/>
  <c r="I106" i="43" s="1"/>
  <c r="G107" i="43"/>
  <c r="I107" i="43" s="1"/>
  <c r="G108" i="43"/>
  <c r="I108" i="43" s="1"/>
  <c r="G109" i="43"/>
  <c r="I109" i="43" s="1"/>
  <c r="G110" i="43"/>
  <c r="I110" i="43" s="1"/>
  <c r="G111" i="43"/>
  <c r="I111" i="43" s="1"/>
  <c r="G112" i="43"/>
  <c r="I112" i="43" s="1"/>
  <c r="G113" i="43"/>
  <c r="I113" i="43" s="1"/>
  <c r="G114" i="43"/>
  <c r="I114" i="43" s="1"/>
  <c r="G115" i="43"/>
  <c r="I115" i="43" s="1"/>
  <c r="G116" i="43"/>
  <c r="I116" i="43" s="1"/>
  <c r="G117" i="43"/>
  <c r="G118" i="43"/>
  <c r="G9" i="43"/>
  <c r="I15" i="43" l="1"/>
  <c r="I141" i="43"/>
  <c r="I133" i="43"/>
  <c r="I76" i="43"/>
  <c r="I44" i="43"/>
  <c r="I12" i="43"/>
  <c r="I35" i="43"/>
  <c r="I21" i="43"/>
  <c r="I117" i="43"/>
  <c r="I85" i="43"/>
  <c r="I73" i="43"/>
  <c r="I61" i="43"/>
  <c r="I45" i="43"/>
  <c r="I41" i="43"/>
  <c r="I33" i="43"/>
  <c r="I29" i="43"/>
  <c r="I17" i="43"/>
  <c r="I13" i="43"/>
  <c r="I143" i="43"/>
  <c r="I139" i="43"/>
  <c r="I135" i="43"/>
  <c r="I131" i="43"/>
  <c r="I127" i="43"/>
  <c r="I123" i="43"/>
  <c r="I119" i="43"/>
  <c r="I56" i="43"/>
  <c r="I36" i="43"/>
  <c r="I28" i="43"/>
  <c r="I20" i="43"/>
  <c r="I49" i="43"/>
  <c r="I118" i="43"/>
  <c r="I86" i="43"/>
  <c r="I74" i="43"/>
  <c r="I66" i="43"/>
  <c r="I58" i="43"/>
  <c r="I42" i="43"/>
  <c r="I30" i="43"/>
  <c r="I18" i="43"/>
  <c r="I14" i="43"/>
  <c r="I10" i="43"/>
  <c r="I144" i="43"/>
  <c r="I136" i="43"/>
  <c r="I132" i="43"/>
  <c r="I128" i="43"/>
  <c r="I124" i="43"/>
  <c r="I120" i="43"/>
  <c r="G152" i="43"/>
  <c r="I9" i="43"/>
  <c r="I152" i="43" l="1"/>
  <c r="A5" i="9" l="1"/>
  <c r="A5" i="41" l="1"/>
  <c r="A5" i="39"/>
  <c r="A5" i="32"/>
  <c r="A5" i="33"/>
  <c r="A5" i="25"/>
  <c r="A5" i="17"/>
  <c r="A5" i="16"/>
  <c r="A5" i="10"/>
  <c r="A5" i="18"/>
  <c r="A5" i="12"/>
  <c r="A5" i="44"/>
  <c r="A5" i="43"/>
  <c r="A6" i="27"/>
  <c r="A5" i="47"/>
  <c r="A7" i="40"/>
  <c r="A5" i="7"/>
  <c r="A5" i="3"/>
  <c r="I35" i="44" l="1"/>
  <c r="H35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2" i="7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comments1.xml><?xml version="1.0" encoding="utf-8"?>
<comments xmlns="http://schemas.openxmlformats.org/spreadsheetml/2006/main">
  <authors>
    <author>user</author>
  </authors>
  <commentList>
    <comment ref="I1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წინასწარ გვქონდა გადახდილი 5000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წინასწარ გადახდილია 3463.24</t>
        </r>
      </text>
    </comment>
  </commentList>
</comments>
</file>

<file path=xl/sharedStrings.xml><?xml version="1.0" encoding="utf-8"?>
<sst xmlns="http://schemas.openxmlformats.org/spreadsheetml/2006/main" count="2584" uniqueCount="1530">
  <si>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</si>
  <si>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</si>
  <si>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</si>
  <si>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</si>
  <si>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</si>
  <si>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</si>
  <si>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</si>
  <si>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</si>
  <si>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</si>
  <si>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</si>
  <si>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</si>
  <si>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</si>
  <si>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</si>
  <si>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</si>
  <si>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</si>
  <si>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</si>
  <si>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</si>
  <si>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</si>
  <si>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</si>
  <si>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</si>
  <si>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</si>
  <si>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</si>
  <si>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</si>
  <si>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</si>
  <si>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</si>
  <si>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</si>
  <si>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</si>
  <si>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</si>
  <si>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</si>
  <si>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</si>
  <si>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</si>
  <si>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</si>
  <si>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</si>
  <si>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</si>
  <si>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</si>
  <si>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</si>
  <si>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</si>
  <si>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</si>
  <si>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</si>
  <si>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</si>
  <si>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</si>
  <si>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</si>
  <si>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</si>
  <si>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</si>
  <si>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</si>
  <si>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</si>
  <si>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</si>
  <si>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</si>
  <si>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</si>
  <si>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</si>
  <si>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</si>
  <si>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</si>
  <si>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</si>
  <si>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</si>
  <si>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</si>
  <si>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</si>
  <si>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</si>
  <si>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</si>
  <si>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</si>
  <si>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</si>
  <si>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</si>
  <si>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</si>
  <si>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</si>
  <si>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</si>
  <si>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</si>
  <si>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</si>
  <si>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</si>
  <si>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</si>
  <si>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</si>
  <si>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</si>
  <si>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</si>
  <si>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</si>
  <si>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</si>
  <si>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</si>
  <si>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</si>
  <si>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</si>
  <si>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</si>
  <si>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</si>
  <si>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</si>
  <si>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</si>
  <si>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</si>
  <si>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</si>
  <si>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</si>
  <si>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</si>
  <si>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</si>
  <si>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</si>
  <si>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</si>
  <si>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</si>
  <si>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</si>
  <si>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</si>
  <si>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</si>
  <si>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</si>
  <si>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</si>
  <si>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</si>
  <si>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</si>
  <si>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</si>
  <si>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</si>
  <si>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</si>
  <si>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</si>
  <si>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</si>
  <si>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</si>
  <si>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</si>
  <si>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</si>
  <si>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</si>
  <si>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</si>
  <si>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</si>
  <si>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</si>
  <si>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</si>
  <si>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</si>
  <si>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</si>
  <si>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</si>
  <si>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</si>
  <si>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</si>
  <si>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</si>
  <si>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</si>
  <si>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</si>
  <si>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</si>
  <si>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</si>
  <si>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</si>
  <si>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</si>
  <si>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</si>
  <si>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</si>
  <si>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</si>
  <si>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</si>
  <si>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</si>
  <si>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</si>
  <si>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</si>
  <si>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</si>
  <si>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</si>
  <si>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</si>
  <si>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</si>
  <si>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</si>
  <si>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</si>
  <si>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</si>
  <si>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</si>
  <si>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</si>
  <si>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</si>
  <si>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</si>
  <si>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</si>
  <si>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</si>
  <si>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</si>
  <si>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</si>
  <si>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</si>
  <si>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</si>
  <si>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</si>
  <si>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</si>
  <si>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</si>
  <si>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</si>
  <si>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</si>
  <si>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</si>
  <si>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</si>
  <si>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</si>
  <si>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</si>
  <si>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</si>
  <si>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</si>
  <si>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</si>
  <si>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</si>
  <si>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</si>
  <si>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</si>
  <si>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</si>
  <si>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</si>
  <si>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</si>
  <si>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</si>
  <si>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</si>
  <si>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</si>
  <si>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</si>
  <si>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</si>
  <si>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</si>
  <si>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</si>
  <si>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</si>
  <si>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</si>
  <si>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</si>
  <si>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</si>
  <si>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</si>
  <si>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</si>
  <si>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</si>
  <si>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</si>
  <si>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</si>
  <si>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</si>
  <si>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</si>
  <si>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</si>
  <si>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</si>
  <si>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</si>
  <si>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</si>
  <si>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</si>
  <si>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</si>
  <si>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</si>
  <si>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</si>
  <si>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</si>
  <si>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</si>
  <si>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</si>
  <si>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</si>
  <si>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</si>
  <si>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</si>
  <si>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</si>
  <si>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</si>
  <si>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</si>
  <si>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</si>
  <si>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</si>
  <si>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</si>
  <si>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</si>
  <si>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</si>
  <si>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</si>
  <si>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</si>
  <si>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</si>
  <si>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</si>
  <si>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</si>
  <si>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</si>
  <si>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</si>
  <si>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</si>
  <si>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</si>
  <si>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</si>
  <si>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</si>
  <si>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</si>
  <si>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</si>
  <si>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</si>
  <si>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</si>
  <si>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</si>
  <si>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</si>
  <si>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</si>
  <si>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</si>
  <si>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</si>
  <si>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</si>
  <si>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</si>
  <si>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</si>
  <si>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</si>
  <si>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</si>
  <si>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</si>
  <si>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</si>
  <si>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</si>
  <si>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</si>
  <si>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</si>
  <si>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</si>
  <si>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</si>
  <si>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</si>
  <si>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</si>
  <si>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</si>
  <si>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</si>
  <si>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</si>
  <si>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</si>
  <si>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</si>
  <si>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</si>
  <si>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</si>
  <si>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</si>
  <si>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</si>
  <si>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</si>
  <si>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</si>
  <si>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</si>
  <si>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</si>
  <si>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</si>
  <si>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</si>
  <si>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</si>
  <si>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</si>
  <si>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</si>
  <si>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</si>
  <si>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</si>
  <si>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</si>
  <si>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</si>
  <si>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</si>
  <si>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</si>
  <si>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</si>
  <si>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</si>
  <si>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</si>
  <si>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</si>
  <si>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</si>
  <si>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</si>
  <si>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</si>
  <si>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</si>
  <si>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</si>
  <si>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</si>
  <si>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</si>
  <si>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</si>
  <si>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</si>
  <si>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</si>
  <si>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</si>
  <si>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</si>
  <si>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</si>
  <si>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</si>
  <si>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</si>
  <si>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</si>
  <si>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</si>
  <si>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</si>
  <si>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</si>
  <si>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</si>
  <si>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</si>
  <si>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</si>
  <si>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</si>
  <si>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</si>
  <si>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</si>
  <si>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</si>
  <si>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</si>
  <si>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</si>
  <si>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</si>
  <si>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</si>
  <si>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</si>
  <si>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</si>
  <si>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</si>
  <si>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</si>
  <si>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</si>
  <si>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</si>
  <si>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</si>
  <si>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</si>
  <si>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</si>
  <si>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</si>
  <si>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</si>
  <si>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</si>
  <si>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</si>
  <si>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</si>
  <si>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</si>
  <si>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</si>
  <si>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</si>
  <si>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</si>
  <si>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</si>
  <si>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</si>
  <si>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</si>
  <si>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</si>
  <si>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</si>
  <si>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</si>
  <si>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</si>
  <si>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</si>
  <si>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</si>
  <si>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</si>
  <si>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</si>
  <si>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</si>
  <si>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</si>
  <si>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</si>
  <si>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</si>
  <si>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</si>
  <si>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</si>
  <si>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</si>
  <si>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</si>
  <si>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</si>
  <si>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</si>
  <si>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</si>
  <si>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</si>
  <si>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</si>
  <si>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</si>
  <si>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</si>
  <si>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</si>
  <si>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</si>
  <si>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</si>
  <si>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</si>
  <si>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</si>
  <si>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</si>
  <si>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</si>
  <si>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</si>
  <si>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</si>
  <si>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</si>
  <si>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</si>
  <si>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</si>
  <si>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</si>
  <si>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</si>
  <si>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</si>
  <si>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</si>
  <si>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</si>
  <si>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</si>
  <si>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</si>
  <si>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</si>
  <si>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</si>
  <si>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</si>
  <si>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</si>
  <si>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</si>
  <si>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</si>
  <si>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</si>
  <si>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</si>
  <si>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</si>
  <si>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</si>
  <si>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</si>
  <si>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</si>
  <si>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</si>
  <si>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</si>
  <si>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</si>
  <si>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</si>
  <si>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</si>
  <si>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</si>
  <si>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</si>
  <si>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</si>
  <si>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</si>
  <si>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</si>
  <si>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</si>
  <si>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</si>
  <si>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</si>
  <si>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</si>
  <si>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</si>
  <si>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</si>
  <si>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</si>
  <si>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</si>
  <si>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</si>
  <si>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</si>
  <si>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</si>
  <si>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</si>
  <si>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</si>
  <si>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</si>
  <si>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</si>
  <si>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</si>
  <si>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</si>
  <si>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</si>
  <si>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</si>
  <si>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</si>
  <si>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</si>
  <si>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</si>
  <si>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</si>
  <si>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</si>
  <si>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</si>
  <si>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</si>
  <si>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</si>
  <si>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</si>
  <si>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</si>
  <si>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</si>
  <si>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</si>
  <si>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</si>
  <si>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</si>
  <si>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</si>
  <si>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</si>
  <si>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</si>
  <si>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</si>
  <si>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</si>
  <si>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</si>
  <si>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</si>
  <si>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</si>
  <si>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</si>
  <si>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</si>
  <si>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</si>
  <si>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</si>
  <si>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</si>
  <si>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</si>
  <si>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</si>
  <si>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</si>
  <si>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</si>
  <si>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</si>
  <si>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</si>
  <si>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</si>
  <si>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</si>
  <si>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</si>
  <si>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</si>
  <si>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</si>
  <si>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</si>
  <si>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</si>
  <si>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</si>
  <si>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</si>
  <si>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</si>
  <si>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</si>
  <si>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</si>
  <si>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</si>
  <si>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</si>
  <si>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</si>
  <si>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</si>
  <si>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</si>
  <si>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</si>
  <si>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</si>
  <si>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</si>
  <si>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</si>
  <si>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</si>
  <si>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</si>
  <si>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</si>
  <si>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</si>
  <si>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</si>
  <si>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</si>
  <si>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</si>
  <si>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</si>
  <si>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</si>
  <si>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</si>
  <si>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</si>
  <si>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</si>
  <si>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</si>
  <si>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</si>
  <si>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</si>
  <si>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</si>
  <si>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</si>
  <si>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</si>
  <si>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</si>
  <si>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</si>
  <si>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</si>
  <si>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</si>
  <si>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</si>
  <si>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</si>
  <si>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</si>
  <si>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</si>
  <si>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</si>
  <si>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ბაკურაძე ჯონი</t>
  </si>
  <si>
    <t>49001015178</t>
  </si>
  <si>
    <t>29001033305</t>
  </si>
  <si>
    <t>01001030170</t>
  </si>
  <si>
    <t>01001069074</t>
  </si>
  <si>
    <t>01026001349</t>
  </si>
  <si>
    <t>01008026176</t>
  </si>
  <si>
    <t>01017009166</t>
  </si>
  <si>
    <t>62006063314</t>
  </si>
  <si>
    <t>01024021231</t>
  </si>
  <si>
    <t>01025000248</t>
  </si>
  <si>
    <t>65012000011</t>
  </si>
  <si>
    <t>01031004190</t>
  </si>
  <si>
    <t>01024061150</t>
  </si>
  <si>
    <t>01031005533</t>
  </si>
  <si>
    <t>01006010448</t>
  </si>
  <si>
    <t>61002007152</t>
  </si>
  <si>
    <t>01026005203</t>
  </si>
  <si>
    <t>01024008399</t>
  </si>
  <si>
    <t>25001006630</t>
  </si>
  <si>
    <t>01008021247</t>
  </si>
  <si>
    <t>01030033566</t>
  </si>
  <si>
    <t>35001031494</t>
  </si>
  <si>
    <t>01001031689</t>
  </si>
  <si>
    <t xml:space="preserve">დიმიტრი წულაია </t>
  </si>
  <si>
    <t>შალვა შოშიაშვილი</t>
  </si>
  <si>
    <t>GE15BG0000000770110700</t>
  </si>
  <si>
    <t>GE17TB7340845063600008</t>
  </si>
  <si>
    <t>GE19TB7669645063600022</t>
  </si>
  <si>
    <t>GE03TB7646845061100014</t>
  </si>
  <si>
    <t>GE70TB7384636010100021</t>
  </si>
  <si>
    <t>GE49TB7291336010100020</t>
  </si>
  <si>
    <t>GE29TB7659745061600003</t>
  </si>
  <si>
    <t>GE62TB7853445064300001</t>
  </si>
  <si>
    <t>GE06TB7123245161600001</t>
  </si>
  <si>
    <t>GE27TB7056636010100123</t>
  </si>
  <si>
    <t>GE81TB0569636010300020</t>
  </si>
  <si>
    <t>GE63TB7187136010100031</t>
  </si>
  <si>
    <t>GE86TB1146645061622380</t>
  </si>
  <si>
    <t>GE74TB1100000345345345</t>
  </si>
  <si>
    <t>GE61TB7858745061100015</t>
  </si>
  <si>
    <t>GE47TB7070645068100004</t>
  </si>
  <si>
    <t>GE53TB1100000402200818</t>
  </si>
  <si>
    <t>GE13TB7534545061100017</t>
  </si>
  <si>
    <t>GE30TB7982645163600001</t>
  </si>
  <si>
    <t>GE77TB0856345063622356</t>
  </si>
  <si>
    <t>GE64TB7933836010100023</t>
  </si>
  <si>
    <t>GE09TB7900545066300001</t>
  </si>
  <si>
    <t>GE16TB7768045066300001</t>
  </si>
  <si>
    <t>GE23TB7271045061100014</t>
  </si>
  <si>
    <t>სს თი ბი სი ბანკი</t>
  </si>
  <si>
    <t>ლაშა შოშიაშვილი</t>
  </si>
  <si>
    <t>გიორგი თურქია</t>
  </si>
  <si>
    <t>თეიმურაზ შოშიაშვილი</t>
  </si>
  <si>
    <t>ლევან ტაბიძე</t>
  </si>
  <si>
    <t>ლევან გაბრიჩიძე</t>
  </si>
  <si>
    <t>ჯონი კვარაცხელია</t>
  </si>
  <si>
    <t>თეიმურაზ გვალია</t>
  </si>
  <si>
    <t>გიზო მჭედლიძე</t>
  </si>
  <si>
    <t>ავთანდილ ლომიაშვილი</t>
  </si>
  <si>
    <t>ირაკლი მურცხვალაძე</t>
  </si>
  <si>
    <t>მარიამ ჩაჩუა</t>
  </si>
  <si>
    <t>ტარიელ ჭულუხაძე</t>
  </si>
  <si>
    <t>გიორგი გამყრელიძე</t>
  </si>
  <si>
    <t>სალომე ნაკაშიძე</t>
  </si>
  <si>
    <t>გია გარსევანიშვილი</t>
  </si>
  <si>
    <t xml:space="preserve">რამაზი  რაზმაძე </t>
  </si>
  <si>
    <t>სოფიო ღამბაშიძე</t>
  </si>
  <si>
    <t>ნიკოლოზ სოლტიში</t>
  </si>
  <si>
    <t>ანა მურადაშვილი</t>
  </si>
  <si>
    <t>ალექსანდრე ახვლედიანი</t>
  </si>
  <si>
    <t>პლატფორმა ახალი პოლიტიკური მოძრაობა სახელმწიფო ხალხისთვის</t>
  </si>
  <si>
    <t>08.06.2016 -28.06.2016</t>
  </si>
  <si>
    <t>თიბისი</t>
  </si>
  <si>
    <t>GE19TB7347536020100002</t>
  </si>
  <si>
    <t>GE90TB7347536120100001</t>
  </si>
  <si>
    <t>GEL</t>
  </si>
  <si>
    <t>USD</t>
  </si>
  <si>
    <t>თბილისი აღმაშენებლს 150</t>
  </si>
  <si>
    <t>ოფისი</t>
  </si>
  <si>
    <t>8თვე</t>
  </si>
  <si>
    <t>შპს რეალ ინვესტი</t>
  </si>
  <si>
    <t>7თვე</t>
  </si>
  <si>
    <t>თბილისი რუსთაველის 24</t>
  </si>
  <si>
    <t>1თვე</t>
  </si>
  <si>
    <t>01008001307</t>
  </si>
  <si>
    <t>დავით</t>
  </si>
  <si>
    <t>გამყრელიძე</t>
  </si>
  <si>
    <t>ქუთაისი ,თ.მეფის 21</t>
  </si>
  <si>
    <t>60001001049</t>
  </si>
  <si>
    <t>რუსუდან</t>
  </si>
  <si>
    <t>მინაძე</t>
  </si>
  <si>
    <t xml:space="preserve">ფოთი დ . აღმაშენებლის </t>
  </si>
  <si>
    <t>42001003756</t>
  </si>
  <si>
    <t>ქეთევან</t>
  </si>
  <si>
    <t>მილორავა</t>
  </si>
  <si>
    <t>რუსთავი მეგობრობის 22</t>
  </si>
  <si>
    <t>35001010859</t>
  </si>
  <si>
    <t>ფიქრია</t>
  </si>
  <si>
    <t>ავალიანი</t>
  </si>
  <si>
    <t>35001067646</t>
  </si>
  <si>
    <t>მანანა</t>
  </si>
  <si>
    <t>ჩანქსელიანი</t>
  </si>
  <si>
    <t>ახმეტა რუსთაველის 60</t>
  </si>
  <si>
    <t>08001025021</t>
  </si>
  <si>
    <t>მარინე</t>
  </si>
  <si>
    <t>იდიძე</t>
  </si>
  <si>
    <t>ახალციხე რუსთაველის 69</t>
  </si>
  <si>
    <t>47001029377</t>
  </si>
  <si>
    <t>გარიკ</t>
  </si>
  <si>
    <t>მუადიანი</t>
  </si>
  <si>
    <t>თელავი სააკაძის მოედანი  2</t>
  </si>
  <si>
    <t>20001006939</t>
  </si>
  <si>
    <t>პაატა</t>
  </si>
  <si>
    <t>სიმონიშვილი</t>
  </si>
  <si>
    <t>მარნეული  რუსთაველის 21</t>
  </si>
  <si>
    <t>25001021712</t>
  </si>
  <si>
    <t>ანარ</t>
  </si>
  <si>
    <t xml:space="preserve"> ნურმამედოვი</t>
  </si>
  <si>
    <t>ოზურგეთი გურიის 8</t>
  </si>
  <si>
    <t>33001004331</t>
  </si>
  <si>
    <t xml:space="preserve">ვახტანგ </t>
  </si>
  <si>
    <t>ბერიშვილი</t>
  </si>
  <si>
    <t>ბათუმი მემედ აბაშიძის 43</t>
  </si>
  <si>
    <t>01009011236</t>
  </si>
  <si>
    <t>მიხეილ</t>
  </si>
  <si>
    <t>აფაქიძე</t>
  </si>
  <si>
    <t>ტყიბული კოსტავას 2 ბ ნა 14</t>
  </si>
  <si>
    <t>41001006809</t>
  </si>
  <si>
    <t>ირმა</t>
  </si>
  <si>
    <t>ჯიშიაშვილი</t>
  </si>
  <si>
    <t>ბაღდადი წერეთლის ქ 6</t>
  </si>
  <si>
    <t>09001000474</t>
  </si>
  <si>
    <t>ლალი</t>
  </si>
  <si>
    <t>ქოჩიაშვილი</t>
  </si>
  <si>
    <t>გორი წერეთლის 29</t>
  </si>
  <si>
    <t>59001101395</t>
  </si>
  <si>
    <t>ია</t>
  </si>
  <si>
    <t xml:space="preserve"> ლომოური</t>
  </si>
  <si>
    <t>ხაშური ლესელიძის 10</t>
  </si>
  <si>
    <t>57001021002</t>
  </si>
  <si>
    <t xml:space="preserve">ზურაბ </t>
  </si>
  <si>
    <t>აბრამიშვილი</t>
  </si>
  <si>
    <t>ზუგდიდი კიკალიშვილის 3</t>
  </si>
  <si>
    <t>19001003131</t>
  </si>
  <si>
    <t>მურმან</t>
  </si>
  <si>
    <t>მირცხულავა</t>
  </si>
  <si>
    <t>მცხეთა აღმაშენებლის 13</t>
  </si>
  <si>
    <t>შპს ბი ემ პი მენეჯმენტ</t>
  </si>
  <si>
    <t>ჭიათურა ნინოშვილის 5</t>
  </si>
  <si>
    <t>შპს იმედი 2011</t>
  </si>
  <si>
    <t>საჩხერე დურმიშიძის 4</t>
  </si>
  <si>
    <t>38001006136</t>
  </si>
  <si>
    <t>ხათუნა</t>
  </si>
  <si>
    <t>ზაბახიძე</t>
  </si>
  <si>
    <t>ლანჩხუთი ჟორდანიას 107</t>
  </si>
  <si>
    <t>26001005414</t>
  </si>
  <si>
    <t>ალექსანდრე</t>
  </si>
  <si>
    <t>იმნაიშვილი</t>
  </si>
  <si>
    <t>აბაშა თავისუფლების 79</t>
  </si>
  <si>
    <t>02001019883</t>
  </si>
  <si>
    <t>გულისა</t>
  </si>
  <si>
    <t>ჩოჩია</t>
  </si>
  <si>
    <t>ხარაგაული  სოლომონ მეფის 17</t>
  </si>
  <si>
    <t>შპს უღელტეხილი</t>
  </si>
  <si>
    <t>თერჯოლა რუსთაველის 78</t>
  </si>
  <si>
    <t>შპს  ,,განთიადი"</t>
  </si>
  <si>
    <t>ხონი თავისუფლების მოედანი 14</t>
  </si>
  <si>
    <t>55001007224</t>
  </si>
  <si>
    <t>ქუთათელაძე</t>
  </si>
  <si>
    <t>გურჯაანი გურამიშვილის შესახვევი 7</t>
  </si>
  <si>
    <t>13001012641</t>
  </si>
  <si>
    <t>მაია</t>
  </si>
  <si>
    <t>უტიაშვილი</t>
  </si>
  <si>
    <t>გარდაბანი აღმაშენებლის ქ</t>
  </si>
  <si>
    <t>შპს მერვე</t>
  </si>
  <si>
    <t>დუშეთი სტალინის 88</t>
  </si>
  <si>
    <t>16001002644</t>
  </si>
  <si>
    <t xml:space="preserve">სონიკო </t>
  </si>
  <si>
    <t>ისაშვილი</t>
  </si>
  <si>
    <t xml:space="preserve">წნორი თავისუფლების ქ N 64 </t>
  </si>
  <si>
    <t>40001016967</t>
  </si>
  <si>
    <t>ნინო</t>
  </si>
  <si>
    <t>ბოქოლიშვილი</t>
  </si>
  <si>
    <t xml:space="preserve">ცაგერი კოსტავას ქ N 20 </t>
  </si>
  <si>
    <t>49001000377</t>
  </si>
  <si>
    <t>ნატო</t>
  </si>
  <si>
    <t>სილაგაძე</t>
  </si>
  <si>
    <t xml:space="preserve">ამბროლაური კოსტავას ქუჩა N 1 </t>
  </si>
  <si>
    <t>04001002669</t>
  </si>
  <si>
    <t>ციცინო</t>
  </si>
  <si>
    <t>ნაფარიძე</t>
  </si>
  <si>
    <t xml:space="preserve">ონი აღმაშენებლის ქუჩა N 34 </t>
  </si>
  <si>
    <t>34001000672</t>
  </si>
  <si>
    <t>ტარიელ</t>
  </si>
  <si>
    <t>მეტრეველი</t>
  </si>
  <si>
    <t xml:space="preserve">წყალტუბო რუსთაველის ქუჩა N 6 </t>
  </si>
  <si>
    <t>წყალტუბროფკურორტი</t>
  </si>
  <si>
    <t xml:space="preserve">ვანი ლენინის ქუჩა N 55 </t>
  </si>
  <si>
    <t>17001002846</t>
  </si>
  <si>
    <t>ლერი</t>
  </si>
  <si>
    <t>ტყეშელაშვილი</t>
  </si>
  <si>
    <t xml:space="preserve">სამტრედია ძმები ნინოების ქუჩა N 11 </t>
  </si>
  <si>
    <t>37001000648</t>
  </si>
  <si>
    <t xml:space="preserve">სვეტლანა </t>
  </si>
  <si>
    <t>დოლიძე</t>
  </si>
  <si>
    <t xml:space="preserve">მესტია დაბა მესტია ქუჩა N 50 </t>
  </si>
  <si>
    <t>01008019461</t>
  </si>
  <si>
    <t>მარიკა</t>
  </si>
  <si>
    <t xml:space="preserve"> ჯაფარიძე</t>
  </si>
  <si>
    <t xml:space="preserve">სენაკი კოსტავას ქუჩა N 40 </t>
  </si>
  <si>
    <t>39001010767</t>
  </si>
  <si>
    <t>ფაღავა</t>
  </si>
  <si>
    <t xml:space="preserve">ხობი სტალინის 1 </t>
  </si>
  <si>
    <t>58001005478</t>
  </si>
  <si>
    <t>გოგია</t>
  </si>
  <si>
    <t xml:space="preserve">წალენჯიხა გამსახურდიას ქ 9 </t>
  </si>
  <si>
    <t>51001007197</t>
  </si>
  <si>
    <t xml:space="preserve">ლიმონი </t>
  </si>
  <si>
    <t>ზარანდია</t>
  </si>
  <si>
    <t>ჩოხატაური წერეთლის 3</t>
  </si>
  <si>
    <t>46001004676</t>
  </si>
  <si>
    <t>ზურაბი</t>
  </si>
  <si>
    <t>კუტუბიძე</t>
  </si>
  <si>
    <t xml:space="preserve">ჩხოროწყუ შენგელიას N 2 </t>
  </si>
  <si>
    <t>48001002277</t>
  </si>
  <si>
    <t>ბესიკი</t>
  </si>
  <si>
    <t>მამფორია</t>
  </si>
  <si>
    <t xml:space="preserve">ბოლნისი ორბელიანის ქუჩა N 105 </t>
  </si>
  <si>
    <t>10001042444</t>
  </si>
  <si>
    <t>ზოია</t>
  </si>
  <si>
    <t>საბანიძე</t>
  </si>
  <si>
    <t xml:space="preserve">ხულო მემედ აბაშძის 21 </t>
  </si>
  <si>
    <t>61009007673</t>
  </si>
  <si>
    <t>შორენა</t>
  </si>
  <si>
    <t>დეკანაძე</t>
  </si>
  <si>
    <t>ხელვაჩაური</t>
  </si>
  <si>
    <t>248385787</t>
  </si>
  <si>
    <t>შპს,,ხორო</t>
  </si>
  <si>
    <t xml:space="preserve">საგარეჯო სტალინის ქუჩა N 55 </t>
  </si>
  <si>
    <t>36001020527</t>
  </si>
  <si>
    <t xml:space="preserve">თამაზი </t>
  </si>
  <si>
    <t>კევლიშვილი</t>
  </si>
  <si>
    <t xml:space="preserve">შუახევი რუსთაველის 27 </t>
  </si>
  <si>
    <t>სპს ოთარ სურმანიძე და კომპანია</t>
  </si>
  <si>
    <t xml:space="preserve">ზესტაფონი აღმაშენებლის ქუჩა N 29 </t>
  </si>
  <si>
    <t>შპს ალიონი</t>
  </si>
  <si>
    <t xml:space="preserve">ლაგოდეხი ქიზიყის ქუჩა 27 </t>
  </si>
  <si>
    <t>25001000955</t>
  </si>
  <si>
    <t>ოთარ</t>
  </si>
  <si>
    <t>ჭუჭულაშვილი</t>
  </si>
  <si>
    <t xml:space="preserve">ყვარელი ჭავჭავაძის ქუჩა N 180 </t>
  </si>
  <si>
    <t>45001013925</t>
  </si>
  <si>
    <t>გია</t>
  </si>
  <si>
    <t>ჭერაშვილი</t>
  </si>
  <si>
    <t xml:space="preserve">თელავი სააკაძის მოედანი </t>
  </si>
  <si>
    <t>20001011314</t>
  </si>
  <si>
    <t>დემნა</t>
  </si>
  <si>
    <t>ხანჯალიაშვილი</t>
  </si>
  <si>
    <t xml:space="preserve">ასპინძა თამარის ქუჩა N 2 </t>
  </si>
  <si>
    <t>05001003979</t>
  </si>
  <si>
    <t>ლიანა</t>
  </si>
  <si>
    <t>ნადიბაიძე</t>
  </si>
  <si>
    <t>05001001681</t>
  </si>
  <si>
    <t xml:space="preserve">ვოსკან </t>
  </si>
  <si>
    <t>დარბინიანი</t>
  </si>
  <si>
    <t>ლენტეხი</t>
  </si>
  <si>
    <t>27001001219</t>
  </si>
  <si>
    <t>შერმადინ</t>
  </si>
  <si>
    <t>ბემდელიანი</t>
  </si>
  <si>
    <t>თიანეთი რუსთაველის 14</t>
  </si>
  <si>
    <t>23001005017</t>
  </si>
  <si>
    <t>მარი</t>
  </si>
  <si>
    <t>წოწკოლაური</t>
  </si>
  <si>
    <t>მარტვილი შეროზიას ქ 5</t>
  </si>
  <si>
    <t>29001027119</t>
  </si>
  <si>
    <t xml:space="preserve">იამზე </t>
  </si>
  <si>
    <t>გაბისონია</t>
  </si>
  <si>
    <t xml:space="preserve">დუშეთი სტალინი, N88  </t>
  </si>
  <si>
    <t>01017019404</t>
  </si>
  <si>
    <t xml:space="preserve">ნელი </t>
  </si>
  <si>
    <t>ჩხიკვაძე</t>
  </si>
  <si>
    <t>დმანისი წმინდანინოს 30</t>
  </si>
  <si>
    <t>15001006110</t>
  </si>
  <si>
    <t>ზურაბ</t>
  </si>
  <si>
    <t>ოქრიაშვილი</t>
  </si>
  <si>
    <t>წალკა არისტოელეს 1</t>
  </si>
  <si>
    <t>52001017729</t>
  </si>
  <si>
    <t>ცქიტიშვილი</t>
  </si>
  <si>
    <t>თეთრიწყარო კოსტავას 1</t>
  </si>
  <si>
    <t>22001001863</t>
  </si>
  <si>
    <t xml:space="preserve">გიორგი </t>
  </si>
  <si>
    <t>კენკებაშვილი</t>
  </si>
  <si>
    <t>ადიგენი თამარ მეფის 4</t>
  </si>
  <si>
    <t>01017007990</t>
  </si>
  <si>
    <t>ქებულაძე</t>
  </si>
  <si>
    <t>თბილისი ნაძალადევი არბოს ქ 3/6</t>
  </si>
  <si>
    <t>01021005053</t>
  </si>
  <si>
    <t>ვარლამ</t>
  </si>
  <si>
    <t>კვანტალიანი</t>
  </si>
  <si>
    <t>თბილისი ჩუღურეთი არდონის 3</t>
  </si>
  <si>
    <t>შპს მერანი 2009</t>
  </si>
  <si>
    <t>თბილისი კრწანისი გორგასლის 77</t>
  </si>
  <si>
    <t>01011019836</t>
  </si>
  <si>
    <t xml:space="preserve">მიხეილ </t>
  </si>
  <si>
    <t>ნამიჭეიშვილი</t>
  </si>
  <si>
    <t>თბილისი ვაზისუბანი 1მკ/რ 15 კორ</t>
  </si>
  <si>
    <t>01002016169</t>
  </si>
  <si>
    <t xml:space="preserve">ცისანა </t>
  </si>
  <si>
    <t>ზექალაშვილი</t>
  </si>
  <si>
    <t>თბილისი ვაკე ი.აბაშიძის 1</t>
  </si>
  <si>
    <t>01017025481</t>
  </si>
  <si>
    <t>ლონდა</t>
  </si>
  <si>
    <t>მონიავა</t>
  </si>
  <si>
    <t>თბილისი საბურთალო სააკაძის მოედანი 1</t>
  </si>
  <si>
    <t>01017013189</t>
  </si>
  <si>
    <t xml:space="preserve">ნიკოლოზ </t>
  </si>
  <si>
    <t>აბასაშვილი</t>
  </si>
  <si>
    <t>თბილისი ვაკე ნუცუბიძის ქ 129ა</t>
  </si>
  <si>
    <t>61001009868</t>
  </si>
  <si>
    <t>ირაკლი</t>
  </si>
  <si>
    <t>ჭინჭარაძე</t>
  </si>
  <si>
    <t>ბორჯომი რუსთაველის 145</t>
  </si>
  <si>
    <t>11001027880</t>
  </si>
  <si>
    <t>სალომე</t>
  </si>
  <si>
    <t>ვეფხვაძე</t>
  </si>
  <si>
    <t>თბილისი დიღომი პეტრიწის 9</t>
  </si>
  <si>
    <t>01025002181</t>
  </si>
  <si>
    <t xml:space="preserve">თამაზ </t>
  </si>
  <si>
    <t>ბასიაშვილი</t>
  </si>
  <si>
    <t>თბილისი თემქა 3-4 კორ41</t>
  </si>
  <si>
    <t>01024021417</t>
  </si>
  <si>
    <t>კაკაბაძე</t>
  </si>
  <si>
    <t>ქედა აღმაშენებლის 14</t>
  </si>
  <si>
    <t>61008001280</t>
  </si>
  <si>
    <t xml:space="preserve">მირზა </t>
  </si>
  <si>
    <t>გათენაძე</t>
  </si>
  <si>
    <t>ნინოწმინდა თავისუფლების 11</t>
  </si>
  <si>
    <t>32001000147</t>
  </si>
  <si>
    <t>მელს</t>
  </si>
  <si>
    <t>ბდოიან</t>
  </si>
  <si>
    <t>თბილისი აღმაშენებლის 150</t>
  </si>
  <si>
    <t>7 თვე</t>
  </si>
  <si>
    <t>კასპი სააკაძის 10ა</t>
  </si>
  <si>
    <t>გიორგი</t>
  </si>
  <si>
    <t xml:space="preserve"> ბერიძე  </t>
  </si>
  <si>
    <t>თბილისი შუამთის 20</t>
  </si>
  <si>
    <t>თენგიზ</t>
  </si>
  <si>
    <t>ბაბაკიშვილი</t>
  </si>
  <si>
    <t>ახალქალაქი</t>
  </si>
  <si>
    <t>01027024934</t>
  </si>
  <si>
    <t>07001018039</t>
  </si>
  <si>
    <t>არუთიუნ</t>
  </si>
  <si>
    <t>აკოპიანი</t>
  </si>
  <si>
    <t>თბილისი ნაძალადევი ც.დადიანის 90</t>
  </si>
  <si>
    <t>01019010719</t>
  </si>
  <si>
    <t>არჩილ</t>
  </si>
  <si>
    <t>მორჩლაძე</t>
  </si>
  <si>
    <t>თბილისი დიდუბე გ.რობაქიძის 7</t>
  </si>
  <si>
    <t>01008022978</t>
  </si>
  <si>
    <t>01006001725</t>
  </si>
  <si>
    <t>ნანა</t>
  </si>
  <si>
    <t>დოღონაძე</t>
  </si>
  <si>
    <t>0103300100</t>
  </si>
  <si>
    <t>14001004307</t>
  </si>
  <si>
    <t>გელა</t>
  </si>
  <si>
    <t>გველუკაშვილი</t>
  </si>
  <si>
    <t>თბილისი გლდანი ხიზანიშვილის 2</t>
  </si>
  <si>
    <t>01001012012</t>
  </si>
  <si>
    <t>შავლეგო</t>
  </si>
  <si>
    <t>ყრუაშვილი</t>
  </si>
  <si>
    <t>61004008339</t>
  </si>
  <si>
    <t>გოგიტიძე</t>
  </si>
  <si>
    <t>თბილისი ისანი</t>
  </si>
  <si>
    <t>01015014860</t>
  </si>
  <si>
    <t>მამუკა</t>
  </si>
  <si>
    <t>ყაველაშვილი</t>
  </si>
  <si>
    <t>01008009067</t>
  </si>
  <si>
    <t>ცისკარიშვილი</t>
  </si>
  <si>
    <t>01011025293</t>
  </si>
  <si>
    <t>არტურ</t>
  </si>
  <si>
    <t>ფერიაშვილი</t>
  </si>
  <si>
    <t>01013018628</t>
  </si>
  <si>
    <t>თინა</t>
  </si>
  <si>
    <t>ალექსანდროვი</t>
  </si>
  <si>
    <t>თბილისიგლდანი ხიზანიშვილის 2</t>
  </si>
  <si>
    <t>თბილისი დიდუბე თამარ მეფის 12</t>
  </si>
  <si>
    <t>დედოფლისწყარო რუსთაველის 36</t>
  </si>
  <si>
    <t>ქობულეთი აღმაშენებლის 112ა</t>
  </si>
  <si>
    <t>თბილისი ჩუბინიშვილის 68</t>
  </si>
  <si>
    <t>01026003629</t>
  </si>
  <si>
    <t xml:space="preserve">მერაბ </t>
  </si>
  <si>
    <t>ღავთაძე</t>
  </si>
  <si>
    <t>ქარელი ნინოშვილის 21</t>
  </si>
  <si>
    <t>43001028583</t>
  </si>
  <si>
    <t xml:space="preserve">თამარ </t>
  </si>
  <si>
    <t>კაცელაშვილი</t>
  </si>
  <si>
    <t>თბილისი ნადარეიშვილის 3</t>
  </si>
  <si>
    <t>შპს ბურჯი</t>
  </si>
  <si>
    <t>ინვენტარი</t>
  </si>
  <si>
    <t>ავეჯი/ტექნიკა</t>
  </si>
  <si>
    <t>პაატა ბურჭულაძე - საქართველოს განვითარების ფონდი</t>
  </si>
  <si>
    <t>ყავის აპარატი</t>
  </si>
  <si>
    <t>ტექნიკა</t>
  </si>
  <si>
    <t>შპს ახალი ყავის კომპანია</t>
  </si>
  <si>
    <t>ბურჭულაძე</t>
  </si>
  <si>
    <t>01010004060</t>
  </si>
  <si>
    <t>დირექტორი</t>
  </si>
  <si>
    <t xml:space="preserve">თურქია </t>
  </si>
  <si>
    <t>დირექტორის თანაშემწე</t>
  </si>
  <si>
    <t xml:space="preserve"> ჯანდიერი</t>
  </si>
  <si>
    <t>60002000568</t>
  </si>
  <si>
    <t>დირექტორის მრჩეველი იურიდიულ საკითხებში</t>
  </si>
  <si>
    <t>შალვა</t>
  </si>
  <si>
    <t xml:space="preserve">გვარამაძე </t>
  </si>
  <si>
    <t>01017039570</t>
  </si>
  <si>
    <t>მძღოლი</t>
  </si>
  <si>
    <t>თეიმურაზ</t>
  </si>
  <si>
    <t xml:space="preserve">შოშიაშვილი </t>
  </si>
  <si>
    <t>ფინანსური დირექტორი</t>
  </si>
  <si>
    <t xml:space="preserve">ელენე </t>
  </si>
  <si>
    <t>ალფაიზე</t>
  </si>
  <si>
    <t>01030031129</t>
  </si>
  <si>
    <t>დამლაგებელი</t>
  </si>
  <si>
    <t xml:space="preserve">ირინა </t>
  </si>
  <si>
    <t>ზურაბოვა</t>
  </si>
  <si>
    <t>01017013216</t>
  </si>
  <si>
    <t xml:space="preserve">ალბერტ </t>
  </si>
  <si>
    <t>კარაპეტიანი</t>
  </si>
  <si>
    <t>01011045867</t>
  </si>
  <si>
    <t>დაცვა</t>
  </si>
  <si>
    <t xml:space="preserve"> თოიძე</t>
  </si>
  <si>
    <t>01019005951</t>
  </si>
  <si>
    <t>დაცვის უფროსი</t>
  </si>
  <si>
    <t xml:space="preserve"> ლევანი</t>
  </si>
  <si>
    <t xml:space="preserve">ტაბიძე </t>
  </si>
  <si>
    <t>საზოგ ურთიერთობ ხელმძღვანელი</t>
  </si>
  <si>
    <t>გვანცა</t>
  </si>
  <si>
    <t xml:space="preserve">იობიძე </t>
  </si>
  <si>
    <t>01401102358</t>
  </si>
  <si>
    <t>ოფისმენეჯერი</t>
  </si>
  <si>
    <t>ელენე</t>
  </si>
  <si>
    <t xml:space="preserve">ფანჩულიძე </t>
  </si>
  <si>
    <t>დირექტორის მდივანი</t>
  </si>
  <si>
    <t>დიანა</t>
  </si>
  <si>
    <t xml:space="preserve"> ხალვაში</t>
  </si>
  <si>
    <t>61004005940</t>
  </si>
  <si>
    <t>იურისტი</t>
  </si>
  <si>
    <t>რამაზ</t>
  </si>
  <si>
    <t xml:space="preserve"> ქარჩავა</t>
  </si>
  <si>
    <t>48001005360</t>
  </si>
  <si>
    <t>ოპერატორი</t>
  </si>
  <si>
    <t>მთ ბუღალტერი</t>
  </si>
  <si>
    <t>კობა</t>
  </si>
  <si>
    <t xml:space="preserve">ჩიხლლაძე </t>
  </si>
  <si>
    <t>60001068739</t>
  </si>
  <si>
    <t>ქუთაისის ოფისის ხელმძღვანელი</t>
  </si>
  <si>
    <t xml:space="preserve"> მანანა</t>
  </si>
  <si>
    <t>მურადაშვილი</t>
  </si>
  <si>
    <t>35001088085</t>
  </si>
  <si>
    <t>რუსთავის დამლაგებელი</t>
  </si>
  <si>
    <t xml:space="preserve">ლელა </t>
  </si>
  <si>
    <t>კაპანაძე</t>
  </si>
  <si>
    <t>20001050467</t>
  </si>
  <si>
    <t>თელავის ოფისის დამლაგებელი</t>
  </si>
  <si>
    <t xml:space="preserve">მამუკა </t>
  </si>
  <si>
    <t>01011001551</t>
  </si>
  <si>
    <t>ქ.ტყიბულის ორგანიზ ხელმძღვანელი</t>
  </si>
  <si>
    <t xml:space="preserve">ნათია </t>
  </si>
  <si>
    <t>ბათირაშვილი</t>
  </si>
  <si>
    <t>54001018197</t>
  </si>
  <si>
    <t>რუსთაველის ოფისის დამლაგებელი</t>
  </si>
  <si>
    <t xml:space="preserve">ლევან </t>
  </si>
  <si>
    <t>მგელაძე</t>
  </si>
  <si>
    <t>33001007512</t>
  </si>
  <si>
    <t>ქ.ოზურგეთის ორგ ხელმძღვანელი</t>
  </si>
  <si>
    <t>ვახტანგ</t>
  </si>
  <si>
    <t xml:space="preserve">ცხადაია </t>
  </si>
  <si>
    <t>19001002777</t>
  </si>
  <si>
    <t>სამეგრელოს ხელმძღვანელი</t>
  </si>
  <si>
    <t xml:space="preserve">გურანდა </t>
  </si>
  <si>
    <t>კონცელიძე</t>
  </si>
  <si>
    <t>61008002267</t>
  </si>
  <si>
    <t>დაბა ქედის ორგ ხელმძღვანელი</t>
  </si>
  <si>
    <t xml:space="preserve">ბესიკ </t>
  </si>
  <si>
    <t>თოდუა</t>
  </si>
  <si>
    <t>19001011630</t>
  </si>
  <si>
    <t>ქ.ზუგდიდის ორგ ხელმძღვანელი</t>
  </si>
  <si>
    <t xml:space="preserve">გაბრიჭიძე </t>
  </si>
  <si>
    <t>21001001753</t>
  </si>
  <si>
    <t>თერჯოლის ორგ ხელმძღვანელი</t>
  </si>
  <si>
    <t xml:space="preserve"> ივანელაშვილი</t>
  </si>
  <si>
    <t>01019014064</t>
  </si>
  <si>
    <t>აღმაშ.დაცვის სამსახური</t>
  </si>
  <si>
    <t xml:space="preserve">მირიან </t>
  </si>
  <si>
    <t>მაჭავარიანი</t>
  </si>
  <si>
    <t>56001001467</t>
  </si>
  <si>
    <t>აღმაშ.დაცვის თანამშრომელი</t>
  </si>
  <si>
    <t>ალექსი</t>
  </si>
  <si>
    <t xml:space="preserve"> ქიბროწაშვილი</t>
  </si>
  <si>
    <t>08001009725</t>
  </si>
  <si>
    <t>ახმეტის ორგანიზაციის  ხელმძღვანელი</t>
  </si>
  <si>
    <t>ლია</t>
  </si>
  <si>
    <t xml:space="preserve"> ლომინაშვილი</t>
  </si>
  <si>
    <t>61003007351</t>
  </si>
  <si>
    <t>ბათუმის ოფისის დამლაგებელი</t>
  </si>
  <si>
    <t>გურამ</t>
  </si>
  <si>
    <t xml:space="preserve"> ნავერიანი</t>
  </si>
  <si>
    <t>10001013598</t>
  </si>
  <si>
    <t>ბოლნისის ორგანიზ ხელმძღვანელი</t>
  </si>
  <si>
    <t>მაგული</t>
  </si>
  <si>
    <t xml:space="preserve"> გეგეშიძე</t>
  </si>
  <si>
    <t>42001013350</t>
  </si>
  <si>
    <t>ფოთის ოფისის დამლაგებელი</t>
  </si>
  <si>
    <t>01011087975</t>
  </si>
  <si>
    <t>ბუღლატერი.მომარაგების მიამრთულებით</t>
  </si>
  <si>
    <t xml:space="preserve"> ჩიხრაძე</t>
  </si>
  <si>
    <t>01031006836</t>
  </si>
  <si>
    <t>რაჭა ლეჩხუმი ქვ სვან ხელმძღვანელი</t>
  </si>
  <si>
    <t>ზაზა</t>
  </si>
  <si>
    <t xml:space="preserve"> ონიანი</t>
  </si>
  <si>
    <t>27001001056</t>
  </si>
  <si>
    <t>გარდაბნის ორგანიზაციის ხელმძღვანელი</t>
  </si>
  <si>
    <t>სოფიკო</t>
  </si>
  <si>
    <t xml:space="preserve"> შარაბიძე</t>
  </si>
  <si>
    <t>35001105709</t>
  </si>
  <si>
    <t>აღმაშენებლის სოც მედიის სპეციალისტი</t>
  </si>
  <si>
    <t xml:space="preserve">ლამზირა </t>
  </si>
  <si>
    <t>გურჩიანი</t>
  </si>
  <si>
    <t>30001005005</t>
  </si>
  <si>
    <t>მესტიის ხელმძღვანელი</t>
  </si>
  <si>
    <t>კახაბერ</t>
  </si>
  <si>
    <t xml:space="preserve"> ბერიძე</t>
  </si>
  <si>
    <t>47001006737</t>
  </si>
  <si>
    <t>ასპინძის ორგანიზაციის ხელმძღვანელი</t>
  </si>
  <si>
    <t xml:space="preserve">ირინე </t>
  </si>
  <si>
    <t>ტურაშვილი</t>
  </si>
  <si>
    <t>45001005126</t>
  </si>
  <si>
    <t>ყვარელის ოფისი ხელმძღვანელი</t>
  </si>
  <si>
    <t xml:space="preserve">გოჩა </t>
  </si>
  <si>
    <t>მურვანიძე</t>
  </si>
  <si>
    <t>33001025771</t>
  </si>
  <si>
    <t>ოზურგეთის ოფის მენეჯერი</t>
  </si>
  <si>
    <t xml:space="preserve">დავით </t>
  </si>
  <si>
    <t>წერეთელი</t>
  </si>
  <si>
    <t>54001003594</t>
  </si>
  <si>
    <t>ჭიათრის ორგანიზაციის ხელმძღვანელი</t>
  </si>
  <si>
    <t xml:space="preserve">ანიკო </t>
  </si>
  <si>
    <t>ნჯაფარიძე</t>
  </si>
  <si>
    <t>30001001557</t>
  </si>
  <si>
    <t>მესტიის ორგან დამლაებელი</t>
  </si>
  <si>
    <t xml:space="preserve"> იოსები</t>
  </si>
  <si>
    <t>ჭინჭარაული</t>
  </si>
  <si>
    <t>16001003227</t>
  </si>
  <si>
    <t>დუშეთის ოფისი ხელმაძღვანელი</t>
  </si>
  <si>
    <t xml:space="preserve">კობა </t>
  </si>
  <si>
    <t>ძაგანძე</t>
  </si>
  <si>
    <t>17001021695</t>
  </si>
  <si>
    <t>ვანის ორგანი ხელმძღვანელი</t>
  </si>
  <si>
    <t xml:space="preserve"> ხვედელიძე</t>
  </si>
  <si>
    <t>54001023465</t>
  </si>
  <si>
    <t>ჭიათურის ოფისის დამლაგებელი</t>
  </si>
  <si>
    <t xml:space="preserve">ციალა </t>
  </si>
  <si>
    <t>უდესიანი</t>
  </si>
  <si>
    <t>62005011779</t>
  </si>
  <si>
    <t>გარდაბნის დამლაგებელი</t>
  </si>
  <si>
    <t>დალბაშვილი</t>
  </si>
  <si>
    <t>01024047554</t>
  </si>
  <si>
    <t>დაცვის თანამშრომელი</t>
  </si>
  <si>
    <t>ნოდარ</t>
  </si>
  <si>
    <t xml:space="preserve"> ხაჩიძე</t>
  </si>
  <si>
    <t>25001004239</t>
  </si>
  <si>
    <t>ლაგოდეხის ხელმძღვანელი</t>
  </si>
  <si>
    <t xml:space="preserve">ნანული </t>
  </si>
  <si>
    <t>მუკვანი</t>
  </si>
  <si>
    <t>49001005394</t>
  </si>
  <si>
    <t>ცაგერის ოფის დამლაგებელი</t>
  </si>
  <si>
    <t>მზია</t>
  </si>
  <si>
    <t xml:space="preserve"> ჭიპაშვილი</t>
  </si>
  <si>
    <t>56001016850</t>
  </si>
  <si>
    <t>ხარაგაულის რაიონ დამლაგებელი</t>
  </si>
  <si>
    <t xml:space="preserve"> ბუხრაშვილი</t>
  </si>
  <si>
    <t>41001010397</t>
  </si>
  <si>
    <t>ტყიბულის ოფისის დამლაგებელი</t>
  </si>
  <si>
    <t>მარიამ</t>
  </si>
  <si>
    <t xml:space="preserve"> ცეცხლაძე</t>
  </si>
  <si>
    <t>61004071926</t>
  </si>
  <si>
    <t>თერჯ ოფისის დამლაგებელი</t>
  </si>
  <si>
    <t xml:space="preserve">ცირა </t>
  </si>
  <si>
    <t>დვალიშვილი</t>
  </si>
  <si>
    <t>26001035433</t>
  </si>
  <si>
    <t>ლანჩხუთის ოფისის დამლაგებელი</t>
  </si>
  <si>
    <t>ვარდიკო</t>
  </si>
  <si>
    <t xml:space="preserve"> ორბეთიშვილი</t>
  </si>
  <si>
    <t>08001018966</t>
  </si>
  <si>
    <t>ახმეტის ოფისმენეჯერი</t>
  </si>
  <si>
    <t>ვიოლეტა</t>
  </si>
  <si>
    <t xml:space="preserve"> უგულავა</t>
  </si>
  <si>
    <t>49001003885</t>
  </si>
  <si>
    <t>ამბროლაურის დამლაგებელი</t>
  </si>
  <si>
    <t xml:space="preserve"> ტოროტაძე</t>
  </si>
  <si>
    <t>33001035507</t>
  </si>
  <si>
    <t>ოზურგეთის დამლაგებელი</t>
  </si>
  <si>
    <t xml:space="preserve"> შოთა</t>
  </si>
  <si>
    <t>წკრიალაშვილი</t>
  </si>
  <si>
    <t>59001024467</t>
  </si>
  <si>
    <t>გორის ხელმძღვანელი</t>
  </si>
  <si>
    <t>ემზარი</t>
  </si>
  <si>
    <t xml:space="preserve">გორგილაძე </t>
  </si>
  <si>
    <t>36001006032</t>
  </si>
  <si>
    <t>საგარეჯოს ხელმძღვანელი</t>
  </si>
  <si>
    <t>ბეჟანიშვილი</t>
  </si>
  <si>
    <t>01027017686</t>
  </si>
  <si>
    <t>დედოფლისწყაროს ხელმძღვანელი</t>
  </si>
  <si>
    <t xml:space="preserve">ხაზიური </t>
  </si>
  <si>
    <t>13001001184</t>
  </si>
  <si>
    <t>გურჯაანის ხელმძღვანელი</t>
  </si>
  <si>
    <t xml:space="preserve"> გურამი</t>
  </si>
  <si>
    <t>ანსიანი</t>
  </si>
  <si>
    <t>62007013016</t>
  </si>
  <si>
    <t>მცხეთის ხელმძღვანელი</t>
  </si>
  <si>
    <t>ანა</t>
  </si>
  <si>
    <t xml:space="preserve">ადეიშვილი </t>
  </si>
  <si>
    <t>17001032069</t>
  </si>
  <si>
    <t>ვანის დამლაგებელი</t>
  </si>
  <si>
    <t>ელისო</t>
  </si>
  <si>
    <t xml:space="preserve">კაკაჩია </t>
  </si>
  <si>
    <t>51001003395</t>
  </si>
  <si>
    <t>წალენჯიხის დამლაგებელი</t>
  </si>
  <si>
    <t xml:space="preserve">გუგავა </t>
  </si>
  <si>
    <t>55001002884</t>
  </si>
  <si>
    <t>ლენტეხის ხელმძღვანელი</t>
  </si>
  <si>
    <t xml:space="preserve"> პლტონი</t>
  </si>
  <si>
    <t>იარალაშვილი</t>
  </si>
  <si>
    <t>01023008200</t>
  </si>
  <si>
    <t>ონსი ხელმძღვანელი</t>
  </si>
  <si>
    <t>დარეჯანი</t>
  </si>
  <si>
    <t xml:space="preserve">კვარაცხელია </t>
  </si>
  <si>
    <t>48001020521</t>
  </si>
  <si>
    <t>ჩხოროწყსუ დამლაგებელი</t>
  </si>
  <si>
    <t xml:space="preserve"> დიტო</t>
  </si>
  <si>
    <t>კვირკველია</t>
  </si>
  <si>
    <t>01024004627</t>
  </si>
  <si>
    <t>ლანჩხუთის ხელმძღვანელი</t>
  </si>
  <si>
    <t xml:space="preserve"> ჯაბა</t>
  </si>
  <si>
    <t>მაღლაკელიძე</t>
  </si>
  <si>
    <t>56001006778</t>
  </si>
  <si>
    <t>ხარაგაულის ხელმძღვანელი</t>
  </si>
  <si>
    <t xml:space="preserve">ზაბახიძე </t>
  </si>
  <si>
    <t>საჩხერის დამლაგებელი</t>
  </si>
  <si>
    <t>კახა</t>
  </si>
  <si>
    <t xml:space="preserve">ბუკია </t>
  </si>
  <si>
    <t>58001011900</t>
  </si>
  <si>
    <t>ხობის ხელმძღვანელი</t>
  </si>
  <si>
    <t>ხვიჩა</t>
  </si>
  <si>
    <t xml:space="preserve">ჭანტურია </t>
  </si>
  <si>
    <t>02001002305</t>
  </si>
  <si>
    <t>აბაშას ხელმძღვანელი</t>
  </si>
  <si>
    <t xml:space="preserve">კუპრეიშვილი </t>
  </si>
  <si>
    <t>42001008529</t>
  </si>
  <si>
    <t>ფოთის ხელმძღვანელი</t>
  </si>
  <si>
    <t>თინათინი</t>
  </si>
  <si>
    <t xml:space="preserve">ნარმანია </t>
  </si>
  <si>
    <t>19001081741</t>
  </si>
  <si>
    <t>ზუგდიდის დამლაგებელი</t>
  </si>
  <si>
    <t xml:space="preserve"> ნანი</t>
  </si>
  <si>
    <t>სკანაძე</t>
  </si>
  <si>
    <t>57001009663</t>
  </si>
  <si>
    <t>ხაშურის დამლაგებელი</t>
  </si>
  <si>
    <t>მერაბი</t>
  </si>
  <si>
    <t xml:space="preserve">შელია </t>
  </si>
  <si>
    <t>48001004930</t>
  </si>
  <si>
    <t>ჩხოროწყუს ხელმძღვანელი</t>
  </si>
  <si>
    <t xml:space="preserve">კონსტანტონე </t>
  </si>
  <si>
    <t>ლობჟანიძე</t>
  </si>
  <si>
    <t>01024035767</t>
  </si>
  <si>
    <t>საბურთალოს ქარმომადგენელი</t>
  </si>
  <si>
    <t xml:space="preserve">აკაკი </t>
  </si>
  <si>
    <t>კვინტლაძე</t>
  </si>
  <si>
    <t>01030050081</t>
  </si>
  <si>
    <t>ჩუღურეთის წარმომადგენელი</t>
  </si>
  <si>
    <t>ცოტნე</t>
  </si>
  <si>
    <t xml:space="preserve"> გლოველი</t>
  </si>
  <si>
    <t>01019053551</t>
  </si>
  <si>
    <t>ნაძალადევის წარმომადგენელი</t>
  </si>
  <si>
    <t>მახათაძე</t>
  </si>
  <si>
    <t>01031005952</t>
  </si>
  <si>
    <t>დიდბე 1 ის წარმომადგენელი</t>
  </si>
  <si>
    <t>პინაიშვილი</t>
  </si>
  <si>
    <t>01012015300</t>
  </si>
  <si>
    <t>ვაზისუბნის წარმომადგენელი</t>
  </si>
  <si>
    <t>ლევან</t>
  </si>
  <si>
    <t xml:space="preserve"> ნუცუბიძე</t>
  </si>
  <si>
    <t>01024011331</t>
  </si>
  <si>
    <t>მთაწმინდის წარმომადგენელი</t>
  </si>
  <si>
    <t xml:space="preserve">ნუგზარ </t>
  </si>
  <si>
    <t>ღვალაძე</t>
  </si>
  <si>
    <t>01006005591</t>
  </si>
  <si>
    <t>დიღმის წარმომადგენელი</t>
  </si>
  <si>
    <t xml:space="preserve">გურამ </t>
  </si>
  <si>
    <t>62007011131</t>
  </si>
  <si>
    <t>გლდანი 3 ის წარმომადგენელი</t>
  </si>
  <si>
    <t>კიკვაძე</t>
  </si>
  <si>
    <t>01021003548</t>
  </si>
  <si>
    <t xml:space="preserve">გრიგოლ </t>
  </si>
  <si>
    <t>ლაბარტყავა</t>
  </si>
  <si>
    <t>62007014261</t>
  </si>
  <si>
    <t xml:space="preserve">ირაკლი </t>
  </si>
  <si>
    <t>მერაბიშვილი</t>
  </si>
  <si>
    <t>01002006376</t>
  </si>
  <si>
    <t>გლდანი2 ის წარმომადგენელი</t>
  </si>
  <si>
    <t>პეტრიაშვილი</t>
  </si>
  <si>
    <t>01019061763</t>
  </si>
  <si>
    <t xml:space="preserve">თეიმურაზ </t>
  </si>
  <si>
    <t>გაგუა</t>
  </si>
  <si>
    <t>01001021454</t>
  </si>
  <si>
    <t>გლდანი 1 ის წარმომადგენელი</t>
  </si>
  <si>
    <t>ეგრისელაშვილი</t>
  </si>
  <si>
    <t>01022008261</t>
  </si>
  <si>
    <t>თემქის 1 წარმომადგენელი</t>
  </si>
  <si>
    <t xml:space="preserve">ზაზა </t>
  </si>
  <si>
    <t>რევიშვილი</t>
  </si>
  <si>
    <t>01026011099</t>
  </si>
  <si>
    <t>ვაკე 1 ის წარმომდგენელი</t>
  </si>
  <si>
    <t xml:space="preserve">მაია </t>
  </si>
  <si>
    <t>ტაბიძე</t>
  </si>
  <si>
    <t>01024035835</t>
  </si>
  <si>
    <t>საბურთალოს წარმომადგენელი</t>
  </si>
  <si>
    <t xml:space="preserve">ნანა </t>
  </si>
  <si>
    <t>ცინდელიანი</t>
  </si>
  <si>
    <t>01005005012</t>
  </si>
  <si>
    <t>ვაკის წარმომდგენელი</t>
  </si>
  <si>
    <t xml:space="preserve">რევაზ </t>
  </si>
  <si>
    <t>სახვაძე</t>
  </si>
  <si>
    <t>ჩუღურეთის  წარმომადგენელი</t>
  </si>
  <si>
    <t>ხიზანიშვილი</t>
  </si>
  <si>
    <t>01030000656</t>
  </si>
  <si>
    <t xml:space="preserve">სოფიო </t>
  </si>
  <si>
    <t>ბაღდავიძე</t>
  </si>
  <si>
    <t>01008028660</t>
  </si>
  <si>
    <t>დიდუბის წარმომადგენელი</t>
  </si>
  <si>
    <t>01007007180</t>
  </si>
  <si>
    <t>დიდუბე 2 ის წარმომადგენელი</t>
  </si>
  <si>
    <t>ჯაში</t>
  </si>
  <si>
    <t>01010005074</t>
  </si>
  <si>
    <t>საბურთალოს 3 ის წარმომადგენელი</t>
  </si>
  <si>
    <t>ჯიშკარიანი</t>
  </si>
  <si>
    <t>01023008456</t>
  </si>
  <si>
    <t>სანზონსი წარმომადგენელი</t>
  </si>
  <si>
    <t xml:space="preserve">კახაბერ </t>
  </si>
  <si>
    <t>ქურციკიძე</t>
  </si>
  <si>
    <t>01022004229</t>
  </si>
  <si>
    <t>სანზონის წარმომადგენელი</t>
  </si>
  <si>
    <t>სტეფანაშვილი</t>
  </si>
  <si>
    <t>01015015305</t>
  </si>
  <si>
    <t>კრწანისის წარმომადგენელი</t>
  </si>
  <si>
    <t xml:space="preserve">სალომე </t>
  </si>
  <si>
    <t>მეტონიძე</t>
  </si>
  <si>
    <t>01017053484</t>
  </si>
  <si>
    <t>საბურთალო 2 ის წარმომადგენელი</t>
  </si>
  <si>
    <t>გიორგაძე</t>
  </si>
  <si>
    <t>01015005420</t>
  </si>
  <si>
    <t>არევაძე</t>
  </si>
  <si>
    <t>01026007215</t>
  </si>
  <si>
    <t>საბურთალოს 1 ის წარმომადგენელი</t>
  </si>
  <si>
    <t xml:space="preserve"> შერვაშიძე</t>
  </si>
  <si>
    <t>01017016807</t>
  </si>
  <si>
    <t>ბეზარაშვილი</t>
  </si>
  <si>
    <t>01010008286</t>
  </si>
  <si>
    <t>ვაკის წარმომადგენელი</t>
  </si>
  <si>
    <t xml:space="preserve">ნიკო </t>
  </si>
  <si>
    <t>აფციაური</t>
  </si>
  <si>
    <t>01001099038</t>
  </si>
  <si>
    <t>თბილისი გლდანის აღმასრულებელი</t>
  </si>
  <si>
    <t>მოდებაძე</t>
  </si>
  <si>
    <t>01019049248</t>
  </si>
  <si>
    <t>აღმაშენებლის იურისრი</t>
  </si>
  <si>
    <t>გოგსაძე</t>
  </si>
  <si>
    <t>60001053445</t>
  </si>
  <si>
    <t>აღმაშენებლის იურისტი</t>
  </si>
  <si>
    <t xml:space="preserve"> ზაზა</t>
  </si>
  <si>
    <t>ჭურღულია</t>
  </si>
  <si>
    <t>19001009597</t>
  </si>
  <si>
    <t>ფოთის ოფისის აღმასრულებელი</t>
  </si>
  <si>
    <t>თოფურიძე</t>
  </si>
  <si>
    <t>61001022146</t>
  </si>
  <si>
    <t>ბათუმის საორგანიზაციო</t>
  </si>
  <si>
    <t>მაყვალა</t>
  </si>
  <si>
    <t xml:space="preserve"> ციცხვაია</t>
  </si>
  <si>
    <t>01021015368</t>
  </si>
  <si>
    <t>აღმაშენებლის დამლაგებელი</t>
  </si>
  <si>
    <t>01007005566</t>
  </si>
  <si>
    <t>01008025981</t>
  </si>
  <si>
    <t>43001014580</t>
  </si>
  <si>
    <t>01029005245</t>
  </si>
  <si>
    <t>59001006498</t>
  </si>
  <si>
    <t>44001001688</t>
  </si>
  <si>
    <t>43001002377</t>
  </si>
  <si>
    <t>59001008059</t>
  </si>
  <si>
    <t>44001000032</t>
  </si>
  <si>
    <t>44001001537</t>
  </si>
  <si>
    <t>59001105861</t>
  </si>
  <si>
    <t>59001122255</t>
  </si>
  <si>
    <t>57001017809</t>
  </si>
  <si>
    <t>24001001966</t>
  </si>
  <si>
    <t>59301129669</t>
  </si>
  <si>
    <t>59001074959</t>
  </si>
  <si>
    <t>59701136939</t>
  </si>
  <si>
    <t>57001012247</t>
  </si>
  <si>
    <t>03001000465</t>
  </si>
  <si>
    <t>47001005184</t>
  </si>
  <si>
    <t>01017048648</t>
  </si>
  <si>
    <t>23001001791</t>
  </si>
  <si>
    <t>24001046278</t>
  </si>
  <si>
    <t>24001035242</t>
  </si>
  <si>
    <t>10001005401</t>
  </si>
  <si>
    <t>12001082359</t>
  </si>
  <si>
    <t>61009000041</t>
  </si>
  <si>
    <t>52001024257</t>
  </si>
  <si>
    <t>30001001776</t>
  </si>
  <si>
    <t>61009006175</t>
  </si>
  <si>
    <t>45001004226</t>
  </si>
  <si>
    <t>27001038374</t>
  </si>
  <si>
    <t>10001034407</t>
  </si>
  <si>
    <t>ქარელის დამლაგებელი</t>
  </si>
  <si>
    <t>მცხეთა მთიანეთის ხელმძღვანელი</t>
  </si>
  <si>
    <t>ყაზბეგის აღმასრულებელი</t>
  </si>
  <si>
    <t>ქარელის ოფისმენეჯერი</t>
  </si>
  <si>
    <t>გორის აღმასრულებელი</t>
  </si>
  <si>
    <t>ყაზბეგის ოფისმენეჯერი</t>
  </si>
  <si>
    <t>ყაბეგის ხელმძღვანელი</t>
  </si>
  <si>
    <t>გორის ოფისმენეჯერი</t>
  </si>
  <si>
    <t>გორის დამლაგებელი</t>
  </si>
  <si>
    <t>ქარელის ოფისის აღმასრულებელი</t>
  </si>
  <si>
    <t>კასპის ოფისმენეჯერი</t>
  </si>
  <si>
    <t>გორის ოფისის დამლაგებელი</t>
  </si>
  <si>
    <t>ხაშრის აღმასრულებელი</t>
  </si>
  <si>
    <t>ადიგენის ოფისის ხელმძღვანელი</t>
  </si>
  <si>
    <t>ახალციხის აღმასრულებელი</t>
  </si>
  <si>
    <t>კომპიუტერული ტექნიკოსი</t>
  </si>
  <si>
    <t>თიანეთის ახალგაზრდული</t>
  </si>
  <si>
    <t>კასპის მენეჯერი</t>
  </si>
  <si>
    <t>კასპის აღმასრულებელი</t>
  </si>
  <si>
    <t>ბოლნისის ოფისმენეჯერი</t>
  </si>
  <si>
    <t>გარდაბნის ოფისმენეჯერები</t>
  </si>
  <si>
    <t>წალკის ხელმძღვანელი</t>
  </si>
  <si>
    <t>წალკის ოფისმენეჯერი</t>
  </si>
  <si>
    <t>თეთრიწყაროს  ოფისმენეჯერი</t>
  </si>
  <si>
    <t>წალკის აღმასრულებელი</t>
  </si>
  <si>
    <t>ყვარელის ოფისმენეჯერი</t>
  </si>
  <si>
    <t>კასპის დამლაგებელი</t>
  </si>
  <si>
    <t>ბოლნისის დამლაგებელი</t>
  </si>
  <si>
    <t xml:space="preserve">სამსონ </t>
  </si>
  <si>
    <t>გოგიბედაშვილი</t>
  </si>
  <si>
    <t xml:space="preserve">გოგლიძე </t>
  </si>
  <si>
    <t xml:space="preserve">ხელმძღვანელი                                                  ბუღალტერი (ან საამისოდ უფლებამოსილი </t>
  </si>
  <si>
    <t>ევა</t>
  </si>
  <si>
    <t xml:space="preserve"> გიგილაშვილი</t>
  </si>
  <si>
    <t xml:space="preserve"> ლაფანაშვილი</t>
  </si>
  <si>
    <t xml:space="preserve">პაატა </t>
  </si>
  <si>
    <t>ბედიანაშვილი</t>
  </si>
  <si>
    <t>ოდიშვილი</t>
  </si>
  <si>
    <t xml:space="preserve"> მარჯანიძე</t>
  </si>
  <si>
    <t xml:space="preserve">მედეა </t>
  </si>
  <si>
    <t>აბაშიძე</t>
  </si>
  <si>
    <t>გივი</t>
  </si>
  <si>
    <t xml:space="preserve"> სუჯაშვილი</t>
  </si>
  <si>
    <t xml:space="preserve">სანდრო </t>
  </si>
  <si>
    <t>კვირჭიშვილი</t>
  </si>
  <si>
    <t xml:space="preserve">ზინაიდა </t>
  </si>
  <si>
    <t>ცერცვაძე</t>
  </si>
  <si>
    <t xml:space="preserve">გვანცა </t>
  </si>
  <si>
    <t>საბალაშვილი</t>
  </si>
  <si>
    <t>რომან</t>
  </si>
  <si>
    <t xml:space="preserve"> ლომსაძე</t>
  </si>
  <si>
    <t xml:space="preserve">კამო </t>
  </si>
  <si>
    <t>ბერიანიძე</t>
  </si>
  <si>
    <t xml:space="preserve">მთვარისა </t>
  </si>
  <si>
    <t>ინაკავაძე</t>
  </si>
  <si>
    <t>თეთრუაშვილი</t>
  </si>
  <si>
    <t xml:space="preserve">ცისმარი </t>
  </si>
  <si>
    <t>მჭედლიშვილი</t>
  </si>
  <si>
    <t xml:space="preserve">მერი </t>
  </si>
  <si>
    <t>შუბითიძე</t>
  </si>
  <si>
    <t xml:space="preserve"> ნარიმანიშვილი</t>
  </si>
  <si>
    <t xml:space="preserve">ივანე </t>
  </si>
  <si>
    <t>გვარამაძე</t>
  </si>
  <si>
    <t>ლუკა</t>
  </si>
  <si>
    <t xml:space="preserve"> სახიტაშვილი</t>
  </si>
  <si>
    <t>ციხელაშვილი</t>
  </si>
  <si>
    <t>ანი</t>
  </si>
  <si>
    <t xml:space="preserve"> ბალხამიშვილი</t>
  </si>
  <si>
    <t>ბუნტური</t>
  </si>
  <si>
    <t xml:space="preserve">ნინო </t>
  </si>
  <si>
    <t>გოშაძე</t>
  </si>
  <si>
    <t xml:space="preserve"> ნეხრიშვილი</t>
  </si>
  <si>
    <t xml:space="preserve">ჯუმბერ </t>
  </si>
  <si>
    <t>ბახუნტარაძე</t>
  </si>
  <si>
    <t>გერლიანი</t>
  </si>
  <si>
    <t xml:space="preserve">ანნა </t>
  </si>
  <si>
    <t>მუშკუდიანი</t>
  </si>
  <si>
    <t xml:space="preserve">ავტანდილ </t>
  </si>
  <si>
    <t>ტუნაძე</t>
  </si>
  <si>
    <t xml:space="preserve">თინათინ </t>
  </si>
  <si>
    <t>გოგიტაშვილი</t>
  </si>
  <si>
    <t xml:space="preserve">ზოია </t>
  </si>
  <si>
    <t>მუმლაური</t>
  </si>
  <si>
    <t xml:space="preserve">ქეთევან </t>
  </si>
  <si>
    <t>დოხნაძე</t>
  </si>
  <si>
    <t>მოსახლეობასთან შეხვედრა</t>
  </si>
  <si>
    <t>დასავლეთ საქართველო</t>
  </si>
  <si>
    <t>5 დღე</t>
  </si>
  <si>
    <t>ჯანდიერი</t>
  </si>
  <si>
    <t xml:space="preserve"> შალვა</t>
  </si>
  <si>
    <t>ივანელაშვილი</t>
  </si>
  <si>
    <t>მირიან</t>
  </si>
  <si>
    <t xml:space="preserve"> მაჭავარიანი</t>
  </si>
  <si>
    <t xml:space="preserve"> მამუკა</t>
  </si>
  <si>
    <t>გოგლიძე</t>
  </si>
  <si>
    <t xml:space="preserve"> დალბაშვილი</t>
  </si>
  <si>
    <t xml:space="preserve"> ბურჭულაძე</t>
  </si>
  <si>
    <t>3 დღე</t>
  </si>
  <si>
    <t>რუხაძე</t>
  </si>
  <si>
    <t>01023003699</t>
  </si>
  <si>
    <t>2 დღე</t>
  </si>
  <si>
    <t>ბრიუსელი</t>
  </si>
  <si>
    <t>სტრასბურგი</t>
  </si>
  <si>
    <t>ევროპელ პარტნიორებთან შეხვედრა</t>
  </si>
  <si>
    <t>ინტერნეტ დომეინის საფასური</t>
  </si>
  <si>
    <t>ინტერნეტ ქსელის გაყვანით მომსახურეობა</t>
  </si>
  <si>
    <t>1.2.15.3</t>
  </si>
  <si>
    <t>1.2.15.4</t>
  </si>
  <si>
    <t>1.2.15.5</t>
  </si>
  <si>
    <t>კარტრიჯების დატენვა</t>
  </si>
  <si>
    <t>სარეკლამო საკონსულტაციო მომსახურეობის გაწევა</t>
  </si>
  <si>
    <t>08.06.2016-28.06.2016</t>
  </si>
  <si>
    <t>ა(ა)იპ. "პლატფორმა ახალი პოლიტიკური მოძრაობა - სახელმწიფო ხალხისთვის"</t>
  </si>
  <si>
    <t>ჯოხაძე</t>
  </si>
  <si>
    <t>ფოტოგრაფიული მომსახურეობა</t>
  </si>
  <si>
    <t>11.06.2016</t>
  </si>
  <si>
    <t>13.06.2016</t>
  </si>
  <si>
    <t xml:space="preserve">ილია </t>
  </si>
  <si>
    <t>მესხი</t>
  </si>
  <si>
    <t>სალექციო კურსი</t>
  </si>
  <si>
    <t>08.06.2016</t>
  </si>
  <si>
    <t>იოსები</t>
  </si>
  <si>
    <t>სანაძე</t>
  </si>
  <si>
    <t>ბათუმის ოფისის ინტერნეტით უზრუნველყოფა</t>
  </si>
  <si>
    <t>16.06.2016</t>
  </si>
  <si>
    <t>ლევანი</t>
  </si>
  <si>
    <t>სატრანსპორტო საშუალებით მომსახ-ბა</t>
  </si>
  <si>
    <t>20.06.2016</t>
  </si>
  <si>
    <t>იოსებიძე</t>
  </si>
  <si>
    <t>სატელევიზიო აპარატურითა და გენერატორით მომსახურება</t>
  </si>
  <si>
    <t xml:space="preserve">საბა </t>
  </si>
  <si>
    <t>ვეკუა</t>
  </si>
  <si>
    <t>თარგმნა</t>
  </si>
  <si>
    <t>06.06.2016</t>
  </si>
  <si>
    <t>09.06.2016</t>
  </si>
  <si>
    <t>ილარიანი</t>
  </si>
  <si>
    <t>აპარატურით ტექნიკური მომსახურება</t>
  </si>
  <si>
    <t>28.06.2016</t>
  </si>
  <si>
    <t>გოგი</t>
  </si>
  <si>
    <t>სურმავა</t>
  </si>
  <si>
    <t>აპარატურის მონტაჟი-დემონტაჟი</t>
  </si>
  <si>
    <t>მაღულარია</t>
  </si>
  <si>
    <t>15.06.2016</t>
  </si>
  <si>
    <t>იური</t>
  </si>
  <si>
    <t>ფოფხაძე</t>
  </si>
  <si>
    <t>პროგრამული მომსახურება</t>
  </si>
  <si>
    <t>მაღრაძე</t>
  </si>
  <si>
    <t>სარეკლამო რგოლის დამზადების საფასური</t>
  </si>
  <si>
    <t>20.05.2016</t>
  </si>
  <si>
    <t>ხარშილაძე</t>
  </si>
  <si>
    <t>ლექციის საფასური</t>
  </si>
  <si>
    <t>აგლაძე</t>
  </si>
  <si>
    <t>თორნიკე</t>
  </si>
  <si>
    <t>შარაშენიძე</t>
  </si>
  <si>
    <t>გვალია</t>
  </si>
  <si>
    <t>სუფლიორი</t>
  </si>
  <si>
    <t>21.05.2016</t>
  </si>
  <si>
    <t>ქართლოსი</t>
  </si>
  <si>
    <t>მჟავანაძე</t>
  </si>
  <si>
    <t>28.05.2016</t>
  </si>
  <si>
    <t>რამაზი</t>
  </si>
  <si>
    <t>ნაცვლიშვილი</t>
  </si>
  <si>
    <t>ეკა</t>
  </si>
  <si>
    <t>ბუხაიძე</t>
  </si>
  <si>
    <t>ვიზაჟი</t>
  </si>
  <si>
    <t>01.06.2016</t>
  </si>
  <si>
    <t>ბრაჭველი</t>
  </si>
  <si>
    <t>თარგმანი</t>
  </si>
  <si>
    <t>05.06.2016</t>
  </si>
  <si>
    <t>ლაურინეს</t>
  </si>
  <si>
    <t>ფილიპავიციუს</t>
  </si>
  <si>
    <t>საკონსულტაციო მომსახურეობა</t>
  </si>
  <si>
    <t>14.06.2016</t>
  </si>
  <si>
    <t>ამომრჩევლებთან შეხვედრის რეპორტაჟი</t>
  </si>
  <si>
    <t>ა(ა)იპ. პლატფორმა ახალი პოლიტიკური მოძრაობა -სახელმწიფო ხალხისთვის</t>
  </si>
  <si>
    <t>სატელევიზიო რეკლამის ხარჯი</t>
  </si>
  <si>
    <t>შპს სტუდია მაესტრო</t>
  </si>
  <si>
    <t>ახალი პოლიტ. მოძრაობა სახელმწიფო ხალხისთვის</t>
  </si>
  <si>
    <t>14 წთ 30 წმ</t>
  </si>
  <si>
    <t>წუთი</t>
  </si>
  <si>
    <t>შპს ტელეიმედი</t>
  </si>
  <si>
    <t>25წთ</t>
  </si>
  <si>
    <t>შპს ინტერმედია პლიუსი</t>
  </si>
  <si>
    <t>40წთ 05წმ</t>
  </si>
  <si>
    <t>სულ:****9483</t>
  </si>
  <si>
    <t>ა(ა)იპ. პლატფორმა ახალი პოლიტიკური მოძრაობა - სახელმწიფო ხალხისთვის</t>
  </si>
  <si>
    <t>შპს "თრეველ სერვისი"</t>
  </si>
  <si>
    <t>დამკვეთის მიერ მოთხოვნილი სხვადასხვა ავიაკომპანიების ავიაბილეთების მიწოდება და სხვა სერვისები</t>
  </si>
  <si>
    <t>18.05.2016</t>
  </si>
  <si>
    <t>შპს "ემ ეს ჯგუფი"</t>
  </si>
  <si>
    <t>სარეკლამო -სამონტაჟო მომსახურება</t>
  </si>
  <si>
    <t>27.05.2016</t>
  </si>
  <si>
    <t>შპს "ენტერპრაიზი</t>
  </si>
  <si>
    <t>სატრანსპორტო მომსახურება</t>
  </si>
  <si>
    <t>23.05.2016</t>
  </si>
  <si>
    <t>შპს 2დუ სტუდიო</t>
  </si>
  <si>
    <t>მომსახურება ყრილობის</t>
  </si>
  <si>
    <t>სს რეალ ინვესტი</t>
  </si>
  <si>
    <t>იჯარა</t>
  </si>
  <si>
    <t>შპს ემეი კონსალტინგი</t>
  </si>
  <si>
    <t>ყრილობის ვიზუალური გაფორმება</t>
  </si>
  <si>
    <t>შპს დელფუდი</t>
  </si>
  <si>
    <t>კვებით მომსახურება</t>
  </si>
  <si>
    <t>შპს სუფთა წყალი</t>
  </si>
  <si>
    <t>პროდუქციის ღირებულება</t>
  </si>
  <si>
    <t>შპს მონო</t>
  </si>
  <si>
    <t>ავეჯის ღირებულება</t>
  </si>
  <si>
    <t>19.05.2016</t>
  </si>
  <si>
    <t>შპს აითი თექ</t>
  </si>
  <si>
    <t>ტექნიკა და პერიფერიული მოწყობილობები</t>
  </si>
  <si>
    <t>შპს სოლო</t>
  </si>
  <si>
    <t>სასტუმრო კოლხიდა</t>
  </si>
  <si>
    <t>მომსახურების ღირებულება</t>
  </si>
  <si>
    <t>შპს კრეატორი</t>
  </si>
  <si>
    <t>საკანცელარიო საქონლის ღირებულება</t>
  </si>
  <si>
    <t>სს სილქნეტი</t>
  </si>
  <si>
    <t xml:space="preserve">112-ით სარგებლობის საფასური </t>
  </si>
  <si>
    <t>შპს I &amp; K</t>
  </si>
  <si>
    <t>კარტრიჯის დატენვა</t>
  </si>
  <si>
    <t>შპს "დილივერ სერვისი"</t>
  </si>
  <si>
    <t>საბა ვეკუა</t>
  </si>
  <si>
    <t>ლაურინეს ფილიპავიციუს</t>
  </si>
  <si>
    <t>საკონსულტაციო მომსახურება</t>
  </si>
  <si>
    <t>იური ფოფხაძე</t>
  </si>
  <si>
    <t>საბა ბრაჭველი</t>
  </si>
  <si>
    <t>შპს ტ-ნეტი</t>
  </si>
  <si>
    <t>ინტერნეტის მონტაჟი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</si>
</sst>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_(* #,##0.000_);_(* \(#,##0.000\);_(* &quot;-&quot;??_);_(@_)"/>
  </numFmts>
  <fonts count="4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</font>
    <font>
      <sz val="9"/>
      <name val="Sylfaen"/>
    </font>
    <font>
      <sz val="9"/>
      <name val="Arial"/>
      <family val="2"/>
    </font>
    <font>
      <sz val="11"/>
      <name val="Calibri"/>
      <family val="2"/>
      <scheme val="minor"/>
    </font>
    <font>
      <sz val="12"/>
      <name val="Sylfaen"/>
      <family val="1"/>
    </font>
    <font>
      <sz val="12"/>
      <color indexed="8"/>
      <name val="fmgm"/>
      <family val="1"/>
    </font>
    <font>
      <sz val="10"/>
      <color indexed="8"/>
      <name val="fmgm"/>
    </font>
    <font>
      <sz val="12"/>
      <name val="Arial"/>
      <family val="2"/>
    </font>
    <font>
      <b/>
      <sz val="12"/>
      <name val="Arial"/>
      <family val="2"/>
    </font>
    <font>
      <sz val="10"/>
      <color indexed="8"/>
      <name val="fmgm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59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4" xfId="2" applyFont="1" applyFill="1" applyBorder="1" applyAlignment="1" applyProtection="1">
      <alignment horizontal="center" vertical="top" wrapText="1"/>
    </xf>
    <xf numFmtId="1" fontId="23" fillId="5" borderId="24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5" xfId="2" applyFont="1" applyFill="1" applyBorder="1" applyAlignment="1" applyProtection="1">
      <alignment horizontal="left" vertical="top"/>
      <protection locked="0"/>
    </xf>
    <xf numFmtId="0" fontId="23" fillId="5" borderId="25" xfId="2" applyFont="1" applyFill="1" applyBorder="1" applyAlignment="1" applyProtection="1">
      <alignment horizontal="left" vertical="top" wrapText="1"/>
      <protection locked="0"/>
    </xf>
    <xf numFmtId="0" fontId="23" fillId="5" borderId="26" xfId="2" applyFont="1" applyFill="1" applyBorder="1" applyAlignment="1" applyProtection="1">
      <alignment horizontal="left" vertical="top" wrapText="1"/>
      <protection locked="0"/>
    </xf>
    <xf numFmtId="1" fontId="23" fillId="5" borderId="26" xfId="2" applyNumberFormat="1" applyFont="1" applyFill="1" applyBorder="1" applyAlignment="1" applyProtection="1">
      <alignment horizontal="left" vertical="top" wrapText="1"/>
      <protection locked="0"/>
    </xf>
    <xf numFmtId="1" fontId="23" fillId="5" borderId="27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29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0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28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1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29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3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0" fontId="33" fillId="0" borderId="34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5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6" xfId="9" applyFont="1" applyFill="1" applyBorder="1" applyAlignment="1" applyProtection="1">
      <alignment vertical="center"/>
    </xf>
    <xf numFmtId="0" fontId="18" fillId="5" borderId="35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6" xfId="1" applyFont="1" applyFill="1" applyBorder="1" applyAlignment="1" applyProtection="1">
      <alignment horizontal="left"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6" xfId="9" applyFont="1" applyFill="1" applyBorder="1" applyAlignment="1" applyProtection="1">
      <alignment vertical="center"/>
    </xf>
    <xf numFmtId="14" fontId="18" fillId="0" borderId="35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6" xfId="0" applyFont="1" applyFill="1" applyBorder="1" applyAlignment="1" applyProtection="1">
      <alignment vertical="center"/>
    </xf>
    <xf numFmtId="0" fontId="18" fillId="5" borderId="35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6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5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6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3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</xf>
    <xf numFmtId="14" fontId="35" fillId="0" borderId="1" xfId="0" applyNumberFormat="1" applyFont="1" applyBorder="1" applyAlignment="1">
      <alignment horizontal="left"/>
    </xf>
    <xf numFmtId="4" fontId="35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49" fontId="16" fillId="5" borderId="0" xfId="0" applyNumberFormat="1" applyFont="1" applyFill="1" applyBorder="1" applyAlignment="1">
      <alignment vertical="center"/>
    </xf>
    <xf numFmtId="49" fontId="18" fillId="5" borderId="0" xfId="9" applyNumberFormat="1" applyFont="1" applyFill="1" applyBorder="1" applyAlignment="1" applyProtection="1">
      <alignment vertical="center"/>
    </xf>
    <xf numFmtId="49" fontId="28" fillId="5" borderId="15" xfId="9" applyNumberFormat="1" applyFont="1" applyFill="1" applyBorder="1" applyAlignment="1" applyProtection="1">
      <alignment horizontal="center" vertical="center"/>
    </xf>
    <xf numFmtId="49" fontId="35" fillId="0" borderId="1" xfId="0" applyNumberFormat="1" applyFont="1" applyBorder="1" applyAlignment="1">
      <alignment horizontal="left"/>
    </xf>
    <xf numFmtId="49" fontId="18" fillId="2" borderId="0" xfId="9" applyNumberFormat="1" applyFont="1" applyFill="1" applyBorder="1" applyAlignment="1" applyProtection="1">
      <alignment vertical="center"/>
    </xf>
    <xf numFmtId="49" fontId="16" fillId="0" borderId="0" xfId="0" applyNumberFormat="1" applyFont="1" applyAlignment="1">
      <alignment vertical="center"/>
    </xf>
    <xf numFmtId="0" fontId="31" fillId="0" borderId="1" xfId="0" applyFont="1" applyBorder="1" applyAlignment="1">
      <alignment horizontal="left"/>
    </xf>
    <xf numFmtId="49" fontId="37" fillId="0" borderId="1" xfId="0" applyNumberFormat="1" applyFont="1" applyBorder="1" applyAlignment="1">
      <alignment horizontal="left"/>
    </xf>
    <xf numFmtId="0" fontId="37" fillId="0" borderId="1" xfId="0" applyFont="1" applyBorder="1" applyAlignment="1">
      <alignment horizontal="left"/>
    </xf>
    <xf numFmtId="0" fontId="23" fillId="0" borderId="37" xfId="2" applyFont="1" applyFill="1" applyBorder="1" applyAlignment="1" applyProtection="1">
      <alignment horizontal="center" vertical="center" wrapText="1"/>
      <protection locked="0"/>
    </xf>
    <xf numFmtId="0" fontId="26" fillId="0" borderId="29" xfId="5" applyFont="1" applyBorder="1" applyAlignment="1" applyProtection="1">
      <alignment horizontal="center" wrapText="1"/>
      <protection locked="0"/>
    </xf>
    <xf numFmtId="1" fontId="23" fillId="0" borderId="29" xfId="2" applyNumberFormat="1" applyFont="1" applyFill="1" applyBorder="1" applyAlignment="1" applyProtection="1">
      <alignment horizontal="center" vertical="center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26" fillId="0" borderId="1" xfId="5" applyFont="1" applyBorder="1" applyAlignment="1" applyProtection="1">
      <alignment horizontal="center"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9" xfId="2" applyFont="1" applyFill="1" applyBorder="1" applyAlignment="1" applyProtection="1">
      <alignment horizontal="right" vertical="top" wrapText="1"/>
      <protection locked="0"/>
    </xf>
    <xf numFmtId="1" fontId="23" fillId="0" borderId="38" xfId="2" applyNumberFormat="1" applyFont="1" applyFill="1" applyBorder="1" applyAlignment="1" applyProtection="1">
      <alignment horizontal="center" vertical="center" wrapText="1"/>
      <protection locked="0"/>
    </xf>
    <xf numFmtId="14" fontId="26" fillId="0" borderId="29" xfId="5" applyNumberFormat="1" applyFont="1" applyBorder="1" applyAlignment="1" applyProtection="1">
      <alignment horizontal="center" vertical="center" wrapText="1"/>
      <protection locked="0"/>
    </xf>
    <xf numFmtId="0" fontId="24" fillId="0" borderId="9" xfId="2" applyFont="1" applyFill="1" applyBorder="1" applyAlignment="1" applyProtection="1">
      <alignment horizontal="center" vertical="center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1" fontId="23" fillId="0" borderId="1" xfId="2" applyNumberFormat="1" applyFont="1" applyFill="1" applyBorder="1" applyAlignment="1" applyProtection="1">
      <alignment horizontal="center" vertical="top" wrapText="1"/>
      <protection locked="0"/>
    </xf>
    <xf numFmtId="14" fontId="26" fillId="0" borderId="1" xfId="5" applyNumberFormat="1" applyFont="1" applyBorder="1" applyAlignment="1" applyProtection="1">
      <alignment horizontal="center" wrapText="1"/>
      <protection locked="0"/>
    </xf>
    <xf numFmtId="0" fontId="20" fillId="5" borderId="19" xfId="4" applyFont="1" applyFill="1" applyBorder="1" applyAlignment="1" applyProtection="1">
      <alignment horizontal="center" vertical="center" wrapText="1"/>
    </xf>
    <xf numFmtId="0" fontId="38" fillId="2" borderId="1" xfId="0" applyFont="1" applyFill="1" applyBorder="1" applyAlignment="1">
      <alignment horizontal="center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18" fillId="0" borderId="2" xfId="4" applyFont="1" applyBorder="1" applyAlignment="1" applyProtection="1">
      <alignment horizontal="center" vertical="center" wrapText="1"/>
      <protection locked="0"/>
    </xf>
    <xf numFmtId="49" fontId="18" fillId="0" borderId="2" xfId="4" applyNumberFormat="1" applyFont="1" applyBorder="1" applyAlignment="1" applyProtection="1">
      <alignment horizontal="center" vertical="center" wrapText="1"/>
      <protection locked="0"/>
    </xf>
    <xf numFmtId="0" fontId="38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8" fillId="2" borderId="1" xfId="4" applyFont="1" applyFill="1" applyBorder="1" applyAlignment="1" applyProtection="1">
      <alignment vertical="center" wrapText="1"/>
      <protection locked="0"/>
    </xf>
    <xf numFmtId="49" fontId="18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1" xfId="4" applyFont="1" applyFill="1" applyBorder="1" applyAlignment="1" applyProtection="1">
      <alignment horizontal="center" vertical="center" wrapText="1"/>
      <protection locked="0"/>
    </xf>
    <xf numFmtId="0" fontId="16" fillId="2" borderId="1" xfId="4" applyFont="1" applyFill="1" applyBorder="1" applyAlignment="1" applyProtection="1">
      <alignment vertical="center" wrapText="1"/>
      <protection locked="0"/>
    </xf>
    <xf numFmtId="49" fontId="16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4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49" fontId="10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0" fillId="2" borderId="1" xfId="0" applyFont="1" applyFill="1" applyBorder="1"/>
    <xf numFmtId="0" fontId="0" fillId="2" borderId="1" xfId="0" applyFill="1" applyBorder="1"/>
    <xf numFmtId="49" fontId="1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Protection="1">
      <protection locked="0"/>
    </xf>
    <xf numFmtId="0" fontId="16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19" xfId="4" applyFont="1" applyFill="1" applyBorder="1" applyAlignment="1" applyProtection="1">
      <alignment horizontal="center" vertical="center" wrapText="1"/>
    </xf>
    <xf numFmtId="0" fontId="18" fillId="5" borderId="2" xfId="4" applyFont="1" applyFill="1" applyBorder="1" applyAlignment="1" applyProtection="1">
      <alignment horizontal="center" vertical="center" wrapText="1"/>
    </xf>
    <xf numFmtId="0" fontId="10" fillId="0" borderId="0" xfId="0" applyFont="1" applyProtection="1">
      <protection locked="0"/>
    </xf>
    <xf numFmtId="0" fontId="0" fillId="5" borderId="0" xfId="0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20" fillId="5" borderId="1" xfId="4" applyFont="1" applyFill="1" applyBorder="1" applyAlignment="1" applyProtection="1">
      <alignment horizontal="right" vertical="center" wrapText="1"/>
    </xf>
    <xf numFmtId="0" fontId="20" fillId="5" borderId="5" xfId="4" applyFont="1" applyFill="1" applyBorder="1" applyAlignment="1" applyProtection="1">
      <alignment horizontal="right" vertical="center" wrapText="1"/>
    </xf>
    <xf numFmtId="0" fontId="18" fillId="0" borderId="1" xfId="4" applyFont="1" applyBorder="1" applyAlignment="1" applyProtection="1">
      <alignment horizontal="right" vertical="center" wrapText="1"/>
      <protection locked="0"/>
    </xf>
    <xf numFmtId="0" fontId="18" fillId="2" borderId="1" xfId="4" applyFont="1" applyFill="1" applyBorder="1" applyAlignment="1" applyProtection="1">
      <alignment horizontal="right" vertical="center" wrapText="1"/>
      <protection locked="0"/>
    </xf>
    <xf numFmtId="0" fontId="16" fillId="2" borderId="1" xfId="4" applyFont="1" applyFill="1" applyBorder="1" applyAlignment="1" applyProtection="1">
      <alignment horizontal="right" vertical="center" wrapText="1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>
      <alignment horizontal="right"/>
    </xf>
    <xf numFmtId="0" fontId="18" fillId="5" borderId="5" xfId="4" applyFont="1" applyFill="1" applyBorder="1" applyAlignment="1" applyProtection="1">
      <alignment horizontal="right" vertical="center" wrapText="1"/>
    </xf>
    <xf numFmtId="0" fontId="10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16" fillId="0" borderId="3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0" fontId="0" fillId="2" borderId="1" xfId="0" applyFont="1" applyFill="1" applyBorder="1" applyAlignment="1">
      <alignment horizontal="right"/>
    </xf>
    <xf numFmtId="49" fontId="0" fillId="5" borderId="0" xfId="0" applyNumberFormat="1" applyFill="1" applyProtection="1"/>
    <xf numFmtId="49" fontId="0" fillId="2" borderId="0" xfId="0" applyNumberFormat="1" applyFill="1" applyProtection="1"/>
    <xf numFmtId="49" fontId="20" fillId="5" borderId="1" xfId="4" applyNumberFormat="1" applyFont="1" applyFill="1" applyBorder="1" applyAlignment="1" applyProtection="1">
      <alignment horizontal="center" vertical="center" wrapText="1"/>
    </xf>
    <xf numFmtId="49" fontId="18" fillId="5" borderId="1" xfId="4" applyNumberFormat="1" applyFont="1" applyFill="1" applyBorder="1" applyAlignment="1" applyProtection="1">
      <alignment horizontal="center" vertical="center" wrapText="1"/>
    </xf>
    <xf numFmtId="49" fontId="10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49" fontId="16" fillId="0" borderId="0" xfId="0" applyNumberFormat="1" applyFont="1" applyProtection="1">
      <protection locked="0"/>
    </xf>
    <xf numFmtId="49" fontId="0" fillId="0" borderId="3" xfId="0" applyNumberFormat="1" applyBorder="1"/>
    <xf numFmtId="49" fontId="0" fillId="0" borderId="0" xfId="0" applyNumberFormat="1"/>
    <xf numFmtId="3" fontId="39" fillId="2" borderId="1" xfId="1" applyNumberFormat="1" applyFont="1" applyFill="1" applyBorder="1" applyAlignment="1" applyProtection="1">
      <alignment horizontal="left" vertical="center" wrapText="1"/>
    </xf>
    <xf numFmtId="49" fontId="39" fillId="2" borderId="1" xfId="1" applyNumberFormat="1" applyFont="1" applyFill="1" applyBorder="1" applyAlignment="1" applyProtection="1">
      <alignment horizontal="left" vertical="center" wrapText="1"/>
    </xf>
    <xf numFmtId="0" fontId="39" fillId="0" borderId="1" xfId="1" applyFont="1" applyFill="1" applyBorder="1" applyAlignment="1" applyProtection="1">
      <alignment horizontal="left" vertical="center" wrapText="1" indent="1"/>
    </xf>
    <xf numFmtId="3" fontId="39" fillId="2" borderId="1" xfId="1" applyNumberFormat="1" applyFont="1" applyFill="1" applyBorder="1" applyAlignment="1" applyProtection="1">
      <alignment horizontal="center" vertical="center" wrapText="1"/>
    </xf>
    <xf numFmtId="3" fontId="39" fillId="5" borderId="1" xfId="1" applyNumberFormat="1" applyFont="1" applyFill="1" applyBorder="1" applyAlignment="1" applyProtection="1">
      <alignment horizontal="center" vertical="center" wrapText="1"/>
    </xf>
    <xf numFmtId="0" fontId="40" fillId="0" borderId="1" xfId="0" applyNumberFormat="1" applyFont="1" applyFill="1" applyBorder="1" applyAlignment="1">
      <alignment horizontal="left" vertical="top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40" fillId="0" borderId="1" xfId="0" applyNumberFormat="1" applyFont="1" applyFill="1" applyBorder="1" applyAlignment="1">
      <alignment horizontal="center" vertical="top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3" fontId="22" fillId="5" borderId="1" xfId="0" applyNumberFormat="1" applyFont="1" applyFill="1" applyBorder="1" applyAlignment="1" applyProtection="1">
      <alignment horizontal="center"/>
    </xf>
    <xf numFmtId="0" fontId="22" fillId="5" borderId="0" xfId="0" applyFont="1" applyFill="1" applyProtection="1"/>
    <xf numFmtId="0" fontId="39" fillId="5" borderId="0" xfId="0" applyFont="1" applyFill="1" applyBorder="1" applyProtection="1"/>
    <xf numFmtId="0" fontId="39" fillId="5" borderId="0" xfId="1" applyFont="1" applyFill="1" applyBorder="1" applyAlignment="1" applyProtection="1">
      <alignment horizontal="center" vertical="center"/>
    </xf>
    <xf numFmtId="0" fontId="42" fillId="2" borderId="0" xfId="0" applyFont="1" applyFill="1"/>
    <xf numFmtId="0" fontId="39" fillId="5" borderId="0" xfId="0" applyFont="1" applyFill="1" applyProtection="1"/>
    <xf numFmtId="0" fontId="39" fillId="5" borderId="0" xfId="0" applyFont="1" applyFill="1" applyAlignment="1" applyProtection="1">
      <alignment horizontal="center"/>
    </xf>
    <xf numFmtId="0" fontId="39" fillId="2" borderId="0" xfId="0" applyFont="1" applyFill="1" applyBorder="1" applyProtection="1"/>
    <xf numFmtId="0" fontId="39" fillId="2" borderId="0" xfId="0" applyFont="1" applyFill="1" applyAlignment="1" applyProtection="1">
      <alignment horizontal="center"/>
    </xf>
    <xf numFmtId="0" fontId="39" fillId="5" borderId="0" xfId="1" applyFont="1" applyFill="1" applyAlignment="1" applyProtection="1">
      <alignment horizontal="center" vertical="center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4" fontId="40" fillId="0" borderId="39" xfId="0" applyNumberFormat="1" applyFont="1" applyFill="1" applyBorder="1" applyAlignment="1">
      <alignment horizontal="right" vertical="top"/>
    </xf>
    <xf numFmtId="3" fontId="40" fillId="0" borderId="1" xfId="0" applyNumberFormat="1" applyFont="1" applyFill="1" applyBorder="1" applyAlignment="1">
      <alignment horizontal="left" vertical="top"/>
    </xf>
    <xf numFmtId="0" fontId="22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3" fontId="42" fillId="2" borderId="0" xfId="0" applyNumberFormat="1" applyFont="1" applyFill="1"/>
    <xf numFmtId="0" fontId="22" fillId="2" borderId="0" xfId="0" applyFont="1" applyFill="1" applyAlignment="1" applyProtection="1">
      <alignment horizontal="left"/>
      <protection locked="0"/>
    </xf>
    <xf numFmtId="0" fontId="39" fillId="2" borderId="0" xfId="0" applyFont="1" applyFill="1" applyAlignment="1" applyProtection="1">
      <alignment horizontal="center"/>
      <protection locked="0"/>
    </xf>
    <xf numFmtId="0" fontId="39" fillId="2" borderId="0" xfId="0" applyFont="1" applyFill="1" applyAlignment="1" applyProtection="1">
      <alignment horizontal="left"/>
      <protection locked="0"/>
    </xf>
    <xf numFmtId="0" fontId="39" fillId="2" borderId="0" xfId="0" applyFont="1" applyFill="1" applyProtection="1">
      <protection locked="0"/>
    </xf>
    <xf numFmtId="0" fontId="42" fillId="2" borderId="0" xfId="0" applyFont="1" applyFill="1" applyProtection="1">
      <protection locked="0"/>
    </xf>
    <xf numFmtId="0" fontId="42" fillId="2" borderId="0" xfId="0" applyFont="1" applyFill="1" applyAlignment="1" applyProtection="1">
      <alignment horizontal="center"/>
      <protection locked="0"/>
    </xf>
    <xf numFmtId="0" fontId="22" fillId="2" borderId="0" xfId="0" applyFont="1" applyFill="1" applyProtection="1">
      <protection locked="0"/>
    </xf>
    <xf numFmtId="0" fontId="39" fillId="2" borderId="3" xfId="0" applyFont="1" applyFill="1" applyBorder="1" applyProtection="1">
      <protection locked="0"/>
    </xf>
    <xf numFmtId="0" fontId="43" fillId="2" borderId="0" xfId="0" applyFont="1" applyFill="1"/>
    <xf numFmtId="0" fontId="42" fillId="2" borderId="0" xfId="0" applyFont="1" applyFill="1" applyAlignment="1">
      <alignment horizontal="center"/>
    </xf>
    <xf numFmtId="0" fontId="39" fillId="5" borderId="0" xfId="0" applyFont="1" applyFill="1" applyBorder="1" applyAlignment="1" applyProtection="1">
      <alignment horizontal="left"/>
    </xf>
    <xf numFmtId="0" fontId="39" fillId="5" borderId="0" xfId="0" applyFont="1" applyFill="1" applyAlignment="1" applyProtection="1">
      <alignment horizontal="left"/>
    </xf>
    <xf numFmtId="0" fontId="39" fillId="2" borderId="0" xfId="0" applyFont="1" applyFill="1" applyBorder="1" applyAlignment="1" applyProtection="1">
      <alignment horizontal="left"/>
    </xf>
    <xf numFmtId="0" fontId="39" fillId="5" borderId="0" xfId="1" applyFont="1" applyFill="1" applyAlignment="1" applyProtection="1">
      <alignment horizontal="left" vertical="center"/>
    </xf>
    <xf numFmtId="3" fontId="39" fillId="6" borderId="1" xfId="1" applyNumberFormat="1" applyFont="1" applyFill="1" applyBorder="1" applyAlignment="1" applyProtection="1">
      <alignment horizontal="left" vertical="center" wrapText="1"/>
    </xf>
    <xf numFmtId="0" fontId="39" fillId="0" borderId="1" xfId="1" applyFont="1" applyFill="1" applyBorder="1" applyAlignment="1" applyProtection="1">
      <alignment horizontal="left" vertical="center" wrapText="1"/>
    </xf>
    <xf numFmtId="0" fontId="39" fillId="0" borderId="1" xfId="0" applyFont="1" applyFill="1" applyBorder="1" applyAlignment="1" applyProtection="1">
      <alignment horizontal="left"/>
      <protection locked="0"/>
    </xf>
    <xf numFmtId="0" fontId="42" fillId="2" borderId="0" xfId="0" applyFont="1" applyFill="1" applyAlignment="1" applyProtection="1">
      <alignment horizontal="left"/>
      <protection locked="0"/>
    </xf>
    <xf numFmtId="0" fontId="42" fillId="2" borderId="0" xfId="0" applyFont="1" applyFill="1" applyAlignment="1">
      <alignment horizontal="left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4" fontId="39" fillId="5" borderId="0" xfId="1" applyNumberFormat="1" applyFont="1" applyFill="1" applyBorder="1" applyAlignment="1" applyProtection="1">
      <alignment horizontal="center" vertical="center"/>
    </xf>
    <xf numFmtId="4" fontId="39" fillId="5" borderId="0" xfId="0" applyNumberFormat="1" applyFont="1" applyFill="1" applyBorder="1" applyAlignment="1" applyProtection="1">
      <alignment horizontal="center"/>
    </xf>
    <xf numFmtId="4" fontId="39" fillId="2" borderId="0" xfId="0" applyNumberFormat="1" applyFont="1" applyFill="1" applyBorder="1" applyAlignment="1" applyProtection="1">
      <alignment horizontal="center"/>
    </xf>
    <xf numFmtId="4" fontId="22" fillId="5" borderId="1" xfId="1" applyNumberFormat="1" applyFont="1" applyFill="1" applyBorder="1" applyAlignment="1" applyProtection="1">
      <alignment horizontal="center" vertical="center" wrapText="1"/>
    </xf>
    <xf numFmtId="4" fontId="39" fillId="2" borderId="1" xfId="1" applyNumberFormat="1" applyFont="1" applyFill="1" applyBorder="1" applyAlignment="1" applyProtection="1">
      <alignment horizontal="center" vertical="center" wrapText="1"/>
    </xf>
    <xf numFmtId="4" fontId="22" fillId="5" borderId="1" xfId="0" applyNumberFormat="1" applyFont="1" applyFill="1" applyBorder="1" applyAlignment="1" applyProtection="1">
      <alignment horizontal="center"/>
    </xf>
    <xf numFmtId="4" fontId="22" fillId="2" borderId="0" xfId="0" applyNumberFormat="1" applyFont="1" applyFill="1" applyAlignment="1" applyProtection="1">
      <alignment horizontal="center"/>
      <protection locked="0"/>
    </xf>
    <xf numFmtId="4" fontId="39" fillId="2" borderId="0" xfId="0" applyNumberFormat="1" applyFont="1" applyFill="1" applyAlignment="1" applyProtection="1">
      <alignment horizontal="center"/>
      <protection locked="0"/>
    </xf>
    <xf numFmtId="4" fontId="42" fillId="2" borderId="0" xfId="0" applyNumberFormat="1" applyFont="1" applyFill="1" applyAlignment="1" applyProtection="1">
      <alignment horizontal="center"/>
      <protection locked="0"/>
    </xf>
    <xf numFmtId="4" fontId="39" fillId="2" borderId="3" xfId="0" applyNumberFormat="1" applyFont="1" applyFill="1" applyBorder="1" applyAlignment="1" applyProtection="1">
      <alignment horizontal="center"/>
      <protection locked="0"/>
    </xf>
    <xf numFmtId="4" fontId="43" fillId="2" borderId="0" xfId="0" applyNumberFormat="1" applyFont="1" applyFill="1" applyAlignment="1">
      <alignment horizontal="center"/>
    </xf>
    <xf numFmtId="4" fontId="42" fillId="2" borderId="0" xfId="0" applyNumberFormat="1" applyFont="1" applyFill="1" applyAlignment="1">
      <alignment horizontal="center"/>
    </xf>
    <xf numFmtId="0" fontId="41" fillId="2" borderId="1" xfId="0" applyNumberFormat="1" applyFont="1" applyFill="1" applyBorder="1" applyAlignment="1">
      <alignment horizontal="left" vertical="top"/>
    </xf>
    <xf numFmtId="49" fontId="44" fillId="2" borderId="1" xfId="0" applyNumberFormat="1" applyFont="1" applyFill="1" applyBorder="1" applyAlignment="1">
      <alignment horizontal="left" vertical="top"/>
    </xf>
    <xf numFmtId="0" fontId="44" fillId="2" borderId="1" xfId="0" applyNumberFormat="1" applyFont="1" applyFill="1" applyBorder="1" applyAlignment="1">
      <alignment horizontal="left" vertical="top"/>
    </xf>
    <xf numFmtId="0" fontId="10" fillId="5" borderId="1" xfId="0" applyFont="1" applyFill="1" applyBorder="1"/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49" fontId="16" fillId="0" borderId="1" xfId="1" applyNumberFormat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center" vertical="center" wrapText="1"/>
    </xf>
    <xf numFmtId="0" fontId="16" fillId="5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/>
    </xf>
    <xf numFmtId="43" fontId="21" fillId="2" borderId="1" xfId="15" applyFont="1" applyFill="1" applyBorder="1" applyAlignment="1" applyProtection="1">
      <alignment horizontal="center" vertical="center" wrapText="1"/>
      <protection locked="0"/>
    </xf>
    <xf numFmtId="169" fontId="16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3" fontId="21" fillId="2" borderId="1" xfId="1" applyNumberFormat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0" fontId="21" fillId="0" borderId="1" xfId="1" applyNumberFormat="1" applyFont="1" applyFill="1" applyBorder="1" applyAlignment="1" applyProtection="1">
      <alignment horizontal="left" vertical="center" wrapText="1" indent="1"/>
    </xf>
    <xf numFmtId="168" fontId="18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23" fillId="2" borderId="6" xfId="2" applyFont="1" applyFill="1" applyBorder="1" applyAlignment="1" applyProtection="1">
      <alignment horizontal="center" vertical="top" wrapText="1"/>
      <protection locked="0"/>
    </xf>
    <xf numFmtId="14" fontId="10" fillId="2" borderId="31" xfId="3" applyNumberFormat="1" applyFill="1" applyBorder="1" applyAlignment="1" applyProtection="1">
      <alignment vertical="top"/>
      <protection locked="0"/>
    </xf>
    <xf numFmtId="1" fontId="23" fillId="2" borderId="9" xfId="2" applyNumberFormat="1" applyFont="1" applyFill="1" applyBorder="1" applyAlignment="1" applyProtection="1">
      <alignment horizontal="left" vertical="top" wrapText="1"/>
      <protection locked="0"/>
    </xf>
    <xf numFmtId="0" fontId="23" fillId="2" borderId="9" xfId="2" applyFont="1" applyFill="1" applyBorder="1" applyAlignment="1" applyProtection="1">
      <alignment horizontal="left" vertical="top" wrapText="1"/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14" fontId="10" fillId="0" borderId="2" xfId="3" applyNumberFormat="1" applyBorder="1" applyProtection="1">
      <protection locked="0"/>
    </xf>
    <xf numFmtId="1" fontId="23" fillId="0" borderId="8" xfId="2" applyNumberFormat="1" applyFont="1" applyFill="1" applyBorder="1" applyAlignment="1" applyProtection="1">
      <alignment horizontal="left" vertical="top" wrapText="1"/>
      <protection locked="0"/>
    </xf>
    <xf numFmtId="0" fontId="23" fillId="0" borderId="8" xfId="2" applyFont="1" applyFill="1" applyBorder="1" applyAlignment="1" applyProtection="1">
      <alignment horizontal="left" vertical="top" wrapText="1"/>
      <protection locked="0"/>
    </xf>
    <xf numFmtId="14" fontId="10" fillId="2" borderId="1" xfId="3" applyNumberFormat="1" applyFill="1" applyBorder="1" applyProtection="1">
      <protection locked="0"/>
    </xf>
    <xf numFmtId="1" fontId="23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0" fontId="16" fillId="0" borderId="6" xfId="2" applyFont="1" applyFill="1" applyBorder="1" applyAlignment="1" applyProtection="1">
      <alignment horizontal="left" vertical="top" wrapText="1"/>
      <protection locked="0"/>
    </xf>
    <xf numFmtId="14" fontId="10" fillId="0" borderId="1" xfId="3" applyNumberFormat="1" applyFont="1" applyBorder="1" applyProtection="1">
      <protection locked="0"/>
    </xf>
    <xf numFmtId="1" fontId="16" fillId="0" borderId="7" xfId="2" applyNumberFormat="1" applyFont="1" applyFill="1" applyBorder="1" applyAlignment="1" applyProtection="1">
      <alignment horizontal="left" vertical="top" wrapText="1"/>
      <protection locked="0"/>
    </xf>
    <xf numFmtId="1" fontId="23" fillId="2" borderId="7" xfId="2" applyNumberFormat="1" applyFont="1" applyFill="1" applyBorder="1" applyAlignment="1" applyProtection="1">
      <alignment horizontal="left" vertical="top" wrapText="1"/>
      <protection locked="0"/>
    </xf>
    <xf numFmtId="0" fontId="16" fillId="0" borderId="7" xfId="2" applyFont="1" applyFill="1" applyBorder="1" applyAlignment="1" applyProtection="1">
      <alignment horizontal="left" vertical="top" wrapText="1"/>
      <protection locked="0"/>
    </xf>
    <xf numFmtId="0" fontId="47" fillId="0" borderId="6" xfId="2" applyFont="1" applyFill="1" applyBorder="1" applyAlignment="1" applyProtection="1">
      <alignment horizontal="left" vertical="top" wrapText="1"/>
      <protection locked="0"/>
    </xf>
    <xf numFmtId="0" fontId="47" fillId="5" borderId="0" xfId="0" applyFont="1" applyFill="1" applyProtection="1">
      <protection locked="0"/>
    </xf>
    <xf numFmtId="0" fontId="47" fillId="2" borderId="0" xfId="0" applyFont="1" applyFill="1" applyProtection="1">
      <protection locked="0"/>
    </xf>
    <xf numFmtId="1" fontId="16" fillId="0" borderId="9" xfId="2" applyNumberFormat="1" applyFont="1" applyFill="1" applyBorder="1" applyAlignment="1" applyProtection="1">
      <alignment horizontal="left" vertical="top" wrapText="1"/>
      <protection locked="0"/>
    </xf>
    <xf numFmtId="0" fontId="16" fillId="0" borderId="40" xfId="2" applyFont="1" applyFill="1" applyBorder="1" applyAlignment="1" applyProtection="1">
      <alignment horizontal="left" vertical="top" wrapText="1"/>
      <protection locked="0"/>
    </xf>
    <xf numFmtId="0" fontId="16" fillId="0" borderId="1" xfId="2" applyFont="1" applyFill="1" applyBorder="1" applyAlignment="1" applyProtection="1">
      <alignment horizontal="left" vertical="top" wrapText="1"/>
      <protection locked="0"/>
    </xf>
    <xf numFmtId="0" fontId="47" fillId="0" borderId="41" xfId="2" applyFont="1" applyFill="1" applyBorder="1" applyAlignment="1" applyProtection="1">
      <alignment horizontal="left" vertical="top" wrapText="1"/>
      <protection locked="0"/>
    </xf>
    <xf numFmtId="0" fontId="47" fillId="0" borderId="9" xfId="2" applyFont="1" applyFill="1" applyBorder="1" applyAlignment="1" applyProtection="1">
      <alignment horizontal="left" vertical="top" wrapText="1"/>
      <protection locked="0"/>
    </xf>
    <xf numFmtId="1" fontId="23" fillId="0" borderId="9" xfId="2" applyNumberFormat="1" applyFont="1" applyFill="1" applyBorder="1" applyAlignment="1" applyProtection="1">
      <alignment horizontal="left" vertical="top" wrapText="1"/>
      <protection locked="0"/>
    </xf>
    <xf numFmtId="0" fontId="23" fillId="2" borderId="7" xfId="2" applyFont="1" applyFill="1" applyBorder="1" applyAlignment="1" applyProtection="1">
      <alignment horizontal="left" vertical="top" wrapText="1"/>
      <protection locked="0"/>
    </xf>
    <xf numFmtId="1" fontId="16" fillId="2" borderId="7" xfId="2" applyNumberFormat="1" applyFont="1" applyFill="1" applyBorder="1" applyAlignment="1" applyProtection="1">
      <alignment horizontal="lef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2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0" fontId="39" fillId="5" borderId="0" xfId="1" applyFont="1" applyFill="1" applyAlignment="1" applyProtection="1">
      <alignment horizontal="center" vertical="center"/>
    </xf>
    <xf numFmtId="14" fontId="39" fillId="0" borderId="0" xfId="1" applyNumberFormat="1" applyFont="1" applyFill="1" applyBorder="1" applyAlignment="1" applyProtection="1">
      <alignment horizontal="center" vertical="center"/>
    </xf>
    <xf numFmtId="0" fontId="39" fillId="0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left" vertical="top" wrapText="1"/>
      <protection locked="0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2" xfId="10" applyNumberFormat="1" applyFont="1" applyFill="1" applyBorder="1" applyAlignment="1" applyProtection="1">
      <alignment horizontal="center" vertical="center"/>
    </xf>
    <xf numFmtId="14" fontId="20" fillId="2" borderId="32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39" fillId="7" borderId="1" xfId="1" applyFont="1" applyFill="1" applyBorder="1" applyAlignment="1" applyProtection="1">
      <alignment horizontal="left" vertical="center" wrapText="1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160</xdr:row>
      <xdr:rowOff>171450</xdr:rowOff>
    </xdr:from>
    <xdr:to>
      <xdr:col>2</xdr:col>
      <xdr:colOff>1495425</xdr:colOff>
      <xdr:row>160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43</xdr:row>
      <xdr:rowOff>180975</xdr:rowOff>
    </xdr:from>
    <xdr:to>
      <xdr:col>6</xdr:col>
      <xdr:colOff>219075</xdr:colOff>
      <xdr:row>43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171450</xdr:rowOff>
    </xdr:from>
    <xdr:to>
      <xdr:col>2</xdr:col>
      <xdr:colOff>1495425</xdr:colOff>
      <xdr:row>44</xdr:row>
      <xdr:rowOff>171450</xdr:rowOff>
    </xdr:to>
    <xdr:cxnSp macro="">
      <xdr:nvCxnSpPr>
        <xdr:cNvPr id="4" name="Straight Connector 1"/>
        <xdr:cNvCxnSpPr/>
      </xdr:nvCxnSpPr>
      <xdr:spPr>
        <a:xfrm>
          <a:off x="1531620" y="11555730"/>
          <a:ext cx="1190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44</xdr:row>
      <xdr:rowOff>152400</xdr:rowOff>
    </xdr:from>
    <xdr:to>
      <xdr:col>7</xdr:col>
      <xdr:colOff>9525</xdr:colOff>
      <xdr:row>44</xdr:row>
      <xdr:rowOff>152400</xdr:rowOff>
    </xdr:to>
    <xdr:cxnSp macro="">
      <xdr:nvCxnSpPr>
        <xdr:cNvPr id="5" name="Straight Connector 2"/>
        <xdr:cNvCxnSpPr/>
      </xdr:nvCxnSpPr>
      <xdr:spPr>
        <a:xfrm>
          <a:off x="4610100" y="11536680"/>
          <a:ext cx="37966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324;&#4312;&#4316;&#4304;&#4316;&#4321;&#4323;&#4320;&#4312;0107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showGridLines="0" view="pageBreakPreview" topLeftCell="A22" zoomScale="70" zoomScaleNormal="100" zoomScaleSheetLayoutView="70" workbookViewId="0">
      <selection activeCell="E14" sqref="E14"/>
    </sheetView>
  </sheetViews>
  <sheetFormatPr defaultColWidth="9.140625" defaultRowHeight="15"/>
  <cols>
    <col min="1" max="1" width="6.28515625" style="285" bestFit="1" customWidth="1"/>
    <col min="2" max="2" width="13.140625" style="285" customWidth="1"/>
    <col min="3" max="3" width="17.85546875" style="285" customWidth="1"/>
    <col min="4" max="4" width="15.140625" style="285" customWidth="1"/>
    <col min="5" max="5" width="61.28515625" style="285" customWidth="1"/>
    <col min="6" max="6" width="19.140625" style="286" customWidth="1"/>
    <col min="7" max="7" width="21.28515625" style="286" customWidth="1"/>
    <col min="8" max="8" width="22.28515625" style="286" customWidth="1"/>
    <col min="9" max="9" width="16.42578125" style="285" bestFit="1" customWidth="1"/>
    <col min="10" max="10" width="17.42578125" style="285" customWidth="1"/>
    <col min="11" max="11" width="13.140625" style="285" bestFit="1" customWidth="1"/>
    <col min="12" max="12" width="19.7109375" style="285" customWidth="1"/>
    <col min="13" max="16384" width="9.140625" style="285"/>
  </cols>
  <sheetData>
    <row r="1" spans="1:12" s="296" customFormat="1">
      <c r="A1" s="348" t="s">
        <v>295</v>
      </c>
      <c r="B1" s="334"/>
      <c r="C1" s="334"/>
      <c r="D1" s="334"/>
      <c r="E1" s="335"/>
      <c r="F1" s="386"/>
      <c r="G1" s="335"/>
      <c r="H1" s="347"/>
      <c r="I1" s="334"/>
      <c r="J1" s="335"/>
      <c r="K1" s="335"/>
      <c r="L1" s="346" t="s">
        <v>97</v>
      </c>
    </row>
    <row r="2" spans="1:12" s="296" customFormat="1">
      <c r="A2" s="345" t="s">
        <v>128</v>
      </c>
      <c r="B2" s="334"/>
      <c r="C2" s="334"/>
      <c r="D2" s="334"/>
      <c r="E2" s="335"/>
      <c r="F2" s="386"/>
      <c r="G2" s="335"/>
      <c r="H2" s="344"/>
      <c r="I2" s="334"/>
      <c r="J2" s="335"/>
      <c r="K2" s="335"/>
      <c r="L2" s="343" t="s">
        <v>551</v>
      </c>
    </row>
    <row r="3" spans="1:12" s="296" customFormat="1">
      <c r="A3" s="342"/>
      <c r="B3" s="334"/>
      <c r="C3" s="341"/>
      <c r="D3" s="340"/>
      <c r="E3" s="335"/>
      <c r="F3" s="387"/>
      <c r="G3" s="335"/>
      <c r="H3" s="335"/>
      <c r="I3" s="329"/>
      <c r="J3" s="334"/>
      <c r="K3" s="334"/>
      <c r="L3" s="333"/>
    </row>
    <row r="4" spans="1:12" s="296" customFormat="1">
      <c r="A4" s="372" t="s">
        <v>262</v>
      </c>
      <c r="B4" s="329"/>
      <c r="C4" s="329"/>
      <c r="D4" s="374" t="s">
        <v>550</v>
      </c>
      <c r="E4" s="364"/>
      <c r="F4" s="295"/>
      <c r="G4" s="288"/>
      <c r="H4" s="365"/>
      <c r="I4" s="364"/>
      <c r="J4" s="366"/>
      <c r="K4" s="288"/>
      <c r="L4" s="367"/>
    </row>
    <row r="5" spans="1:12" s="296" customFormat="1" ht="15.75" thickBot="1">
      <c r="A5" s="339"/>
      <c r="B5" s="335"/>
      <c r="C5" s="338"/>
      <c r="D5" s="337"/>
      <c r="E5" s="335"/>
      <c r="F5" s="336"/>
      <c r="G5" s="336"/>
      <c r="H5" s="336"/>
      <c r="I5" s="335"/>
      <c r="J5" s="334"/>
      <c r="K5" s="334"/>
      <c r="L5" s="333"/>
    </row>
    <row r="6" spans="1:12" ht="15.75" thickBot="1">
      <c r="A6" s="332"/>
      <c r="B6" s="331"/>
      <c r="C6" s="330"/>
      <c r="D6" s="330"/>
      <c r="E6" s="330"/>
      <c r="F6" s="386"/>
      <c r="G6" s="329"/>
      <c r="H6" s="329"/>
      <c r="I6" s="563" t="s">
        <v>441</v>
      </c>
      <c r="J6" s="564"/>
      <c r="K6" s="565"/>
      <c r="L6" s="328"/>
    </row>
    <row r="7" spans="1:12" s="316" customFormat="1" ht="39" thickBot="1">
      <c r="A7" s="327" t="s">
        <v>64</v>
      </c>
      <c r="B7" s="326" t="s">
        <v>129</v>
      </c>
      <c r="C7" s="326" t="s">
        <v>440</v>
      </c>
      <c r="D7" s="325" t="s">
        <v>268</v>
      </c>
      <c r="E7" s="324" t="s">
        <v>439</v>
      </c>
      <c r="F7" s="323" t="s">
        <v>438</v>
      </c>
      <c r="G7" s="322" t="s">
        <v>216</v>
      </c>
      <c r="H7" s="321" t="s">
        <v>213</v>
      </c>
      <c r="I7" s="320" t="s">
        <v>437</v>
      </c>
      <c r="J7" s="319" t="s">
        <v>265</v>
      </c>
      <c r="K7" s="318" t="s">
        <v>217</v>
      </c>
      <c r="L7" s="317" t="s">
        <v>218</v>
      </c>
    </row>
    <row r="8" spans="1:12" s="310" customFormat="1" ht="15.75" thickBot="1">
      <c r="A8" s="314">
        <v>1</v>
      </c>
      <c r="B8" s="313">
        <v>2</v>
      </c>
      <c r="C8" s="315">
        <v>3</v>
      </c>
      <c r="D8" s="315">
        <v>4</v>
      </c>
      <c r="E8" s="314">
        <v>5</v>
      </c>
      <c r="F8" s="388">
        <v>6</v>
      </c>
      <c r="G8" s="315">
        <v>7</v>
      </c>
      <c r="H8" s="313">
        <v>8</v>
      </c>
      <c r="I8" s="314">
        <v>9</v>
      </c>
      <c r="J8" s="313">
        <v>10</v>
      </c>
      <c r="K8" s="312">
        <v>11</v>
      </c>
      <c r="L8" s="311">
        <v>12</v>
      </c>
    </row>
    <row r="9" spans="1:12" ht="25.5">
      <c r="A9" s="309">
        <v>1</v>
      </c>
      <c r="B9" s="383">
        <v>42529</v>
      </c>
      <c r="C9" s="303" t="s">
        <v>478</v>
      </c>
      <c r="D9" s="384">
        <v>5000</v>
      </c>
      <c r="E9" s="385" t="s">
        <v>479</v>
      </c>
      <c r="F9" s="389" t="s">
        <v>480</v>
      </c>
      <c r="G9" s="394" t="s">
        <v>505</v>
      </c>
      <c r="H9" s="308" t="s">
        <v>193</v>
      </c>
      <c r="I9" s="307"/>
      <c r="J9" s="306"/>
      <c r="K9" s="305"/>
      <c r="L9" s="304"/>
    </row>
    <row r="10" spans="1:12" ht="25.5">
      <c r="A10" s="309">
        <v>2</v>
      </c>
      <c r="B10" s="383">
        <v>42529</v>
      </c>
      <c r="C10" s="303" t="s">
        <v>478</v>
      </c>
      <c r="D10" s="384">
        <v>9</v>
      </c>
      <c r="E10" s="392" t="s">
        <v>503</v>
      </c>
      <c r="F10" s="389" t="s">
        <v>481</v>
      </c>
      <c r="G10" s="394" t="s">
        <v>506</v>
      </c>
      <c r="H10" s="302" t="s">
        <v>529</v>
      </c>
      <c r="I10" s="301"/>
      <c r="J10" s="300"/>
      <c r="K10" s="299"/>
      <c r="L10" s="298"/>
    </row>
    <row r="11" spans="1:12" ht="25.5">
      <c r="A11" s="309">
        <v>3</v>
      </c>
      <c r="B11" s="383">
        <v>42530</v>
      </c>
      <c r="C11" s="303" t="s">
        <v>478</v>
      </c>
      <c r="D11" s="384">
        <v>6000</v>
      </c>
      <c r="E11" s="392" t="s">
        <v>504</v>
      </c>
      <c r="F11" s="389" t="s">
        <v>482</v>
      </c>
      <c r="G11" s="394" t="s">
        <v>507</v>
      </c>
      <c r="H11" s="302" t="s">
        <v>529</v>
      </c>
      <c r="I11" s="301"/>
      <c r="J11" s="300"/>
      <c r="K11" s="299"/>
      <c r="L11" s="298"/>
    </row>
    <row r="12" spans="1:12" ht="25.5">
      <c r="A12" s="309">
        <v>4</v>
      </c>
      <c r="B12" s="383">
        <v>42530</v>
      </c>
      <c r="C12" s="303" t="s">
        <v>478</v>
      </c>
      <c r="D12" s="384">
        <v>4000</v>
      </c>
      <c r="E12" s="392" t="s">
        <v>530</v>
      </c>
      <c r="F12" s="389" t="s">
        <v>483</v>
      </c>
      <c r="G12" s="394" t="s">
        <v>508</v>
      </c>
      <c r="H12" s="302" t="s">
        <v>529</v>
      </c>
      <c r="I12" s="301"/>
      <c r="J12" s="300"/>
      <c r="K12" s="299"/>
      <c r="L12" s="298"/>
    </row>
    <row r="13" spans="1:12" ht="25.5">
      <c r="A13" s="309">
        <v>5</v>
      </c>
      <c r="B13" s="383">
        <v>42531</v>
      </c>
      <c r="C13" s="303" t="s">
        <v>478</v>
      </c>
      <c r="D13" s="384">
        <v>7000</v>
      </c>
      <c r="E13" s="392" t="s">
        <v>531</v>
      </c>
      <c r="F13" s="389" t="s">
        <v>484</v>
      </c>
      <c r="G13" s="394" t="s">
        <v>509</v>
      </c>
      <c r="H13" s="302" t="s">
        <v>529</v>
      </c>
      <c r="I13" s="301"/>
      <c r="J13" s="300"/>
      <c r="K13" s="299"/>
      <c r="L13" s="298"/>
    </row>
    <row r="14" spans="1:12" ht="25.5">
      <c r="A14" s="309">
        <v>6</v>
      </c>
      <c r="B14" s="383">
        <v>42534</v>
      </c>
      <c r="C14" s="303" t="s">
        <v>478</v>
      </c>
      <c r="D14" s="384">
        <v>350</v>
      </c>
      <c r="E14" s="392" t="s">
        <v>530</v>
      </c>
      <c r="F14" s="389" t="s">
        <v>483</v>
      </c>
      <c r="G14" s="394" t="s">
        <v>508</v>
      </c>
      <c r="H14" s="302" t="s">
        <v>529</v>
      </c>
      <c r="I14" s="301"/>
      <c r="J14" s="300"/>
      <c r="K14" s="299"/>
      <c r="L14" s="298"/>
    </row>
    <row r="15" spans="1:12" ht="25.5">
      <c r="A15" s="309">
        <v>7</v>
      </c>
      <c r="B15" s="383">
        <v>42535</v>
      </c>
      <c r="C15" s="303" t="s">
        <v>478</v>
      </c>
      <c r="D15" s="384">
        <v>2100</v>
      </c>
      <c r="E15" s="392" t="s">
        <v>532</v>
      </c>
      <c r="F15" s="393" t="s">
        <v>502</v>
      </c>
      <c r="G15" s="394" t="s">
        <v>510</v>
      </c>
      <c r="H15" s="302" t="s">
        <v>529</v>
      </c>
      <c r="I15" s="301"/>
      <c r="J15" s="300"/>
      <c r="K15" s="299"/>
      <c r="L15" s="298"/>
    </row>
    <row r="16" spans="1:12" ht="25.5">
      <c r="A16" s="309">
        <v>8</v>
      </c>
      <c r="B16" s="383">
        <v>42535</v>
      </c>
      <c r="C16" s="303" t="s">
        <v>478</v>
      </c>
      <c r="D16" s="384">
        <v>300</v>
      </c>
      <c r="E16" s="392" t="s">
        <v>532</v>
      </c>
      <c r="F16" s="389" t="s">
        <v>502</v>
      </c>
      <c r="G16" s="394" t="s">
        <v>510</v>
      </c>
      <c r="H16" s="302" t="s">
        <v>529</v>
      </c>
      <c r="I16" s="301"/>
      <c r="J16" s="300"/>
      <c r="K16" s="299"/>
      <c r="L16" s="298"/>
    </row>
    <row r="17" spans="1:12" ht="25.5">
      <c r="A17" s="309">
        <v>9</v>
      </c>
      <c r="B17" s="383">
        <v>42536</v>
      </c>
      <c r="C17" s="303" t="s">
        <v>478</v>
      </c>
      <c r="D17" s="384">
        <v>3800</v>
      </c>
      <c r="E17" s="392" t="s">
        <v>533</v>
      </c>
      <c r="F17" s="389" t="s">
        <v>485</v>
      </c>
      <c r="G17" s="394" t="s">
        <v>511</v>
      </c>
      <c r="H17" s="302" t="s">
        <v>529</v>
      </c>
      <c r="I17" s="301"/>
      <c r="J17" s="300"/>
      <c r="K17" s="299"/>
      <c r="L17" s="298"/>
    </row>
    <row r="18" spans="1:12" ht="25.5">
      <c r="A18" s="309">
        <v>10</v>
      </c>
      <c r="B18" s="383">
        <v>42536</v>
      </c>
      <c r="C18" s="303" t="s">
        <v>478</v>
      </c>
      <c r="D18" s="384">
        <v>9000</v>
      </c>
      <c r="E18" s="392" t="s">
        <v>534</v>
      </c>
      <c r="F18" s="389" t="s">
        <v>486</v>
      </c>
      <c r="G18" s="394" t="s">
        <v>512</v>
      </c>
      <c r="H18" s="302" t="s">
        <v>529</v>
      </c>
      <c r="I18" s="301"/>
      <c r="J18" s="300"/>
      <c r="K18" s="299"/>
      <c r="L18" s="298"/>
    </row>
    <row r="19" spans="1:12" ht="25.5">
      <c r="A19" s="309">
        <v>11</v>
      </c>
      <c r="B19" s="383">
        <v>42538</v>
      </c>
      <c r="C19" s="303" t="s">
        <v>478</v>
      </c>
      <c r="D19" s="384">
        <v>50000</v>
      </c>
      <c r="E19" s="392" t="s">
        <v>534</v>
      </c>
      <c r="F19" s="389" t="s">
        <v>486</v>
      </c>
      <c r="G19" s="394" t="s">
        <v>512</v>
      </c>
      <c r="H19" s="302" t="s">
        <v>529</v>
      </c>
      <c r="I19" s="301"/>
      <c r="J19" s="300"/>
      <c r="K19" s="299"/>
      <c r="L19" s="298"/>
    </row>
    <row r="20" spans="1:12" ht="25.5">
      <c r="A20" s="309">
        <v>12</v>
      </c>
      <c r="B20" s="383">
        <v>42538</v>
      </c>
      <c r="C20" s="303" t="s">
        <v>478</v>
      </c>
      <c r="D20" s="384">
        <v>60000</v>
      </c>
      <c r="E20" s="392" t="s">
        <v>535</v>
      </c>
      <c r="F20" s="389" t="s">
        <v>487</v>
      </c>
      <c r="G20" s="394" t="s">
        <v>513</v>
      </c>
      <c r="H20" s="302" t="s">
        <v>529</v>
      </c>
      <c r="I20" s="301"/>
      <c r="J20" s="300"/>
      <c r="K20" s="299"/>
      <c r="L20" s="298"/>
    </row>
    <row r="21" spans="1:12" ht="25.5">
      <c r="A21" s="309">
        <v>13</v>
      </c>
      <c r="B21" s="383">
        <v>42538</v>
      </c>
      <c r="C21" s="303" t="s">
        <v>478</v>
      </c>
      <c r="D21" s="384">
        <v>60000</v>
      </c>
      <c r="E21" s="392" t="s">
        <v>536</v>
      </c>
      <c r="F21" s="389" t="s">
        <v>488</v>
      </c>
      <c r="G21" s="394" t="s">
        <v>514</v>
      </c>
      <c r="H21" s="302" t="s">
        <v>529</v>
      </c>
      <c r="I21" s="301"/>
      <c r="J21" s="300"/>
      <c r="K21" s="299"/>
      <c r="L21" s="298"/>
    </row>
    <row r="22" spans="1:12" ht="25.5">
      <c r="A22" s="309">
        <v>14</v>
      </c>
      <c r="B22" s="383">
        <v>42538</v>
      </c>
      <c r="C22" s="303" t="s">
        <v>478</v>
      </c>
      <c r="D22" s="384">
        <v>30000</v>
      </c>
      <c r="E22" s="392" t="s">
        <v>504</v>
      </c>
      <c r="F22" s="389" t="s">
        <v>482</v>
      </c>
      <c r="G22" s="394" t="s">
        <v>515</v>
      </c>
      <c r="H22" s="302" t="s">
        <v>529</v>
      </c>
      <c r="I22" s="301"/>
      <c r="J22" s="300"/>
      <c r="K22" s="299"/>
      <c r="L22" s="298"/>
    </row>
    <row r="23" spans="1:12" ht="25.5">
      <c r="A23" s="309">
        <v>15</v>
      </c>
      <c r="B23" s="383">
        <v>42538</v>
      </c>
      <c r="C23" s="303" t="s">
        <v>478</v>
      </c>
      <c r="D23" s="384">
        <v>60000</v>
      </c>
      <c r="E23" s="392" t="s">
        <v>537</v>
      </c>
      <c r="F23" s="389" t="s">
        <v>489</v>
      </c>
      <c r="G23" s="394" t="s">
        <v>516</v>
      </c>
      <c r="H23" s="302" t="s">
        <v>529</v>
      </c>
      <c r="I23" s="301"/>
      <c r="J23" s="300"/>
      <c r="K23" s="299"/>
      <c r="L23" s="298"/>
    </row>
    <row r="24" spans="1:12" ht="25.5">
      <c r="A24" s="309">
        <v>16</v>
      </c>
      <c r="B24" s="383">
        <v>42538</v>
      </c>
      <c r="C24" s="303" t="s">
        <v>478</v>
      </c>
      <c r="D24" s="384">
        <v>25000</v>
      </c>
      <c r="E24" s="392" t="s">
        <v>532</v>
      </c>
      <c r="F24" s="389" t="s">
        <v>502</v>
      </c>
      <c r="G24" s="394" t="s">
        <v>510</v>
      </c>
      <c r="H24" s="302" t="s">
        <v>529</v>
      </c>
      <c r="I24" s="301"/>
      <c r="J24" s="300"/>
      <c r="K24" s="299"/>
      <c r="L24" s="298"/>
    </row>
    <row r="25" spans="1:12" ht="25.5">
      <c r="A25" s="309">
        <v>17</v>
      </c>
      <c r="B25" s="383">
        <v>42539</v>
      </c>
      <c r="C25" s="303" t="s">
        <v>478</v>
      </c>
      <c r="D25" s="384">
        <v>55000</v>
      </c>
      <c r="E25" s="392" t="s">
        <v>538</v>
      </c>
      <c r="F25" s="389" t="s">
        <v>490</v>
      </c>
      <c r="G25" s="394" t="s">
        <v>517</v>
      </c>
      <c r="H25" s="302" t="s">
        <v>529</v>
      </c>
      <c r="I25" s="301"/>
      <c r="J25" s="300"/>
      <c r="K25" s="299"/>
      <c r="L25" s="298"/>
    </row>
    <row r="26" spans="1:12" ht="25.5">
      <c r="A26" s="309">
        <v>18</v>
      </c>
      <c r="B26" s="383">
        <v>42539</v>
      </c>
      <c r="C26" s="303" t="s">
        <v>478</v>
      </c>
      <c r="D26" s="384">
        <v>60000</v>
      </c>
      <c r="E26" s="392" t="s">
        <v>539</v>
      </c>
      <c r="F26" s="389" t="s">
        <v>491</v>
      </c>
      <c r="G26" s="394" t="s">
        <v>518</v>
      </c>
      <c r="H26" s="302" t="s">
        <v>529</v>
      </c>
      <c r="I26" s="301"/>
      <c r="J26" s="300"/>
      <c r="K26" s="299"/>
      <c r="L26" s="298"/>
    </row>
    <row r="27" spans="1:12" ht="25.5">
      <c r="A27" s="309">
        <v>19</v>
      </c>
      <c r="B27" s="383">
        <v>42544</v>
      </c>
      <c r="C27" s="303" t="s">
        <v>478</v>
      </c>
      <c r="D27" s="384">
        <v>5000</v>
      </c>
      <c r="E27" s="392" t="s">
        <v>540</v>
      </c>
      <c r="F27" s="389" t="s">
        <v>492</v>
      </c>
      <c r="G27" s="394" t="s">
        <v>519</v>
      </c>
      <c r="H27" s="302" t="s">
        <v>529</v>
      </c>
      <c r="I27" s="301"/>
      <c r="J27" s="300"/>
      <c r="K27" s="299"/>
      <c r="L27" s="298"/>
    </row>
    <row r="28" spans="1:12" ht="25.5">
      <c r="A28" s="309">
        <v>20</v>
      </c>
      <c r="B28" s="383">
        <v>42544</v>
      </c>
      <c r="C28" s="303" t="s">
        <v>478</v>
      </c>
      <c r="D28" s="384">
        <v>15000</v>
      </c>
      <c r="E28" s="392" t="s">
        <v>541</v>
      </c>
      <c r="F28" s="389" t="s">
        <v>493</v>
      </c>
      <c r="G28" s="394" t="s">
        <v>520</v>
      </c>
      <c r="H28" s="302" t="s">
        <v>529</v>
      </c>
      <c r="I28" s="301"/>
      <c r="J28" s="300"/>
      <c r="K28" s="299"/>
      <c r="L28" s="298"/>
    </row>
    <row r="29" spans="1:12" ht="25.5">
      <c r="A29" s="309">
        <v>21</v>
      </c>
      <c r="B29" s="383">
        <v>42544</v>
      </c>
      <c r="C29" s="303" t="s">
        <v>478</v>
      </c>
      <c r="D29" s="384">
        <v>60000</v>
      </c>
      <c r="E29" s="392" t="s">
        <v>542</v>
      </c>
      <c r="F29" s="389" t="s">
        <v>494</v>
      </c>
      <c r="G29" s="394" t="s">
        <v>521</v>
      </c>
      <c r="H29" s="302" t="s">
        <v>529</v>
      </c>
      <c r="I29" s="301"/>
      <c r="J29" s="300"/>
      <c r="K29" s="299"/>
      <c r="L29" s="298"/>
    </row>
    <row r="30" spans="1:12" ht="25.5">
      <c r="A30" s="309">
        <v>22</v>
      </c>
      <c r="B30" s="383">
        <v>42545</v>
      </c>
      <c r="C30" s="303" t="s">
        <v>478</v>
      </c>
      <c r="D30" s="384">
        <v>60000</v>
      </c>
      <c r="E30" s="392" t="s">
        <v>543</v>
      </c>
      <c r="F30" s="389" t="s">
        <v>495</v>
      </c>
      <c r="G30" s="394" t="s">
        <v>522</v>
      </c>
      <c r="H30" s="302" t="s">
        <v>529</v>
      </c>
      <c r="I30" s="301"/>
      <c r="J30" s="300"/>
      <c r="K30" s="299"/>
      <c r="L30" s="298"/>
    </row>
    <row r="31" spans="1:12" ht="25.5">
      <c r="A31" s="309">
        <v>23</v>
      </c>
      <c r="B31" s="383">
        <v>42545</v>
      </c>
      <c r="C31" s="303" t="s">
        <v>478</v>
      </c>
      <c r="D31" s="384">
        <v>10000</v>
      </c>
      <c r="E31" s="392" t="s">
        <v>544</v>
      </c>
      <c r="F31" s="389" t="s">
        <v>496</v>
      </c>
      <c r="G31" s="394" t="s">
        <v>523</v>
      </c>
      <c r="H31" s="302" t="s">
        <v>529</v>
      </c>
      <c r="I31" s="301"/>
      <c r="J31" s="300"/>
      <c r="K31" s="299"/>
      <c r="L31" s="298"/>
    </row>
    <row r="32" spans="1:12" ht="25.5">
      <c r="A32" s="309">
        <v>24</v>
      </c>
      <c r="B32" s="383">
        <v>42545</v>
      </c>
      <c r="C32" s="303" t="s">
        <v>478</v>
      </c>
      <c r="D32" s="384">
        <v>10000</v>
      </c>
      <c r="E32" s="392" t="s">
        <v>545</v>
      </c>
      <c r="F32" s="389" t="s">
        <v>497</v>
      </c>
      <c r="G32" s="394" t="s">
        <v>524</v>
      </c>
      <c r="H32" s="302" t="s">
        <v>529</v>
      </c>
      <c r="I32" s="301"/>
      <c r="J32" s="300"/>
      <c r="K32" s="299"/>
      <c r="L32" s="298"/>
    </row>
    <row r="33" spans="1:12" ht="25.5">
      <c r="A33" s="309">
        <v>25</v>
      </c>
      <c r="B33" s="383">
        <v>42548</v>
      </c>
      <c r="C33" s="303" t="s">
        <v>478</v>
      </c>
      <c r="D33" s="384">
        <v>20000</v>
      </c>
      <c r="E33" s="392" t="s">
        <v>546</v>
      </c>
      <c r="F33" s="389" t="s">
        <v>498</v>
      </c>
      <c r="G33" s="394" t="s">
        <v>525</v>
      </c>
      <c r="H33" s="302" t="s">
        <v>529</v>
      </c>
      <c r="I33" s="301"/>
      <c r="J33" s="300"/>
      <c r="K33" s="299"/>
      <c r="L33" s="298"/>
    </row>
    <row r="34" spans="1:12" ht="25.5">
      <c r="A34" s="309">
        <v>26</v>
      </c>
      <c r="B34" s="383">
        <v>42548</v>
      </c>
      <c r="C34" s="303" t="s">
        <v>478</v>
      </c>
      <c r="D34" s="384">
        <v>20000</v>
      </c>
      <c r="E34" s="392" t="s">
        <v>547</v>
      </c>
      <c r="F34" s="389" t="s">
        <v>499</v>
      </c>
      <c r="G34" s="394" t="s">
        <v>526</v>
      </c>
      <c r="H34" s="302" t="s">
        <v>529</v>
      </c>
      <c r="I34" s="301"/>
      <c r="J34" s="300"/>
      <c r="K34" s="299"/>
      <c r="L34" s="298"/>
    </row>
    <row r="35" spans="1:12" ht="25.5">
      <c r="A35" s="309">
        <v>27</v>
      </c>
      <c r="B35" s="383">
        <v>42548</v>
      </c>
      <c r="C35" s="303" t="s">
        <v>478</v>
      </c>
      <c r="D35" s="384">
        <v>20000</v>
      </c>
      <c r="E35" s="392" t="s">
        <v>548</v>
      </c>
      <c r="F35" s="389" t="s">
        <v>500</v>
      </c>
      <c r="G35" s="394" t="s">
        <v>527</v>
      </c>
      <c r="H35" s="302" t="s">
        <v>529</v>
      </c>
      <c r="I35" s="301"/>
      <c r="J35" s="300"/>
      <c r="K35" s="299"/>
      <c r="L35" s="298"/>
    </row>
    <row r="36" spans="1:12" ht="25.5">
      <c r="A36" s="309">
        <v>28</v>
      </c>
      <c r="B36" s="383">
        <v>42549</v>
      </c>
      <c r="C36" s="303" t="s">
        <v>478</v>
      </c>
      <c r="D36" s="384">
        <v>7000</v>
      </c>
      <c r="E36" s="392" t="s">
        <v>549</v>
      </c>
      <c r="F36" s="389" t="s">
        <v>501</v>
      </c>
      <c r="G36" s="394" t="s">
        <v>528</v>
      </c>
      <c r="H36" s="302" t="s">
        <v>529</v>
      </c>
      <c r="I36" s="301"/>
      <c r="J36" s="300"/>
      <c r="K36" s="299"/>
      <c r="L36" s="298"/>
    </row>
    <row r="37" spans="1:12">
      <c r="A37" s="288"/>
      <c r="B37" s="289"/>
      <c r="C37" s="288"/>
      <c r="D37" s="289"/>
      <c r="E37" s="288"/>
      <c r="F37" s="390"/>
      <c r="G37" s="288"/>
      <c r="H37" s="289"/>
      <c r="I37" s="288"/>
      <c r="J37" s="289"/>
      <c r="K37" s="288"/>
      <c r="L37" s="289"/>
    </row>
    <row r="38" spans="1:12">
      <c r="A38" s="288"/>
      <c r="B38" s="295"/>
      <c r="C38" s="288"/>
      <c r="D38" s="295"/>
      <c r="E38" s="288"/>
      <c r="F38" s="295"/>
      <c r="G38" s="288"/>
      <c r="H38" s="295"/>
      <c r="I38" s="288"/>
      <c r="J38" s="295"/>
      <c r="K38" s="288"/>
      <c r="L38" s="295"/>
    </row>
    <row r="39" spans="1:12" s="296" customFormat="1">
      <c r="A39" s="562" t="s">
        <v>408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</row>
    <row r="40" spans="1:12" s="297" customFormat="1" ht="12.75">
      <c r="A40" s="562" t="s">
        <v>436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</row>
    <row r="41" spans="1:12" s="297" customFormat="1" ht="12.75">
      <c r="A41" s="562"/>
      <c r="B41" s="562"/>
      <c r="C41" s="562"/>
      <c r="D41" s="562"/>
      <c r="E41" s="562"/>
      <c r="F41" s="562"/>
      <c r="G41" s="562"/>
      <c r="H41" s="562"/>
      <c r="I41" s="562"/>
      <c r="J41" s="562"/>
      <c r="K41" s="562"/>
      <c r="L41" s="562"/>
    </row>
    <row r="42" spans="1:12" s="296" customFormat="1">
      <c r="A42" s="562" t="s">
        <v>435</v>
      </c>
      <c r="B42" s="562"/>
      <c r="C42" s="562"/>
      <c r="D42" s="562"/>
      <c r="E42" s="562"/>
      <c r="F42" s="562"/>
      <c r="G42" s="562"/>
      <c r="H42" s="562"/>
      <c r="I42" s="562"/>
      <c r="J42" s="562"/>
      <c r="K42" s="562"/>
      <c r="L42" s="562"/>
    </row>
    <row r="43" spans="1:12" s="296" customFormat="1">
      <c r="A43" s="562"/>
      <c r="B43" s="562"/>
      <c r="C43" s="562"/>
      <c r="D43" s="562"/>
      <c r="E43" s="562"/>
      <c r="F43" s="562"/>
      <c r="G43" s="562"/>
      <c r="H43" s="562"/>
      <c r="I43" s="562"/>
      <c r="J43" s="562"/>
      <c r="K43" s="562"/>
      <c r="L43" s="562"/>
    </row>
    <row r="44" spans="1:12" s="296" customFormat="1">
      <c r="A44" s="562" t="s">
        <v>434</v>
      </c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</row>
    <row r="45" spans="1:12" s="296" customFormat="1">
      <c r="A45" s="288"/>
      <c r="B45" s="289"/>
      <c r="C45" s="288"/>
      <c r="D45" s="289"/>
      <c r="E45" s="288"/>
      <c r="F45" s="390"/>
      <c r="G45" s="288"/>
      <c r="H45" s="289"/>
      <c r="I45" s="288"/>
      <c r="J45" s="289"/>
      <c r="K45" s="288"/>
      <c r="L45" s="289"/>
    </row>
    <row r="46" spans="1:12" s="296" customFormat="1">
      <c r="A46" s="288"/>
      <c r="B46" s="295"/>
      <c r="C46" s="288"/>
      <c r="D46" s="295"/>
      <c r="E46" s="288"/>
      <c r="F46" s="295"/>
      <c r="G46" s="288"/>
      <c r="H46" s="295"/>
      <c r="I46" s="288"/>
      <c r="J46" s="295"/>
      <c r="K46" s="288"/>
      <c r="L46" s="295"/>
    </row>
    <row r="47" spans="1:12" s="296" customFormat="1">
      <c r="A47" s="288"/>
      <c r="B47" s="289"/>
      <c r="C47" s="288"/>
      <c r="D47" s="289"/>
      <c r="E47" s="288"/>
      <c r="F47" s="390"/>
      <c r="G47" s="288"/>
      <c r="H47" s="289"/>
      <c r="I47" s="288"/>
      <c r="J47" s="289"/>
      <c r="K47" s="288"/>
      <c r="L47" s="289"/>
    </row>
    <row r="48" spans="1:12">
      <c r="A48" s="288"/>
      <c r="B48" s="295"/>
      <c r="C48" s="288"/>
      <c r="D48" s="295"/>
      <c r="E48" s="288"/>
      <c r="F48" s="295"/>
      <c r="G48" s="288"/>
      <c r="H48" s="295"/>
      <c r="I48" s="288"/>
      <c r="J48" s="295"/>
      <c r="K48" s="288"/>
      <c r="L48" s="295"/>
    </row>
    <row r="49" spans="1:12" s="290" customFormat="1">
      <c r="A49" s="568" t="s">
        <v>96</v>
      </c>
      <c r="B49" s="568"/>
      <c r="C49" s="289"/>
      <c r="D49" s="288"/>
      <c r="E49" s="289"/>
      <c r="F49" s="390"/>
      <c r="G49" s="288"/>
      <c r="H49" s="289"/>
      <c r="I49" s="289"/>
      <c r="J49" s="288"/>
      <c r="K49" s="289"/>
      <c r="L49" s="288"/>
    </row>
    <row r="50" spans="1:12" s="290" customFormat="1">
      <c r="A50" s="289"/>
      <c r="B50" s="288"/>
      <c r="C50" s="293"/>
      <c r="D50" s="294"/>
      <c r="E50" s="293"/>
      <c r="F50" s="390"/>
      <c r="G50" s="288"/>
      <c r="H50" s="292"/>
      <c r="I50" s="289"/>
      <c r="J50" s="288"/>
      <c r="K50" s="289"/>
      <c r="L50" s="288"/>
    </row>
    <row r="51" spans="1:12" s="290" customFormat="1" ht="15" customHeight="1">
      <c r="A51" s="289"/>
      <c r="B51" s="288"/>
      <c r="C51" s="561" t="s">
        <v>256</v>
      </c>
      <c r="D51" s="561"/>
      <c r="E51" s="561"/>
      <c r="F51" s="390"/>
      <c r="G51" s="288"/>
      <c r="H51" s="566" t="s">
        <v>433</v>
      </c>
      <c r="I51" s="291"/>
      <c r="J51" s="288"/>
      <c r="K51" s="289"/>
      <c r="L51" s="288"/>
    </row>
    <row r="52" spans="1:12" s="290" customFormat="1">
      <c r="A52" s="289"/>
      <c r="B52" s="288"/>
      <c r="C52" s="289"/>
      <c r="D52" s="288"/>
      <c r="E52" s="289"/>
      <c r="F52" s="390"/>
      <c r="G52" s="288"/>
      <c r="H52" s="567"/>
      <c r="I52" s="291"/>
      <c r="J52" s="288"/>
      <c r="K52" s="289"/>
      <c r="L52" s="288"/>
    </row>
    <row r="53" spans="1:12" s="287" customFormat="1">
      <c r="A53" s="289"/>
      <c r="B53" s="288"/>
      <c r="C53" s="561" t="s">
        <v>127</v>
      </c>
      <c r="D53" s="561"/>
      <c r="E53" s="561"/>
      <c r="F53" s="390"/>
      <c r="G53" s="288"/>
      <c r="H53" s="289"/>
      <c r="I53" s="289"/>
      <c r="J53" s="288"/>
      <c r="K53" s="289"/>
      <c r="L53" s="288"/>
    </row>
    <row r="54" spans="1:12" s="287" customFormat="1">
      <c r="E54" s="285"/>
      <c r="F54" s="391"/>
    </row>
    <row r="55" spans="1:12" s="287" customFormat="1">
      <c r="E55" s="285"/>
      <c r="F55" s="391"/>
    </row>
    <row r="56" spans="1:12" s="287" customFormat="1">
      <c r="E56" s="285"/>
      <c r="F56" s="391"/>
    </row>
    <row r="57" spans="1:12" s="287" customFormat="1">
      <c r="E57" s="285"/>
      <c r="F57" s="391"/>
    </row>
    <row r="58" spans="1:12" s="287" customFormat="1">
      <c r="F58" s="391"/>
    </row>
  </sheetData>
  <mergeCells count="9">
    <mergeCell ref="C53:E53"/>
    <mergeCell ref="A40:L41"/>
    <mergeCell ref="A42:L43"/>
    <mergeCell ref="A44:L44"/>
    <mergeCell ref="I6:K6"/>
    <mergeCell ref="H51:H52"/>
    <mergeCell ref="A49:B49"/>
    <mergeCell ref="A39:L39"/>
    <mergeCell ref="C51:E51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36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6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6"/>
  </dataValidations>
  <printOptions gridLines="1"/>
  <pageMargins left="0.11810804899387577" right="0.11810804899387577" top="0.354329615048119" bottom="0.354329615048119" header="0.31496062992125984" footer="0.31496062992125984"/>
  <pageSetup scale="5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8"/>
  <sheetViews>
    <sheetView view="pageBreakPreview" zoomScale="80" zoomScaleSheetLayoutView="80" workbookViewId="0">
      <selection sqref="A1:XFD1048576"/>
    </sheetView>
  </sheetViews>
  <sheetFormatPr defaultColWidth="9.140625" defaultRowHeight="12.75"/>
  <cols>
    <col min="1" max="1" width="5.42578125" style="186" customWidth="1"/>
    <col min="2" max="2" width="27.5703125" style="186" customWidth="1"/>
    <col min="3" max="3" width="19.28515625" style="186" customWidth="1"/>
    <col min="4" max="4" width="16.85546875" style="186" customWidth="1"/>
    <col min="5" max="5" width="19.42578125" style="186" customWidth="1"/>
    <col min="6" max="6" width="17" style="186" customWidth="1"/>
    <col min="7" max="7" width="13.7109375" style="186" customWidth="1"/>
    <col min="8" max="8" width="19.42578125" style="186" bestFit="1" customWidth="1"/>
    <col min="9" max="9" width="18.5703125" style="186" bestFit="1" customWidth="1"/>
    <col min="10" max="10" width="16.7109375" style="186" customWidth="1"/>
    <col min="11" max="11" width="19.140625" style="186" customWidth="1"/>
    <col min="12" max="12" width="12.85546875" style="186" customWidth="1"/>
    <col min="13" max="16384" width="9.140625" style="186"/>
  </cols>
  <sheetData>
    <row r="2" spans="1:12" ht="15">
      <c r="A2" s="579" t="s">
        <v>448</v>
      </c>
      <c r="B2" s="579"/>
      <c r="C2" s="579"/>
      <c r="D2" s="579"/>
      <c r="E2" s="380"/>
      <c r="F2" s="78"/>
      <c r="G2" s="78"/>
      <c r="H2" s="78"/>
      <c r="I2" s="78"/>
      <c r="J2" s="382"/>
      <c r="K2" s="381"/>
      <c r="L2" s="381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382"/>
      <c r="K3" s="569" t="s">
        <v>1414</v>
      </c>
      <c r="L3" s="569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382"/>
      <c r="K4" s="382"/>
      <c r="L4" s="382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>
        <f>'[2]ფორმა N1'!D4</f>
        <v>0</v>
      </c>
      <c r="B6" s="81" t="s">
        <v>1477</v>
      </c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378"/>
      <c r="B8" s="378"/>
      <c r="C8" s="378"/>
      <c r="D8" s="378"/>
      <c r="E8" s="378"/>
      <c r="F8" s="378"/>
      <c r="G8" s="378"/>
      <c r="H8" s="378"/>
      <c r="I8" s="378"/>
      <c r="J8" s="79"/>
      <c r="K8" s="79"/>
      <c r="L8" s="79"/>
    </row>
    <row r="9" spans="1:12" ht="45">
      <c r="A9" s="91" t="s">
        <v>64</v>
      </c>
      <c r="B9" s="91" t="s">
        <v>449</v>
      </c>
      <c r="C9" s="91" t="s">
        <v>450</v>
      </c>
      <c r="D9" s="91" t="s">
        <v>451</v>
      </c>
      <c r="E9" s="91" t="s">
        <v>452</v>
      </c>
      <c r="F9" s="91" t="s">
        <v>453</v>
      </c>
      <c r="G9" s="91" t="s">
        <v>454</v>
      </c>
      <c r="H9" s="91" t="s">
        <v>455</v>
      </c>
      <c r="I9" s="91" t="s">
        <v>456</v>
      </c>
      <c r="J9" s="91" t="s">
        <v>457</v>
      </c>
      <c r="K9" s="91" t="s">
        <v>458</v>
      </c>
      <c r="L9" s="91" t="s">
        <v>306</v>
      </c>
    </row>
    <row r="10" spans="1:12" ht="75.75" customHeight="1">
      <c r="A10" s="99">
        <v>1</v>
      </c>
      <c r="B10" s="533" t="s">
        <v>1478</v>
      </c>
      <c r="C10" s="99" t="s">
        <v>1479</v>
      </c>
      <c r="D10" s="99">
        <v>236080557</v>
      </c>
      <c r="E10" s="524" t="s">
        <v>1480</v>
      </c>
      <c r="F10" s="99" t="s">
        <v>1481</v>
      </c>
      <c r="G10" s="99"/>
      <c r="H10" s="524" t="s">
        <v>1480</v>
      </c>
      <c r="I10" s="99" t="s">
        <v>1482</v>
      </c>
      <c r="J10" s="4">
        <v>1689.24</v>
      </c>
      <c r="K10" s="4">
        <v>24494.21</v>
      </c>
      <c r="L10" s="99"/>
    </row>
    <row r="11" spans="1:12" ht="65.25" customHeight="1">
      <c r="A11" s="99">
        <v>2</v>
      </c>
      <c r="B11" s="351" t="s">
        <v>1478</v>
      </c>
      <c r="C11" s="99" t="s">
        <v>1483</v>
      </c>
      <c r="D11" s="99">
        <v>202188612</v>
      </c>
      <c r="E11" s="524" t="s">
        <v>1480</v>
      </c>
      <c r="F11" s="99" t="s">
        <v>1484</v>
      </c>
      <c r="G11" s="99"/>
      <c r="H11" s="524" t="s">
        <v>1480</v>
      </c>
      <c r="I11" s="99" t="s">
        <v>1482</v>
      </c>
      <c r="J11" s="4">
        <v>3070.96</v>
      </c>
      <c r="K11" s="4">
        <v>76774.09</v>
      </c>
      <c r="L11" s="99"/>
    </row>
    <row r="12" spans="1:12" ht="74.25" customHeight="1">
      <c r="A12" s="99">
        <v>3</v>
      </c>
      <c r="B12" s="351" t="s">
        <v>1478</v>
      </c>
      <c r="C12" s="88" t="s">
        <v>1485</v>
      </c>
      <c r="D12" s="88">
        <v>400133003</v>
      </c>
      <c r="E12" s="524" t="s">
        <v>1480</v>
      </c>
      <c r="F12" s="88" t="s">
        <v>1486</v>
      </c>
      <c r="G12" s="88"/>
      <c r="H12" s="524" t="s">
        <v>1480</v>
      </c>
      <c r="I12" s="99" t="s">
        <v>1482</v>
      </c>
      <c r="J12" s="4">
        <v>4722.87</v>
      </c>
      <c r="K12" s="4">
        <v>188915</v>
      </c>
      <c r="L12" s="88"/>
    </row>
    <row r="13" spans="1:12" ht="15">
      <c r="A13" s="99">
        <v>4</v>
      </c>
      <c r="B13" s="351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88" t="s">
        <v>264</v>
      </c>
      <c r="B14" s="351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88"/>
      <c r="B15" s="351"/>
      <c r="C15" s="100"/>
      <c r="D15" s="100"/>
      <c r="E15" s="100"/>
      <c r="F15" s="100"/>
      <c r="G15" s="88"/>
      <c r="H15" s="88"/>
      <c r="I15" s="88"/>
      <c r="J15" s="88" t="s">
        <v>1487</v>
      </c>
      <c r="K15" s="87">
        <f>SUM(K10:K14)</f>
        <v>290183.3</v>
      </c>
      <c r="L15" s="88"/>
    </row>
    <row r="16" spans="1:12" ht="15">
      <c r="A16" s="225"/>
      <c r="B16" s="225"/>
      <c r="C16" s="225"/>
      <c r="D16" s="225"/>
      <c r="E16" s="225"/>
      <c r="F16" s="225"/>
      <c r="G16" s="225"/>
      <c r="H16" s="225"/>
      <c r="I16" s="225"/>
      <c r="J16" s="225"/>
      <c r="K16" s="185"/>
    </row>
    <row r="17" spans="1:11" ht="15">
      <c r="A17" s="226" t="s">
        <v>459</v>
      </c>
      <c r="B17" s="226"/>
      <c r="C17" s="225"/>
      <c r="D17" s="225"/>
      <c r="E17" s="225"/>
      <c r="F17" s="225"/>
      <c r="G17" s="225"/>
      <c r="H17" s="225"/>
      <c r="I17" s="225"/>
      <c r="J17" s="225"/>
      <c r="K17" s="185"/>
    </row>
    <row r="18" spans="1:11" ht="15">
      <c r="A18" s="226" t="s">
        <v>460</v>
      </c>
      <c r="B18" s="226"/>
      <c r="C18" s="225"/>
      <c r="D18" s="225"/>
      <c r="E18" s="225"/>
      <c r="F18" s="225"/>
      <c r="G18" s="225"/>
      <c r="H18" s="225"/>
      <c r="I18" s="225"/>
      <c r="J18" s="225"/>
      <c r="K18" s="185"/>
    </row>
    <row r="19" spans="1:11" ht="15">
      <c r="A19" s="216" t="s">
        <v>461</v>
      </c>
      <c r="B19" s="226"/>
      <c r="C19" s="185"/>
      <c r="D19" s="185"/>
      <c r="E19" s="185"/>
      <c r="F19" s="185"/>
      <c r="G19" s="185"/>
      <c r="H19" s="185"/>
      <c r="I19" s="185"/>
      <c r="J19" s="185"/>
      <c r="K19" s="185"/>
    </row>
    <row r="20" spans="1:11" ht="15">
      <c r="A20" s="216" t="s">
        <v>462</v>
      </c>
      <c r="B20" s="226"/>
      <c r="C20" s="185"/>
      <c r="D20" s="185"/>
      <c r="E20" s="185"/>
      <c r="F20" s="185"/>
      <c r="G20" s="185"/>
      <c r="H20" s="185"/>
      <c r="I20" s="185"/>
      <c r="J20" s="185"/>
      <c r="K20" s="185"/>
    </row>
    <row r="21" spans="1:11" ht="15" customHeight="1">
      <c r="A21" s="580" t="s">
        <v>477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</row>
    <row r="22" spans="1:11" ht="15" customHeight="1">
      <c r="A22" s="580"/>
      <c r="B22" s="580"/>
      <c r="C22" s="580"/>
      <c r="D22" s="580"/>
      <c r="E22" s="580"/>
      <c r="F22" s="580"/>
      <c r="G22" s="580"/>
      <c r="H22" s="580"/>
      <c r="I22" s="580"/>
      <c r="J22" s="580"/>
      <c r="K22" s="580"/>
    </row>
    <row r="23" spans="1:11" ht="12.75" customHeight="1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</row>
    <row r="24" spans="1:11" ht="15">
      <c r="A24" s="581" t="s">
        <v>96</v>
      </c>
      <c r="B24" s="581"/>
      <c r="C24" s="352"/>
      <c r="D24" s="353"/>
      <c r="E24" s="353"/>
      <c r="F24" s="352"/>
      <c r="G24" s="352"/>
      <c r="H24" s="352"/>
      <c r="I24" s="352"/>
      <c r="J24" s="352"/>
      <c r="K24" s="185"/>
    </row>
    <row r="25" spans="1:11" ht="15">
      <c r="A25" s="352"/>
      <c r="B25" s="353"/>
      <c r="C25" s="352"/>
      <c r="D25" s="353"/>
      <c r="E25" s="353"/>
      <c r="F25" s="352"/>
      <c r="G25" s="352"/>
      <c r="H25" s="352"/>
      <c r="I25" s="352"/>
      <c r="J25" s="354"/>
      <c r="K25" s="185"/>
    </row>
    <row r="26" spans="1:11" ht="15" customHeight="1">
      <c r="A26" s="352"/>
      <c r="B26" s="353"/>
      <c r="C26" s="582" t="s">
        <v>256</v>
      </c>
      <c r="D26" s="582"/>
      <c r="E26" s="379"/>
      <c r="F26" s="355"/>
      <c r="G26" s="583" t="s">
        <v>463</v>
      </c>
      <c r="H26" s="583"/>
      <c r="I26" s="583"/>
      <c r="J26" s="356"/>
      <c r="K26" s="185"/>
    </row>
    <row r="27" spans="1:11" ht="15">
      <c r="A27" s="352"/>
      <c r="B27" s="353"/>
      <c r="C27" s="352"/>
      <c r="D27" s="353"/>
      <c r="E27" s="353"/>
      <c r="F27" s="352"/>
      <c r="G27" s="584"/>
      <c r="H27" s="584"/>
      <c r="I27" s="584"/>
      <c r="J27" s="356"/>
      <c r="K27" s="185"/>
    </row>
    <row r="28" spans="1:11" ht="15">
      <c r="A28" s="352"/>
      <c r="B28" s="353"/>
      <c r="C28" s="585" t="s">
        <v>127</v>
      </c>
      <c r="D28" s="585"/>
      <c r="E28" s="379"/>
      <c r="F28" s="355"/>
      <c r="G28" s="352"/>
      <c r="H28" s="352"/>
      <c r="I28" s="352"/>
      <c r="J28" s="352"/>
      <c r="K28" s="185"/>
    </row>
  </sheetData>
  <mergeCells count="7">
    <mergeCell ref="C28:D28"/>
    <mergeCell ref="A2:D2"/>
    <mergeCell ref="K3:L3"/>
    <mergeCell ref="A21:K22"/>
    <mergeCell ref="A24:B24"/>
    <mergeCell ref="C26:D26"/>
    <mergeCell ref="G26:I27"/>
  </mergeCells>
  <dataValidations count="1">
    <dataValidation type="list" allowBlank="1" showInputMessage="1" showErrorMessage="1" sqref="B10:B1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3" zoomScale="80" zoomScaleNormal="100" zoomScaleSheetLayoutView="80" workbookViewId="0">
      <selection activeCell="D36" sqref="D36"/>
    </sheetView>
  </sheetViews>
  <sheetFormatPr defaultColWidth="9.140625"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6.28515625" style="2" customWidth="1"/>
    <col min="6" max="16384" width="9.140625" style="2"/>
  </cols>
  <sheetData>
    <row r="1" spans="1:5">
      <c r="A1" s="75" t="s">
        <v>212</v>
      </c>
      <c r="B1" s="122"/>
      <c r="C1" s="586" t="s">
        <v>186</v>
      </c>
      <c r="D1" s="586"/>
      <c r="E1" s="106"/>
    </row>
    <row r="2" spans="1:5">
      <c r="A2" s="77" t="s">
        <v>128</v>
      </c>
      <c r="B2" s="122"/>
      <c r="C2" s="78"/>
      <c r="D2" s="569" t="s">
        <v>551</v>
      </c>
      <c r="E2" s="570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პლატფორმა ახალი პოლიტიკური მოძრაობა სახელმწიფო ხალხისთვის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179</v>
      </c>
      <c r="B10" s="52"/>
      <c r="C10" s="126">
        <f>SUM(C11,C34)</f>
        <v>125940.07</v>
      </c>
      <c r="D10" s="126">
        <f>SUM(D11,D34)</f>
        <v>240315.12999999998</v>
      </c>
      <c r="E10" s="106"/>
    </row>
    <row r="11" spans="1:5">
      <c r="A11" s="53" t="s">
        <v>180</v>
      </c>
      <c r="B11" s="54"/>
      <c r="C11" s="86">
        <f>SUM(C12:C32)</f>
        <v>34162.74</v>
      </c>
      <c r="D11" s="86">
        <f>SUM(D12:D32)</f>
        <v>8965.2799999999988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14983.12</v>
      </c>
      <c r="D14" s="8">
        <v>1214.17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/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/>
      <c r="D24" s="8"/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/>
      <c r="D27" s="8"/>
      <c r="E27" s="106"/>
    </row>
    <row r="28" spans="1:5">
      <c r="A28" s="57">
        <v>1442</v>
      </c>
      <c r="B28" s="56" t="s">
        <v>146</v>
      </c>
      <c r="C28" s="8">
        <v>19179.62</v>
      </c>
      <c r="D28" s="8">
        <v>7751.11</v>
      </c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/>
      <c r="D32" s="8"/>
      <c r="E32" s="106"/>
    </row>
    <row r="33" spans="1:5">
      <c r="A33" s="30"/>
      <c r="E33" s="106"/>
    </row>
    <row r="34" spans="1:5">
      <c r="A34" s="58" t="s">
        <v>181</v>
      </c>
      <c r="B34" s="56"/>
      <c r="C34" s="86">
        <f>SUM(C35:C42)</f>
        <v>91777.33</v>
      </c>
      <c r="D34" s="86">
        <f>SUM(D35:D42)</f>
        <v>231349.84999999998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>
        <v>70313</v>
      </c>
      <c r="D36" s="8">
        <v>206969.21</v>
      </c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388</v>
      </c>
      <c r="C38" s="8"/>
      <c r="D38" s="8"/>
      <c r="E38" s="106"/>
    </row>
    <row r="39" spans="1:5">
      <c r="A39" s="57">
        <v>2150</v>
      </c>
      <c r="B39" s="56" t="s">
        <v>391</v>
      </c>
      <c r="C39" s="8"/>
      <c r="D39" s="8"/>
      <c r="E39" s="106"/>
    </row>
    <row r="40" spans="1:5">
      <c r="A40" s="57">
        <v>2220</v>
      </c>
      <c r="B40" s="56" t="s">
        <v>91</v>
      </c>
      <c r="C40" s="8">
        <v>21464.33</v>
      </c>
      <c r="D40" s="8">
        <v>24380.639999999999</v>
      </c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/>
      <c r="D42" s="8"/>
      <c r="E42" s="106"/>
    </row>
    <row r="43" spans="1:5">
      <c r="A43" s="31"/>
      <c r="E43" s="106"/>
    </row>
    <row r="44" spans="1:5">
      <c r="A44" s="55" t="s">
        <v>185</v>
      </c>
      <c r="B44" s="56"/>
      <c r="C44" s="86">
        <f>SUM(C45,C64)</f>
        <v>217220.02</v>
      </c>
      <c r="D44" s="86">
        <f>SUM(D45,D64)</f>
        <v>175547.78</v>
      </c>
      <c r="E44" s="106"/>
    </row>
    <row r="45" spans="1:5">
      <c r="A45" s="58" t="s">
        <v>182</v>
      </c>
      <c r="B45" s="56"/>
      <c r="C45" s="86">
        <f>SUM(C46:C61)</f>
        <v>217220.02</v>
      </c>
      <c r="D45" s="86">
        <f>SUM(D46:D61)</f>
        <v>175547.78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>
        <v>216607.52</v>
      </c>
      <c r="D47" s="8">
        <v>168118.53</v>
      </c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>
        <v>612.5</v>
      </c>
      <c r="D49" s="8">
        <v>7429.25</v>
      </c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/>
      <c r="D51" s="8"/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411</v>
      </c>
      <c r="C66" s="8"/>
      <c r="D66" s="8"/>
      <c r="E66" s="106"/>
    </row>
    <row r="67" spans="1:5">
      <c r="A67" s="57">
        <v>5230</v>
      </c>
      <c r="B67" s="56" t="s">
        <v>412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419</v>
      </c>
      <c r="D87" s="12"/>
      <c r="E87"/>
      <c r="F87"/>
      <c r="G87"/>
      <c r="H87"/>
      <c r="I87"/>
    </row>
    <row r="88" spans="1:9">
      <c r="A88"/>
      <c r="B88" s="2" t="s">
        <v>420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6" fitToHeight="2" orientation="portrait" r:id="rId1"/>
  <rowBreaks count="1" manualBreakCount="1">
    <brk id="43" max="4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15" zoomScaleNormal="100" zoomScaleSheetLayoutView="115" workbookViewId="0">
      <selection activeCell="I2" sqref="I2:J2"/>
    </sheetView>
  </sheetViews>
  <sheetFormatPr defaultColWidth="9.140625" defaultRowHeight="15"/>
  <cols>
    <col min="1" max="1" width="4.85546875" style="2" customWidth="1"/>
    <col min="2" max="2" width="31.42578125" style="2" customWidth="1"/>
    <col min="3" max="3" width="27.71093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425</v>
      </c>
      <c r="B1" s="77"/>
      <c r="C1" s="77"/>
      <c r="D1" s="77"/>
      <c r="E1" s="77"/>
      <c r="F1" s="77"/>
      <c r="G1" s="77"/>
      <c r="H1" s="77"/>
      <c r="I1" s="571" t="s">
        <v>97</v>
      </c>
      <c r="J1" s="571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69" t="s">
        <v>551</v>
      </c>
      <c r="J2" s="570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0" t="str">
        <f>'ფორმა N1'!D4</f>
        <v>პლატფორმა ახალი პოლიტიკური მოძრაობა სახელმწიფო ხალხისთვის</v>
      </c>
      <c r="B5" s="370"/>
      <c r="C5" s="370"/>
      <c r="D5" s="370"/>
      <c r="E5" s="370"/>
      <c r="F5" s="371"/>
      <c r="G5" s="370"/>
      <c r="H5" s="370"/>
      <c r="I5" s="370"/>
      <c r="J5" s="370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99</v>
      </c>
      <c r="C8" s="131" t="s">
        <v>101</v>
      </c>
      <c r="D8" s="131" t="s">
        <v>263</v>
      </c>
      <c r="E8" s="131" t="s">
        <v>100</v>
      </c>
      <c r="F8" s="129" t="s">
        <v>244</v>
      </c>
      <c r="G8" s="129" t="s">
        <v>282</v>
      </c>
      <c r="H8" s="129" t="s">
        <v>283</v>
      </c>
      <c r="I8" s="129" t="s">
        <v>245</v>
      </c>
      <c r="J8" s="132" t="s">
        <v>102</v>
      </c>
      <c r="K8" s="106"/>
    </row>
    <row r="9" spans="1:11" s="27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15.75">
      <c r="A10" s="395">
        <v>1</v>
      </c>
      <c r="B10" s="396" t="s">
        <v>552</v>
      </c>
      <c r="C10" s="397" t="s">
        <v>553</v>
      </c>
      <c r="D10" s="402" t="s">
        <v>555</v>
      </c>
      <c r="E10" s="403">
        <v>42509</v>
      </c>
      <c r="F10" s="404">
        <v>14983.12</v>
      </c>
      <c r="G10" s="401">
        <v>664559</v>
      </c>
      <c r="H10" s="401">
        <v>678327.95</v>
      </c>
      <c r="I10" s="401">
        <v>1214.17</v>
      </c>
      <c r="J10" s="401"/>
      <c r="K10" s="106"/>
    </row>
    <row r="11" spans="1:11" ht="15.75">
      <c r="A11" s="398">
        <v>2</v>
      </c>
      <c r="B11" s="399" t="s">
        <v>552</v>
      </c>
      <c r="C11" s="400" t="s">
        <v>554</v>
      </c>
      <c r="D11" s="406" t="s">
        <v>556</v>
      </c>
      <c r="E11" s="407">
        <v>42509</v>
      </c>
      <c r="F11" s="405">
        <v>0</v>
      </c>
      <c r="G11" s="272">
        <v>0</v>
      </c>
      <c r="H11" s="272">
        <v>0</v>
      </c>
      <c r="I11" s="272">
        <v>0</v>
      </c>
      <c r="J11" s="272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0" t="s">
        <v>96</v>
      </c>
      <c r="C15" s="105"/>
      <c r="D15" s="105"/>
      <c r="E15" s="105"/>
      <c r="F15" s="231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1"/>
      <c r="D17" s="105"/>
      <c r="E17" s="105"/>
      <c r="F17" s="281"/>
      <c r="G17" s="282"/>
      <c r="H17" s="282"/>
      <c r="I17" s="102"/>
      <c r="J17" s="102"/>
    </row>
    <row r="18" spans="1:10">
      <c r="A18" s="102"/>
      <c r="B18" s="105"/>
      <c r="C18" s="232" t="s">
        <v>256</v>
      </c>
      <c r="D18" s="232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33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3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ColWidth="9.140625" defaultRowHeight="15"/>
  <cols>
    <col min="1" max="1" width="12" style="185" customWidth="1"/>
    <col min="2" max="2" width="13.28515625" style="185" customWidth="1"/>
    <col min="3" max="3" width="21.42578125" style="185" customWidth="1"/>
    <col min="4" max="4" width="17.85546875" style="185" customWidth="1"/>
    <col min="5" max="5" width="12.7109375" style="185" customWidth="1"/>
    <col min="6" max="6" width="36.85546875" style="185" customWidth="1"/>
    <col min="7" max="7" width="22.28515625" style="185" customWidth="1"/>
    <col min="8" max="8" width="0.5703125" style="185" customWidth="1"/>
    <col min="9" max="16384" width="9.140625" style="185"/>
  </cols>
  <sheetData>
    <row r="1" spans="1:8">
      <c r="A1" s="75" t="s">
        <v>351</v>
      </c>
      <c r="B1" s="77"/>
      <c r="C1" s="77"/>
      <c r="D1" s="77"/>
      <c r="E1" s="77"/>
      <c r="F1" s="77"/>
      <c r="G1" s="164" t="s">
        <v>97</v>
      </c>
      <c r="H1" s="165"/>
    </row>
    <row r="2" spans="1:8">
      <c r="A2" s="77" t="s">
        <v>128</v>
      </c>
      <c r="B2" s="77"/>
      <c r="C2" s="77"/>
      <c r="D2" s="77"/>
      <c r="E2" s="77"/>
      <c r="F2" s="77"/>
      <c r="G2" s="569" t="s">
        <v>551</v>
      </c>
      <c r="H2" s="570"/>
    </row>
    <row r="3" spans="1:8">
      <c r="A3" s="77"/>
      <c r="B3" s="77"/>
      <c r="C3" s="77"/>
      <c r="D3" s="77"/>
      <c r="E3" s="77"/>
      <c r="F3" s="77"/>
      <c r="G3" s="103"/>
      <c r="H3" s="165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0" t="str">
        <f>'ფორმა N1'!D4</f>
        <v>პლატფორმა ახალი პოლიტიკური მოძრაობა სახელმწიფო ხალხისთვის</v>
      </c>
      <c r="B5" s="220"/>
      <c r="C5" s="220"/>
      <c r="D5" s="220"/>
      <c r="E5" s="220"/>
      <c r="F5" s="220"/>
      <c r="G5" s="220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7" t="s">
        <v>301</v>
      </c>
      <c r="B8" s="167" t="s">
        <v>129</v>
      </c>
      <c r="C8" s="168" t="s">
        <v>349</v>
      </c>
      <c r="D8" s="168" t="s">
        <v>350</v>
      </c>
      <c r="E8" s="168" t="s">
        <v>263</v>
      </c>
      <c r="F8" s="167" t="s">
        <v>308</v>
      </c>
      <c r="G8" s="168" t="s">
        <v>302</v>
      </c>
      <c r="H8" s="106"/>
    </row>
    <row r="9" spans="1:8">
      <c r="A9" s="169" t="s">
        <v>303</v>
      </c>
      <c r="B9" s="170"/>
      <c r="C9" s="171"/>
      <c r="D9" s="172"/>
      <c r="E9" s="172"/>
      <c r="F9" s="172"/>
      <c r="G9" s="173"/>
      <c r="H9" s="106"/>
    </row>
    <row r="10" spans="1:8" ht="15.75">
      <c r="A10" s="170">
        <v>1</v>
      </c>
      <c r="B10" s="158"/>
      <c r="C10" s="174"/>
      <c r="D10" s="175"/>
      <c r="E10" s="175"/>
      <c r="F10" s="175"/>
      <c r="G10" s="176" t="str">
        <f>IF(ISBLANK(B10),"",G9+C10-D10)</f>
        <v/>
      </c>
      <c r="H10" s="106"/>
    </row>
    <row r="11" spans="1:8" ht="15.75">
      <c r="A11" s="170">
        <v>2</v>
      </c>
      <c r="B11" s="158"/>
      <c r="C11" s="174"/>
      <c r="D11" s="175"/>
      <c r="E11" s="175"/>
      <c r="F11" s="175"/>
      <c r="G11" s="176" t="str">
        <f t="shared" ref="G11:G38" si="0">IF(ISBLANK(B11),"",G10+C11-D11)</f>
        <v/>
      </c>
      <c r="H11" s="106"/>
    </row>
    <row r="12" spans="1:8" ht="15.75">
      <c r="A12" s="170">
        <v>3</v>
      </c>
      <c r="B12" s="158"/>
      <c r="C12" s="174"/>
      <c r="D12" s="175"/>
      <c r="E12" s="175"/>
      <c r="F12" s="175"/>
      <c r="G12" s="176" t="str">
        <f t="shared" si="0"/>
        <v/>
      </c>
      <c r="H12" s="106"/>
    </row>
    <row r="13" spans="1:8" ht="15.75">
      <c r="A13" s="170">
        <v>4</v>
      </c>
      <c r="B13" s="158"/>
      <c r="C13" s="174"/>
      <c r="D13" s="175"/>
      <c r="E13" s="175"/>
      <c r="F13" s="175"/>
      <c r="G13" s="176" t="str">
        <f t="shared" si="0"/>
        <v/>
      </c>
      <c r="H13" s="106"/>
    </row>
    <row r="14" spans="1:8" ht="15.75">
      <c r="A14" s="170">
        <v>5</v>
      </c>
      <c r="B14" s="158"/>
      <c r="C14" s="174"/>
      <c r="D14" s="175"/>
      <c r="E14" s="175"/>
      <c r="F14" s="175"/>
      <c r="G14" s="176" t="str">
        <f t="shared" si="0"/>
        <v/>
      </c>
      <c r="H14" s="106"/>
    </row>
    <row r="15" spans="1:8" ht="15.75">
      <c r="A15" s="170">
        <v>6</v>
      </c>
      <c r="B15" s="158"/>
      <c r="C15" s="174"/>
      <c r="D15" s="175"/>
      <c r="E15" s="175"/>
      <c r="F15" s="175"/>
      <c r="G15" s="176" t="str">
        <f t="shared" si="0"/>
        <v/>
      </c>
      <c r="H15" s="106"/>
    </row>
    <row r="16" spans="1:8" ht="15.75">
      <c r="A16" s="170">
        <v>7</v>
      </c>
      <c r="B16" s="158"/>
      <c r="C16" s="174"/>
      <c r="D16" s="175"/>
      <c r="E16" s="175"/>
      <c r="F16" s="175"/>
      <c r="G16" s="176" t="str">
        <f t="shared" si="0"/>
        <v/>
      </c>
      <c r="H16" s="106"/>
    </row>
    <row r="17" spans="1:8" ht="15.75">
      <c r="A17" s="170">
        <v>8</v>
      </c>
      <c r="B17" s="158"/>
      <c r="C17" s="174"/>
      <c r="D17" s="175"/>
      <c r="E17" s="175"/>
      <c r="F17" s="175"/>
      <c r="G17" s="176" t="str">
        <f t="shared" si="0"/>
        <v/>
      </c>
      <c r="H17" s="106"/>
    </row>
    <row r="18" spans="1:8" ht="15.75">
      <c r="A18" s="170">
        <v>9</v>
      </c>
      <c r="B18" s="158"/>
      <c r="C18" s="174"/>
      <c r="D18" s="175"/>
      <c r="E18" s="175"/>
      <c r="F18" s="175"/>
      <c r="G18" s="176" t="str">
        <f t="shared" si="0"/>
        <v/>
      </c>
      <c r="H18" s="106"/>
    </row>
    <row r="19" spans="1:8" ht="15.75">
      <c r="A19" s="170">
        <v>10</v>
      </c>
      <c r="B19" s="158"/>
      <c r="C19" s="174"/>
      <c r="D19" s="175"/>
      <c r="E19" s="175"/>
      <c r="F19" s="175"/>
      <c r="G19" s="176" t="str">
        <f t="shared" si="0"/>
        <v/>
      </c>
      <c r="H19" s="106"/>
    </row>
    <row r="20" spans="1:8" ht="15.75">
      <c r="A20" s="170">
        <v>11</v>
      </c>
      <c r="B20" s="158"/>
      <c r="C20" s="174"/>
      <c r="D20" s="175"/>
      <c r="E20" s="175"/>
      <c r="F20" s="175"/>
      <c r="G20" s="176" t="str">
        <f t="shared" si="0"/>
        <v/>
      </c>
      <c r="H20" s="106"/>
    </row>
    <row r="21" spans="1:8" ht="15.75">
      <c r="A21" s="170">
        <v>12</v>
      </c>
      <c r="B21" s="158"/>
      <c r="C21" s="174"/>
      <c r="D21" s="175"/>
      <c r="E21" s="175"/>
      <c r="F21" s="175"/>
      <c r="G21" s="176" t="str">
        <f t="shared" si="0"/>
        <v/>
      </c>
      <c r="H21" s="106"/>
    </row>
    <row r="22" spans="1:8" ht="15.75">
      <c r="A22" s="170">
        <v>13</v>
      </c>
      <c r="B22" s="158"/>
      <c r="C22" s="174"/>
      <c r="D22" s="175"/>
      <c r="E22" s="175"/>
      <c r="F22" s="175"/>
      <c r="G22" s="176" t="str">
        <f t="shared" si="0"/>
        <v/>
      </c>
      <c r="H22" s="106"/>
    </row>
    <row r="23" spans="1:8" ht="15.75">
      <c r="A23" s="170">
        <v>14</v>
      </c>
      <c r="B23" s="158"/>
      <c r="C23" s="174"/>
      <c r="D23" s="175"/>
      <c r="E23" s="175"/>
      <c r="F23" s="175"/>
      <c r="G23" s="176" t="str">
        <f t="shared" si="0"/>
        <v/>
      </c>
      <c r="H23" s="106"/>
    </row>
    <row r="24" spans="1:8" ht="15.75">
      <c r="A24" s="170">
        <v>15</v>
      </c>
      <c r="B24" s="158"/>
      <c r="C24" s="174"/>
      <c r="D24" s="175"/>
      <c r="E24" s="175"/>
      <c r="F24" s="175"/>
      <c r="G24" s="176" t="str">
        <f t="shared" si="0"/>
        <v/>
      </c>
      <c r="H24" s="106"/>
    </row>
    <row r="25" spans="1:8" ht="15.75">
      <c r="A25" s="170">
        <v>16</v>
      </c>
      <c r="B25" s="158"/>
      <c r="C25" s="174"/>
      <c r="D25" s="175"/>
      <c r="E25" s="175"/>
      <c r="F25" s="175"/>
      <c r="G25" s="176" t="str">
        <f t="shared" si="0"/>
        <v/>
      </c>
      <c r="H25" s="106"/>
    </row>
    <row r="26" spans="1:8" ht="15.75">
      <c r="A26" s="170">
        <v>17</v>
      </c>
      <c r="B26" s="158"/>
      <c r="C26" s="174"/>
      <c r="D26" s="175"/>
      <c r="E26" s="175"/>
      <c r="F26" s="175"/>
      <c r="G26" s="176" t="str">
        <f t="shared" si="0"/>
        <v/>
      </c>
      <c r="H26" s="106"/>
    </row>
    <row r="27" spans="1:8" ht="15.75">
      <c r="A27" s="170">
        <v>18</v>
      </c>
      <c r="B27" s="158"/>
      <c r="C27" s="174"/>
      <c r="D27" s="175"/>
      <c r="E27" s="175"/>
      <c r="F27" s="175"/>
      <c r="G27" s="176" t="str">
        <f t="shared" si="0"/>
        <v/>
      </c>
      <c r="H27" s="106"/>
    </row>
    <row r="28" spans="1:8" ht="15.75">
      <c r="A28" s="170">
        <v>19</v>
      </c>
      <c r="B28" s="158"/>
      <c r="C28" s="174"/>
      <c r="D28" s="175"/>
      <c r="E28" s="175"/>
      <c r="F28" s="175"/>
      <c r="G28" s="176" t="str">
        <f t="shared" si="0"/>
        <v/>
      </c>
      <c r="H28" s="106"/>
    </row>
    <row r="29" spans="1:8" ht="15.75">
      <c r="A29" s="170">
        <v>20</v>
      </c>
      <c r="B29" s="158"/>
      <c r="C29" s="174"/>
      <c r="D29" s="175"/>
      <c r="E29" s="175"/>
      <c r="F29" s="175"/>
      <c r="G29" s="176" t="str">
        <f t="shared" si="0"/>
        <v/>
      </c>
      <c r="H29" s="106"/>
    </row>
    <row r="30" spans="1:8" ht="15.75">
      <c r="A30" s="170">
        <v>21</v>
      </c>
      <c r="B30" s="158"/>
      <c r="C30" s="177"/>
      <c r="D30" s="178"/>
      <c r="E30" s="178"/>
      <c r="F30" s="178"/>
      <c r="G30" s="176" t="str">
        <f t="shared" si="0"/>
        <v/>
      </c>
      <c r="H30" s="106"/>
    </row>
    <row r="31" spans="1:8" ht="15.75">
      <c r="A31" s="170">
        <v>22</v>
      </c>
      <c r="B31" s="158"/>
      <c r="C31" s="177"/>
      <c r="D31" s="178"/>
      <c r="E31" s="178"/>
      <c r="F31" s="178"/>
      <c r="G31" s="176" t="str">
        <f t="shared" si="0"/>
        <v/>
      </c>
      <c r="H31" s="106"/>
    </row>
    <row r="32" spans="1:8" ht="15.75">
      <c r="A32" s="170">
        <v>23</v>
      </c>
      <c r="B32" s="158"/>
      <c r="C32" s="177"/>
      <c r="D32" s="178"/>
      <c r="E32" s="178"/>
      <c r="F32" s="178"/>
      <c r="G32" s="176" t="str">
        <f t="shared" si="0"/>
        <v/>
      </c>
      <c r="H32" s="106"/>
    </row>
    <row r="33" spans="1:10" ht="15.75">
      <c r="A33" s="170">
        <v>24</v>
      </c>
      <c r="B33" s="158"/>
      <c r="C33" s="177"/>
      <c r="D33" s="178"/>
      <c r="E33" s="178"/>
      <c r="F33" s="178"/>
      <c r="G33" s="176" t="str">
        <f t="shared" si="0"/>
        <v/>
      </c>
      <c r="H33" s="106"/>
    </row>
    <row r="34" spans="1:10" ht="15.75">
      <c r="A34" s="170">
        <v>25</v>
      </c>
      <c r="B34" s="158"/>
      <c r="C34" s="177"/>
      <c r="D34" s="178"/>
      <c r="E34" s="178"/>
      <c r="F34" s="178"/>
      <c r="G34" s="176" t="str">
        <f t="shared" si="0"/>
        <v/>
      </c>
      <c r="H34" s="106"/>
    </row>
    <row r="35" spans="1:10" ht="15.75">
      <c r="A35" s="170">
        <v>26</v>
      </c>
      <c r="B35" s="158"/>
      <c r="C35" s="177"/>
      <c r="D35" s="178"/>
      <c r="E35" s="178"/>
      <c r="F35" s="178"/>
      <c r="G35" s="176" t="str">
        <f t="shared" si="0"/>
        <v/>
      </c>
      <c r="H35" s="106"/>
    </row>
    <row r="36" spans="1:10" ht="15.75">
      <c r="A36" s="170">
        <v>27</v>
      </c>
      <c r="B36" s="158"/>
      <c r="C36" s="177"/>
      <c r="D36" s="178"/>
      <c r="E36" s="178"/>
      <c r="F36" s="178"/>
      <c r="G36" s="176" t="str">
        <f t="shared" si="0"/>
        <v/>
      </c>
      <c r="H36" s="106"/>
    </row>
    <row r="37" spans="1:10" ht="15.75">
      <c r="A37" s="170">
        <v>28</v>
      </c>
      <c r="B37" s="158"/>
      <c r="C37" s="177"/>
      <c r="D37" s="178"/>
      <c r="E37" s="178"/>
      <c r="F37" s="178"/>
      <c r="G37" s="176" t="str">
        <f t="shared" si="0"/>
        <v/>
      </c>
      <c r="H37" s="106"/>
    </row>
    <row r="38" spans="1:10" ht="15.75">
      <c r="A38" s="170">
        <v>29</v>
      </c>
      <c r="B38" s="158"/>
      <c r="C38" s="177"/>
      <c r="D38" s="178"/>
      <c r="E38" s="178"/>
      <c r="F38" s="178"/>
      <c r="G38" s="176" t="str">
        <f t="shared" si="0"/>
        <v/>
      </c>
      <c r="H38" s="106"/>
    </row>
    <row r="39" spans="1:10" ht="15.75">
      <c r="A39" s="170" t="s">
        <v>266</v>
      </c>
      <c r="B39" s="158"/>
      <c r="C39" s="177"/>
      <c r="D39" s="178"/>
      <c r="E39" s="178"/>
      <c r="F39" s="178"/>
      <c r="G39" s="176" t="str">
        <f>IF(ISBLANK(B39),"",#REF!+C39-D39)</f>
        <v/>
      </c>
      <c r="H39" s="106"/>
    </row>
    <row r="40" spans="1:10">
      <c r="A40" s="179" t="s">
        <v>304</v>
      </c>
      <c r="B40" s="180"/>
      <c r="C40" s="181"/>
      <c r="D40" s="182"/>
      <c r="E40" s="182"/>
      <c r="F40" s="183"/>
      <c r="G40" s="184" t="str">
        <f>G39</f>
        <v/>
      </c>
      <c r="H40" s="106"/>
    </row>
    <row r="44" spans="1:10">
      <c r="B44" s="187" t="s">
        <v>96</v>
      </c>
      <c r="F44" s="188"/>
    </row>
    <row r="45" spans="1:10">
      <c r="F45" s="186"/>
      <c r="G45" s="186"/>
      <c r="H45" s="186"/>
      <c r="I45" s="186"/>
      <c r="J45" s="186"/>
    </row>
    <row r="46" spans="1:10">
      <c r="C46" s="189"/>
      <c r="F46" s="189"/>
      <c r="G46" s="190"/>
      <c r="H46" s="186"/>
      <c r="I46" s="186"/>
      <c r="J46" s="186"/>
    </row>
    <row r="47" spans="1:10">
      <c r="A47" s="186"/>
      <c r="C47" s="191" t="s">
        <v>256</v>
      </c>
      <c r="F47" s="192" t="s">
        <v>261</v>
      </c>
      <c r="G47" s="190"/>
      <c r="H47" s="186"/>
      <c r="I47" s="186"/>
      <c r="J47" s="186"/>
    </row>
    <row r="48" spans="1:10">
      <c r="A48" s="186"/>
      <c r="C48" s="193" t="s">
        <v>127</v>
      </c>
      <c r="F48" s="185" t="s">
        <v>257</v>
      </c>
      <c r="G48" s="186"/>
      <c r="H48" s="186"/>
      <c r="I48" s="186"/>
      <c r="J48" s="186"/>
    </row>
    <row r="49" spans="2:2" s="186" customFormat="1">
      <c r="B49" s="185"/>
    </row>
    <row r="50" spans="2:2" s="186" customFormat="1" ht="12.75"/>
    <row r="51" spans="2:2" s="186" customFormat="1" ht="12.75"/>
    <row r="52" spans="2:2" s="186" customFormat="1" ht="12.75"/>
    <row r="53" spans="2:2" s="186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E17" sqref="E17"/>
    </sheetView>
  </sheetViews>
  <sheetFormatPr defaultColWidth="9.140625"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292</v>
      </c>
      <c r="B1" s="139"/>
      <c r="C1" s="139"/>
      <c r="D1" s="139"/>
      <c r="E1" s="139"/>
      <c r="F1" s="79"/>
      <c r="G1" s="79"/>
      <c r="H1" s="79"/>
      <c r="I1" s="588" t="s">
        <v>97</v>
      </c>
      <c r="J1" s="588"/>
      <c r="K1" s="145"/>
    </row>
    <row r="2" spans="1:12" s="23" customFormat="1" ht="15">
      <c r="A2" s="106" t="s">
        <v>128</v>
      </c>
      <c r="B2" s="139"/>
      <c r="C2" s="139"/>
      <c r="D2" s="139"/>
      <c r="E2" s="139"/>
      <c r="F2" s="140"/>
      <c r="G2" s="141"/>
      <c r="H2" s="141"/>
      <c r="I2" s="569" t="s">
        <v>551</v>
      </c>
      <c r="J2" s="570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პლატფორმა ახალი პოლიტიკური მოძრაობა სახელმწიფო ხალხისთვის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587" t="s">
        <v>208</v>
      </c>
      <c r="C7" s="587"/>
      <c r="D7" s="587" t="s">
        <v>280</v>
      </c>
      <c r="E7" s="587"/>
      <c r="F7" s="587" t="s">
        <v>281</v>
      </c>
      <c r="G7" s="587"/>
      <c r="H7" s="157" t="s">
        <v>267</v>
      </c>
      <c r="I7" s="587" t="s">
        <v>211</v>
      </c>
      <c r="J7" s="587"/>
      <c r="K7" s="146"/>
    </row>
    <row r="8" spans="1:12" ht="15">
      <c r="A8" s="135" t="s">
        <v>103</v>
      </c>
      <c r="B8" s="136" t="s">
        <v>210</v>
      </c>
      <c r="C8" s="137" t="s">
        <v>209</v>
      </c>
      <c r="D8" s="136" t="s">
        <v>210</v>
      </c>
      <c r="E8" s="137" t="s">
        <v>209</v>
      </c>
      <c r="F8" s="136" t="s">
        <v>210</v>
      </c>
      <c r="G8" s="137" t="s">
        <v>209</v>
      </c>
      <c r="H8" s="137" t="s">
        <v>209</v>
      </c>
      <c r="I8" s="136" t="s">
        <v>210</v>
      </c>
      <c r="J8" s="137" t="s">
        <v>209</v>
      </c>
      <c r="K8" s="146"/>
    </row>
    <row r="9" spans="1:12" ht="15">
      <c r="A9" s="60" t="s">
        <v>104</v>
      </c>
      <c r="B9" s="83">
        <f>SUM(B10,B14,B17)</f>
        <v>430</v>
      </c>
      <c r="C9" s="83">
        <f>SUM(C10,C14,C17)</f>
        <v>56243</v>
      </c>
      <c r="D9" s="83">
        <f t="shared" ref="D9:J9" si="0">SUM(D10,D14,D17)</f>
        <v>4175</v>
      </c>
      <c r="E9" s="83">
        <f>SUM(E10,E14,E17)</f>
        <v>136726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4605</v>
      </c>
      <c r="J9" s="83">
        <f t="shared" si="0"/>
        <v>192969</v>
      </c>
      <c r="K9" s="146"/>
    </row>
    <row r="10" spans="1:12" ht="15">
      <c r="A10" s="61" t="s">
        <v>105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109</v>
      </c>
      <c r="B14" s="134">
        <f>SUM(B15:B16)</f>
        <v>430</v>
      </c>
      <c r="C14" s="134">
        <f>SUM(C15:C16)</f>
        <v>56243</v>
      </c>
      <c r="D14" s="134">
        <f t="shared" ref="D14:J14" si="2">SUM(D15:D16)</f>
        <v>4175</v>
      </c>
      <c r="E14" s="134">
        <f>SUM(E15:E16)</f>
        <v>136726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4605</v>
      </c>
      <c r="J14" s="134">
        <f t="shared" si="2"/>
        <v>192969</v>
      </c>
      <c r="K14" s="146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111</v>
      </c>
      <c r="B16" s="26">
        <v>430</v>
      </c>
      <c r="C16" s="26">
        <v>56243</v>
      </c>
      <c r="D16" s="26">
        <v>4175</v>
      </c>
      <c r="E16" s="26">
        <f>J16-C16</f>
        <v>136726</v>
      </c>
      <c r="F16" s="26"/>
      <c r="G16" s="26"/>
      <c r="H16" s="26"/>
      <c r="I16" s="26">
        <f>B16+D16</f>
        <v>4605</v>
      </c>
      <c r="J16" s="26">
        <v>192969</v>
      </c>
      <c r="K16" s="146"/>
    </row>
    <row r="17" spans="1:11" ht="15">
      <c r="A17" s="61" t="s">
        <v>112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114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119</v>
      </c>
      <c r="B24" s="83">
        <f>SUM(B25:B31)</f>
        <v>3692</v>
      </c>
      <c r="C24" s="83">
        <f t="shared" ref="C24:J24" si="5">SUM(C25:C31)</f>
        <v>21464.33</v>
      </c>
      <c r="D24" s="83">
        <f t="shared" si="5"/>
        <v>44073.7</v>
      </c>
      <c r="E24" s="83">
        <f t="shared" si="5"/>
        <v>22718.18</v>
      </c>
      <c r="F24" s="83">
        <f t="shared" si="5"/>
        <v>23934.7</v>
      </c>
      <c r="G24" s="83">
        <f t="shared" si="5"/>
        <v>19847.12</v>
      </c>
      <c r="H24" s="83">
        <f t="shared" si="5"/>
        <v>0</v>
      </c>
      <c r="I24" s="83">
        <f t="shared" si="5"/>
        <v>23830.999999999996</v>
      </c>
      <c r="J24" s="83">
        <f t="shared" si="5"/>
        <v>24335.390000000003</v>
      </c>
      <c r="K24" s="146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252</v>
      </c>
      <c r="B31" s="26">
        <v>3692</v>
      </c>
      <c r="C31" s="26">
        <v>21464.33</v>
      </c>
      <c r="D31" s="26">
        <v>44073.7</v>
      </c>
      <c r="E31" s="26">
        <v>22718.18</v>
      </c>
      <c r="F31" s="26">
        <v>23934.7</v>
      </c>
      <c r="G31" s="26">
        <v>19847.12</v>
      </c>
      <c r="H31" s="26"/>
      <c r="I31" s="26">
        <f>B31+D31-F31</f>
        <v>23830.999999999996</v>
      </c>
      <c r="J31" s="26">
        <f>C31+E31-G31</f>
        <v>24335.390000000003</v>
      </c>
      <c r="K31" s="146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124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413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ColWidth="9.140625"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293</v>
      </c>
      <c r="B1" s="139"/>
      <c r="C1" s="139"/>
      <c r="D1" s="139"/>
      <c r="E1" s="139"/>
      <c r="F1" s="139"/>
      <c r="G1" s="145"/>
      <c r="H1" s="101" t="s">
        <v>186</v>
      </c>
      <c r="I1" s="145"/>
      <c r="J1" s="67"/>
      <c r="K1" s="67"/>
      <c r="L1" s="67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47"/>
      <c r="H2" s="569" t="s">
        <v>551</v>
      </c>
      <c r="I2" s="570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პლატფორმა ახალი პოლიტიკური მოძრაობა სახელმწიფო ხალხისთვის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360</v>
      </c>
      <c r="C7" s="137" t="s">
        <v>361</v>
      </c>
      <c r="D7" s="137" t="s">
        <v>223</v>
      </c>
      <c r="E7" s="137" t="s">
        <v>228</v>
      </c>
      <c r="F7" s="137" t="s">
        <v>229</v>
      </c>
      <c r="G7" s="137" t="s">
        <v>230</v>
      </c>
      <c r="H7" s="137" t="s">
        <v>231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ColWidth="9.140625"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294</v>
      </c>
      <c r="B1" s="139"/>
      <c r="C1" s="139"/>
      <c r="D1" s="139"/>
      <c r="E1" s="139"/>
      <c r="F1" s="139"/>
      <c r="G1" s="139"/>
      <c r="H1" s="145"/>
      <c r="I1" s="363" t="s">
        <v>186</v>
      </c>
      <c r="J1" s="152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569" t="s">
        <v>551</v>
      </c>
      <c r="J2" s="570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პლატფორმა ახალი პოლიტიკური მოძრაობა სახელმწიფო ხალხისთვის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234</v>
      </c>
      <c r="F7" s="137" t="s">
        <v>235</v>
      </c>
      <c r="G7" s="137" t="s">
        <v>229</v>
      </c>
      <c r="H7" s="137" t="s">
        <v>230</v>
      </c>
      <c r="I7" s="137" t="s">
        <v>231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ColWidth="9.140625" defaultRowHeight="12.75"/>
  <cols>
    <col min="1" max="1" width="4.85546875" style="213" customWidth="1"/>
    <col min="2" max="2" width="37.42578125" style="213" customWidth="1"/>
    <col min="3" max="3" width="21.5703125" style="213" customWidth="1"/>
    <col min="4" max="4" width="20" style="213" customWidth="1"/>
    <col min="5" max="5" width="18.7109375" style="213" customWidth="1"/>
    <col min="6" max="6" width="24.140625" style="213" customWidth="1"/>
    <col min="7" max="7" width="27.140625" style="213" customWidth="1"/>
    <col min="8" max="8" width="0.7109375" style="213" customWidth="1"/>
    <col min="9" max="16384" width="9.140625" style="213"/>
  </cols>
  <sheetData>
    <row r="1" spans="1:8" s="197" customFormat="1" ht="15">
      <c r="A1" s="194" t="s">
        <v>314</v>
      </c>
      <c r="B1" s="195"/>
      <c r="C1" s="195"/>
      <c r="D1" s="195"/>
      <c r="E1" s="195"/>
      <c r="F1" s="79"/>
      <c r="G1" s="79" t="s">
        <v>97</v>
      </c>
      <c r="H1" s="198"/>
    </row>
    <row r="2" spans="1:8" s="197" customFormat="1" ht="15">
      <c r="A2" s="198" t="s">
        <v>305</v>
      </c>
      <c r="B2" s="195"/>
      <c r="C2" s="195"/>
      <c r="D2" s="195"/>
      <c r="E2" s="196"/>
      <c r="F2" s="196"/>
      <c r="G2" s="569" t="s">
        <v>551</v>
      </c>
      <c r="H2" s="570"/>
    </row>
    <row r="3" spans="1:8" s="197" customFormat="1">
      <c r="A3" s="198"/>
      <c r="B3" s="195"/>
      <c r="C3" s="195"/>
      <c r="D3" s="195"/>
      <c r="E3" s="196"/>
      <c r="F3" s="196"/>
      <c r="G3" s="196"/>
      <c r="H3" s="198"/>
    </row>
    <row r="4" spans="1:8" s="197" customFormat="1" ht="15">
      <c r="A4" s="115" t="s">
        <v>262</v>
      </c>
      <c r="B4" s="195"/>
      <c r="C4" s="195"/>
      <c r="D4" s="195"/>
      <c r="E4" s="199"/>
      <c r="F4" s="199"/>
      <c r="G4" s="196"/>
      <c r="H4" s="198"/>
    </row>
    <row r="5" spans="1:8" s="197" customFormat="1">
      <c r="A5" s="200" t="str">
        <f>'ფორმა N1'!D4</f>
        <v>პლატფორმა ახალი პოლიტიკური მოძრაობა სახელმწიფო ხალხისთვის</v>
      </c>
      <c r="B5" s="200"/>
      <c r="C5" s="200"/>
      <c r="D5" s="200"/>
      <c r="E5" s="200"/>
      <c r="F5" s="200"/>
      <c r="G5" s="201"/>
      <c r="H5" s="198"/>
    </row>
    <row r="6" spans="1:8" s="214" customFormat="1">
      <c r="A6" s="202"/>
      <c r="B6" s="202"/>
      <c r="C6" s="202"/>
      <c r="D6" s="202"/>
      <c r="E6" s="202"/>
      <c r="F6" s="202"/>
      <c r="G6" s="202"/>
      <c r="H6" s="199"/>
    </row>
    <row r="7" spans="1:8" s="197" customFormat="1" ht="51">
      <c r="A7" s="229" t="s">
        <v>64</v>
      </c>
      <c r="B7" s="205" t="s">
        <v>309</v>
      </c>
      <c r="C7" s="205" t="s">
        <v>310</v>
      </c>
      <c r="D7" s="205" t="s">
        <v>311</v>
      </c>
      <c r="E7" s="205" t="s">
        <v>312</v>
      </c>
      <c r="F7" s="205" t="s">
        <v>313</v>
      </c>
      <c r="G7" s="205" t="s">
        <v>306</v>
      </c>
      <c r="H7" s="198"/>
    </row>
    <row r="8" spans="1:8" s="197" customFormat="1">
      <c r="A8" s="203">
        <v>1</v>
      </c>
      <c r="B8" s="204">
        <v>2</v>
      </c>
      <c r="C8" s="204">
        <v>3</v>
      </c>
      <c r="D8" s="204">
        <v>4</v>
      </c>
      <c r="E8" s="205">
        <v>5</v>
      </c>
      <c r="F8" s="205">
        <v>6</v>
      </c>
      <c r="G8" s="205">
        <v>7</v>
      </c>
      <c r="H8" s="198"/>
    </row>
    <row r="9" spans="1:8" s="197" customFormat="1">
      <c r="A9" s="215">
        <v>1</v>
      </c>
      <c r="B9" s="206"/>
      <c r="C9" s="206"/>
      <c r="D9" s="207"/>
      <c r="E9" s="206"/>
      <c r="F9" s="206"/>
      <c r="G9" s="206"/>
      <c r="H9" s="198"/>
    </row>
    <row r="10" spans="1:8" s="197" customFormat="1">
      <c r="A10" s="215">
        <v>2</v>
      </c>
      <c r="B10" s="206"/>
      <c r="C10" s="206"/>
      <c r="D10" s="207"/>
      <c r="E10" s="206"/>
      <c r="F10" s="206"/>
      <c r="G10" s="206"/>
      <c r="H10" s="198"/>
    </row>
    <row r="11" spans="1:8" s="197" customFormat="1">
      <c r="A11" s="215">
        <v>3</v>
      </c>
      <c r="B11" s="206"/>
      <c r="C11" s="206"/>
      <c r="D11" s="207"/>
      <c r="E11" s="206"/>
      <c r="F11" s="206"/>
      <c r="G11" s="206"/>
      <c r="H11" s="198"/>
    </row>
    <row r="12" spans="1:8" s="197" customFormat="1">
      <c r="A12" s="215">
        <v>4</v>
      </c>
      <c r="B12" s="206"/>
      <c r="C12" s="206"/>
      <c r="D12" s="207"/>
      <c r="E12" s="206"/>
      <c r="F12" s="206"/>
      <c r="G12" s="206"/>
      <c r="H12" s="198"/>
    </row>
    <row r="13" spans="1:8" s="197" customFormat="1">
      <c r="A13" s="215">
        <v>5</v>
      </c>
      <c r="B13" s="206"/>
      <c r="C13" s="206"/>
      <c r="D13" s="207"/>
      <c r="E13" s="206"/>
      <c r="F13" s="206"/>
      <c r="G13" s="206"/>
      <c r="H13" s="198"/>
    </row>
    <row r="14" spans="1:8" s="197" customFormat="1">
      <c r="A14" s="215">
        <v>6</v>
      </c>
      <c r="B14" s="206"/>
      <c r="C14" s="206"/>
      <c r="D14" s="207"/>
      <c r="E14" s="206"/>
      <c r="F14" s="206"/>
      <c r="G14" s="206"/>
      <c r="H14" s="198"/>
    </row>
    <row r="15" spans="1:8" s="197" customFormat="1">
      <c r="A15" s="215">
        <v>7</v>
      </c>
      <c r="B15" s="206"/>
      <c r="C15" s="206"/>
      <c r="D15" s="207"/>
      <c r="E15" s="206"/>
      <c r="F15" s="206"/>
      <c r="G15" s="206"/>
      <c r="H15" s="198"/>
    </row>
    <row r="16" spans="1:8" s="197" customFormat="1">
      <c r="A16" s="215">
        <v>8</v>
      </c>
      <c r="B16" s="206"/>
      <c r="C16" s="206"/>
      <c r="D16" s="207"/>
      <c r="E16" s="206"/>
      <c r="F16" s="206"/>
      <c r="G16" s="206"/>
      <c r="H16" s="198"/>
    </row>
    <row r="17" spans="1:11" s="197" customFormat="1">
      <c r="A17" s="215">
        <v>9</v>
      </c>
      <c r="B17" s="206"/>
      <c r="C17" s="206"/>
      <c r="D17" s="207"/>
      <c r="E17" s="206"/>
      <c r="F17" s="206"/>
      <c r="G17" s="206"/>
      <c r="H17" s="198"/>
    </row>
    <row r="18" spans="1:11" s="197" customFormat="1">
      <c r="A18" s="215">
        <v>10</v>
      </c>
      <c r="B18" s="206"/>
      <c r="C18" s="206"/>
      <c r="D18" s="207"/>
      <c r="E18" s="206"/>
      <c r="F18" s="206"/>
      <c r="G18" s="206"/>
      <c r="H18" s="198"/>
    </row>
    <row r="19" spans="1:11" s="197" customFormat="1">
      <c r="A19" s="215" t="s">
        <v>264</v>
      </c>
      <c r="B19" s="206"/>
      <c r="C19" s="206"/>
      <c r="D19" s="207"/>
      <c r="E19" s="206"/>
      <c r="F19" s="206"/>
      <c r="G19" s="206"/>
      <c r="H19" s="198"/>
    </row>
    <row r="22" spans="1:11" s="197" customFormat="1"/>
    <row r="23" spans="1:11" s="197" customFormat="1"/>
    <row r="24" spans="1:11" s="21" customFormat="1" ht="15">
      <c r="B24" s="208" t="s">
        <v>96</v>
      </c>
      <c r="C24" s="208"/>
    </row>
    <row r="25" spans="1:11" s="21" customFormat="1" ht="15">
      <c r="B25" s="208"/>
      <c r="C25" s="208"/>
    </row>
    <row r="26" spans="1:11" s="21" customFormat="1" ht="15">
      <c r="C26" s="210"/>
      <c r="F26" s="210"/>
      <c r="G26" s="210"/>
      <c r="H26" s="209"/>
    </row>
    <row r="27" spans="1:11" s="21" customFormat="1" ht="15">
      <c r="C27" s="211" t="s">
        <v>256</v>
      </c>
      <c r="F27" s="208" t="s">
        <v>307</v>
      </c>
      <c r="J27" s="209"/>
      <c r="K27" s="209"/>
    </row>
    <row r="28" spans="1:11" s="21" customFormat="1" ht="15">
      <c r="C28" s="211" t="s">
        <v>127</v>
      </c>
      <c r="F28" s="212" t="s">
        <v>257</v>
      </c>
      <c r="J28" s="209"/>
      <c r="K28" s="209"/>
    </row>
    <row r="29" spans="1:11" s="197" customFormat="1" ht="15">
      <c r="C29" s="211"/>
      <c r="J29" s="214"/>
      <c r="K29" s="214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7"/>
  <sheetViews>
    <sheetView view="pageBreakPreview" topLeftCell="A13" zoomScale="85" zoomScaleNormal="80" zoomScaleSheetLayoutView="85" workbookViewId="0">
      <selection activeCell="I93" sqref="I93"/>
    </sheetView>
  </sheetViews>
  <sheetFormatPr defaultRowHeight="12.75"/>
  <cols>
    <col min="2" max="2" width="29.28515625" customWidth="1"/>
    <col min="3" max="3" width="11.5703125" customWidth="1"/>
    <col min="4" max="4" width="19.140625" customWidth="1"/>
    <col min="5" max="5" width="27.85546875" customWidth="1"/>
    <col min="6" max="6" width="20.42578125" style="449" customWidth="1"/>
    <col min="7" max="7" width="19.140625" style="459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428</v>
      </c>
      <c r="B1" s="139"/>
      <c r="C1" s="139"/>
      <c r="D1" s="139"/>
      <c r="E1" s="139"/>
      <c r="F1" s="435"/>
      <c r="G1" s="451"/>
      <c r="H1" s="139"/>
      <c r="I1" s="139"/>
      <c r="J1" s="139"/>
      <c r="K1" s="79" t="s">
        <v>97</v>
      </c>
    </row>
    <row r="2" spans="1:11" ht="15">
      <c r="A2" s="106" t="s">
        <v>128</v>
      </c>
      <c r="B2" s="139"/>
      <c r="C2" s="139"/>
      <c r="D2" s="139"/>
      <c r="E2" s="139"/>
      <c r="F2" s="435"/>
      <c r="G2" s="451"/>
      <c r="H2" s="139"/>
      <c r="I2" s="139"/>
      <c r="J2" s="139"/>
      <c r="K2" s="343" t="s">
        <v>551</v>
      </c>
    </row>
    <row r="3" spans="1:11" ht="15">
      <c r="A3" s="139"/>
      <c r="B3" s="139"/>
      <c r="C3" s="139"/>
      <c r="D3" s="139"/>
      <c r="E3" s="139"/>
      <c r="F3" s="435"/>
      <c r="G3" s="451"/>
      <c r="H3" s="139"/>
      <c r="I3" s="139"/>
      <c r="J3" s="139"/>
      <c r="K3" s="142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435"/>
      <c r="G4" s="451"/>
      <c r="H4" s="139"/>
      <c r="I4" s="139"/>
      <c r="J4" s="139"/>
      <c r="K4" s="148"/>
    </row>
    <row r="5" spans="1:11" s="186" customFormat="1" ht="15">
      <c r="A5" s="220" t="str">
        <f>'ფორმა N1'!D4</f>
        <v>პლატფორმა ახალი პოლიტიკური მოძრაობა სახელმწიფო ხალხისთვის</v>
      </c>
      <c r="B5" s="81"/>
      <c r="C5" s="81"/>
      <c r="D5" s="81"/>
      <c r="E5" s="221"/>
      <c r="F5" s="436"/>
      <c r="G5" s="452"/>
      <c r="H5" s="222"/>
      <c r="I5" s="222"/>
      <c r="J5" s="222"/>
      <c r="K5" s="221"/>
    </row>
    <row r="6" spans="1:11" ht="13.5">
      <c r="A6" s="143"/>
      <c r="B6" s="144"/>
      <c r="C6" s="144"/>
      <c r="D6" s="144"/>
      <c r="E6" s="139"/>
      <c r="F6" s="435"/>
      <c r="G6" s="451"/>
      <c r="H6" s="139"/>
      <c r="I6" s="139"/>
      <c r="J6" s="139"/>
      <c r="K6" s="139"/>
    </row>
    <row r="7" spans="1:11" ht="60">
      <c r="A7" s="151" t="s">
        <v>64</v>
      </c>
      <c r="B7" s="137" t="s">
        <v>362</v>
      </c>
      <c r="C7" s="137" t="s">
        <v>363</v>
      </c>
      <c r="D7" s="137" t="s">
        <v>365</v>
      </c>
      <c r="E7" s="137" t="s">
        <v>364</v>
      </c>
      <c r="F7" s="437" t="s">
        <v>373</v>
      </c>
      <c r="G7" s="453" t="s">
        <v>374</v>
      </c>
      <c r="H7" s="137" t="s">
        <v>368</v>
      </c>
      <c r="I7" s="137" t="s">
        <v>369</v>
      </c>
      <c r="J7" s="137" t="s">
        <v>380</v>
      </c>
      <c r="K7" s="137" t="s">
        <v>370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438">
        <v>6</v>
      </c>
      <c r="G8" s="453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5">
      <c r="A9" s="135">
        <v>1</v>
      </c>
      <c r="B9" s="26" t="s">
        <v>557</v>
      </c>
      <c r="C9" s="26" t="s">
        <v>558</v>
      </c>
      <c r="D9" s="409" t="s">
        <v>559</v>
      </c>
      <c r="E9" s="26">
        <v>1202.8</v>
      </c>
      <c r="F9" s="439">
        <v>48557.31</v>
      </c>
      <c r="G9" s="410"/>
      <c r="H9" s="219"/>
      <c r="I9" s="219"/>
      <c r="J9" s="411">
        <v>202283135</v>
      </c>
      <c r="K9" s="68" t="s">
        <v>560</v>
      </c>
    </row>
    <row r="10" spans="1:11" ht="15">
      <c r="A10" s="135">
        <v>2</v>
      </c>
      <c r="B10" s="26" t="s">
        <v>557</v>
      </c>
      <c r="C10" s="26" t="s">
        <v>558</v>
      </c>
      <c r="D10" s="409" t="s">
        <v>561</v>
      </c>
      <c r="E10" s="26">
        <v>82.9</v>
      </c>
      <c r="F10" s="439">
        <v>2037.8</v>
      </c>
      <c r="G10" s="410"/>
      <c r="H10" s="219"/>
      <c r="I10" s="219"/>
      <c r="J10" s="411">
        <v>202283135</v>
      </c>
      <c r="K10" s="68" t="s">
        <v>560</v>
      </c>
    </row>
    <row r="11" spans="1:11" ht="15">
      <c r="A11" s="135">
        <v>3</v>
      </c>
      <c r="B11" s="26" t="s">
        <v>562</v>
      </c>
      <c r="C11" s="26" t="s">
        <v>558</v>
      </c>
      <c r="D11" s="409" t="s">
        <v>563</v>
      </c>
      <c r="E11" s="26">
        <v>277.70999999999998</v>
      </c>
      <c r="F11" s="439">
        <v>10148</v>
      </c>
      <c r="G11" s="410" t="s">
        <v>564</v>
      </c>
      <c r="H11" s="219" t="s">
        <v>565</v>
      </c>
      <c r="I11" s="219" t="s">
        <v>566</v>
      </c>
      <c r="J11" s="411"/>
      <c r="K11" s="68"/>
    </row>
    <row r="12" spans="1:11" ht="15">
      <c r="A12" s="135">
        <v>4</v>
      </c>
      <c r="B12" s="26" t="s">
        <v>567</v>
      </c>
      <c r="C12" s="26" t="s">
        <v>558</v>
      </c>
      <c r="D12" s="409" t="s">
        <v>563</v>
      </c>
      <c r="E12" s="26">
        <v>232</v>
      </c>
      <c r="F12" s="439">
        <v>3762</v>
      </c>
      <c r="G12" s="410" t="s">
        <v>568</v>
      </c>
      <c r="H12" s="219" t="s">
        <v>569</v>
      </c>
      <c r="I12" s="219" t="s">
        <v>570</v>
      </c>
      <c r="J12" s="411"/>
      <c r="K12" s="68"/>
    </row>
    <row r="13" spans="1:11" ht="15">
      <c r="A13" s="135">
        <v>5</v>
      </c>
      <c r="B13" s="26" t="s">
        <v>571</v>
      </c>
      <c r="C13" s="26" t="s">
        <v>558</v>
      </c>
      <c r="D13" s="409" t="s">
        <v>563</v>
      </c>
      <c r="E13" s="26">
        <v>137</v>
      </c>
      <c r="F13" s="439">
        <v>1343</v>
      </c>
      <c r="G13" s="410" t="s">
        <v>572</v>
      </c>
      <c r="H13" s="219" t="s">
        <v>573</v>
      </c>
      <c r="I13" s="219" t="s">
        <v>574</v>
      </c>
      <c r="J13" s="411"/>
      <c r="K13" s="68"/>
    </row>
    <row r="14" spans="1:11" ht="15">
      <c r="A14" s="135">
        <v>6</v>
      </c>
      <c r="B14" s="26" t="s">
        <v>575</v>
      </c>
      <c r="C14" s="26" t="s">
        <v>558</v>
      </c>
      <c r="D14" s="409" t="s">
        <v>563</v>
      </c>
      <c r="E14" s="26">
        <v>345.33</v>
      </c>
      <c r="F14" s="439">
        <v>1667</v>
      </c>
      <c r="G14" s="410" t="s">
        <v>576</v>
      </c>
      <c r="H14" s="219" t="s">
        <v>577</v>
      </c>
      <c r="I14" s="219" t="s">
        <v>578</v>
      </c>
      <c r="J14" s="411"/>
      <c r="K14" s="68"/>
    </row>
    <row r="15" spans="1:11" ht="15">
      <c r="A15" s="135">
        <v>7</v>
      </c>
      <c r="B15" s="26" t="s">
        <v>575</v>
      </c>
      <c r="C15" s="26" t="s">
        <v>558</v>
      </c>
      <c r="D15" s="409" t="s">
        <v>563</v>
      </c>
      <c r="E15" s="26">
        <v>172</v>
      </c>
      <c r="F15" s="439">
        <v>833</v>
      </c>
      <c r="G15" s="410" t="s">
        <v>579</v>
      </c>
      <c r="H15" s="219" t="s">
        <v>580</v>
      </c>
      <c r="I15" s="219" t="s">
        <v>581</v>
      </c>
      <c r="J15" s="411"/>
      <c r="K15" s="68"/>
    </row>
    <row r="16" spans="1:11" ht="15">
      <c r="A16" s="135">
        <v>8</v>
      </c>
      <c r="B16" s="26" t="s">
        <v>582</v>
      </c>
      <c r="C16" s="26" t="s">
        <v>558</v>
      </c>
      <c r="D16" s="409" t="s">
        <v>563</v>
      </c>
      <c r="E16" s="26">
        <v>43.7</v>
      </c>
      <c r="F16" s="439">
        <v>1250</v>
      </c>
      <c r="G16" s="410" t="s">
        <v>583</v>
      </c>
      <c r="H16" s="219" t="s">
        <v>584</v>
      </c>
      <c r="I16" s="219" t="s">
        <v>585</v>
      </c>
      <c r="J16" s="411"/>
      <c r="K16" s="68"/>
    </row>
    <row r="17" spans="1:11" ht="15">
      <c r="A17" s="135">
        <v>9</v>
      </c>
      <c r="B17" s="26" t="s">
        <v>586</v>
      </c>
      <c r="C17" s="26" t="s">
        <v>558</v>
      </c>
      <c r="D17" s="409" t="s">
        <v>563</v>
      </c>
      <c r="E17" s="26">
        <v>172.9</v>
      </c>
      <c r="F17" s="439">
        <v>1505</v>
      </c>
      <c r="G17" s="410" t="s">
        <v>587</v>
      </c>
      <c r="H17" s="219" t="s">
        <v>588</v>
      </c>
      <c r="I17" s="219" t="s">
        <v>589</v>
      </c>
      <c r="J17" s="411"/>
      <c r="K17" s="68"/>
    </row>
    <row r="18" spans="1:11" ht="15">
      <c r="A18" s="135">
        <v>10</v>
      </c>
      <c r="B18" s="26" t="s">
        <v>590</v>
      </c>
      <c r="C18" s="26" t="s">
        <v>558</v>
      </c>
      <c r="D18" s="409" t="s">
        <v>563</v>
      </c>
      <c r="E18" s="26">
        <v>34</v>
      </c>
      <c r="F18" s="439">
        <v>1000</v>
      </c>
      <c r="G18" s="410" t="s">
        <v>591</v>
      </c>
      <c r="H18" s="219" t="s">
        <v>592</v>
      </c>
      <c r="I18" s="219" t="s">
        <v>593</v>
      </c>
      <c r="J18" s="411"/>
      <c r="K18" s="68"/>
    </row>
    <row r="19" spans="1:11" ht="15">
      <c r="A19" s="135">
        <v>11</v>
      </c>
      <c r="B19" s="26" t="s">
        <v>594</v>
      </c>
      <c r="C19" s="26" t="s">
        <v>558</v>
      </c>
      <c r="D19" s="409" t="s">
        <v>563</v>
      </c>
      <c r="E19" s="26">
        <v>299.10000000000002</v>
      </c>
      <c r="F19" s="439">
        <v>4125</v>
      </c>
      <c r="G19" s="410" t="s">
        <v>595</v>
      </c>
      <c r="H19" s="219" t="s">
        <v>596</v>
      </c>
      <c r="I19" s="219" t="s">
        <v>597</v>
      </c>
      <c r="J19" s="411"/>
      <c r="K19" s="68"/>
    </row>
    <row r="20" spans="1:11" ht="15">
      <c r="A20" s="135">
        <v>12</v>
      </c>
      <c r="B20" s="26" t="s">
        <v>598</v>
      </c>
      <c r="C20" s="26" t="s">
        <v>558</v>
      </c>
      <c r="D20" s="409" t="s">
        <v>563</v>
      </c>
      <c r="E20" s="26">
        <v>162</v>
      </c>
      <c r="F20" s="439">
        <v>2150</v>
      </c>
      <c r="G20" s="410" t="s">
        <v>599</v>
      </c>
      <c r="H20" s="219" t="s">
        <v>600</v>
      </c>
      <c r="I20" s="219" t="s">
        <v>601</v>
      </c>
      <c r="J20" s="411"/>
      <c r="K20" s="68"/>
    </row>
    <row r="21" spans="1:11" ht="15">
      <c r="A21" s="135">
        <v>13</v>
      </c>
      <c r="B21" s="26" t="s">
        <v>602</v>
      </c>
      <c r="C21" s="26" t="s">
        <v>558</v>
      </c>
      <c r="D21" s="409" t="s">
        <v>563</v>
      </c>
      <c r="E21" s="26">
        <v>170</v>
      </c>
      <c r="F21" s="439">
        <v>3633</v>
      </c>
      <c r="G21" s="412" t="s">
        <v>603</v>
      </c>
      <c r="H21" s="219" t="s">
        <v>604</v>
      </c>
      <c r="I21" s="219" t="s">
        <v>605</v>
      </c>
      <c r="J21" s="411"/>
      <c r="K21" s="68"/>
    </row>
    <row r="22" spans="1:11" ht="15">
      <c r="A22" s="135">
        <v>14</v>
      </c>
      <c r="B22" s="26" t="s">
        <v>606</v>
      </c>
      <c r="C22" s="26" t="s">
        <v>558</v>
      </c>
      <c r="D22" s="409" t="s">
        <v>563</v>
      </c>
      <c r="E22" s="26">
        <v>67.760000000000005</v>
      </c>
      <c r="F22" s="439">
        <v>625</v>
      </c>
      <c r="G22" s="410" t="s">
        <v>607</v>
      </c>
      <c r="H22" s="219" t="s">
        <v>608</v>
      </c>
      <c r="I22" s="219" t="s">
        <v>609</v>
      </c>
      <c r="J22" s="411"/>
      <c r="K22" s="68"/>
    </row>
    <row r="23" spans="1:11" ht="15">
      <c r="A23" s="135">
        <v>15</v>
      </c>
      <c r="B23" s="26" t="s">
        <v>610</v>
      </c>
      <c r="C23" s="26" t="s">
        <v>558</v>
      </c>
      <c r="D23" s="409" t="s">
        <v>563</v>
      </c>
      <c r="E23" s="26">
        <v>195</v>
      </c>
      <c r="F23" s="439">
        <v>750</v>
      </c>
      <c r="G23" s="410" t="s">
        <v>611</v>
      </c>
      <c r="H23" s="219" t="s">
        <v>612</v>
      </c>
      <c r="I23" s="219" t="s">
        <v>613</v>
      </c>
      <c r="J23" s="411"/>
      <c r="K23" s="68"/>
    </row>
    <row r="24" spans="1:11" ht="15">
      <c r="A24" s="135">
        <v>16</v>
      </c>
      <c r="B24" s="26" t="s">
        <v>614</v>
      </c>
      <c r="C24" s="26" t="s">
        <v>558</v>
      </c>
      <c r="D24" s="409" t="s">
        <v>563</v>
      </c>
      <c r="E24" s="26">
        <v>204</v>
      </c>
      <c r="F24" s="439">
        <v>3010</v>
      </c>
      <c r="G24" s="410" t="s">
        <v>615</v>
      </c>
      <c r="H24" s="219" t="s">
        <v>616</v>
      </c>
      <c r="I24" s="219" t="s">
        <v>617</v>
      </c>
      <c r="J24" s="411"/>
      <c r="K24" s="68"/>
    </row>
    <row r="25" spans="1:11" ht="15">
      <c r="A25" s="135">
        <v>17</v>
      </c>
      <c r="B25" s="26" t="s">
        <v>618</v>
      </c>
      <c r="C25" s="26" t="s">
        <v>558</v>
      </c>
      <c r="D25" s="409" t="s">
        <v>563</v>
      </c>
      <c r="E25" s="26">
        <v>95</v>
      </c>
      <c r="F25" s="439">
        <v>1250</v>
      </c>
      <c r="G25" s="410" t="s">
        <v>619</v>
      </c>
      <c r="H25" s="219" t="s">
        <v>620</v>
      </c>
      <c r="I25" s="219" t="s">
        <v>621</v>
      </c>
      <c r="J25" s="411"/>
      <c r="K25" s="68"/>
    </row>
    <row r="26" spans="1:11" ht="15">
      <c r="A26" s="135">
        <v>18</v>
      </c>
      <c r="B26" s="26" t="s">
        <v>622</v>
      </c>
      <c r="C26" s="26" t="s">
        <v>558</v>
      </c>
      <c r="D26" s="409" t="s">
        <v>563</v>
      </c>
      <c r="E26" s="26">
        <v>99</v>
      </c>
      <c r="F26" s="439">
        <v>2795</v>
      </c>
      <c r="G26" s="410" t="s">
        <v>623</v>
      </c>
      <c r="H26" s="219" t="s">
        <v>624</v>
      </c>
      <c r="I26" s="219" t="s">
        <v>625</v>
      </c>
      <c r="J26" s="411"/>
      <c r="K26" s="68"/>
    </row>
    <row r="27" spans="1:11" ht="15">
      <c r="A27" s="135">
        <v>19</v>
      </c>
      <c r="B27" s="26" t="s">
        <v>626</v>
      </c>
      <c r="C27" s="26" t="s">
        <v>558</v>
      </c>
      <c r="D27" s="409" t="s">
        <v>563</v>
      </c>
      <c r="E27" s="26">
        <v>150</v>
      </c>
      <c r="F27" s="439">
        <v>3010</v>
      </c>
      <c r="G27" s="410"/>
      <c r="H27" s="219"/>
      <c r="I27" s="219"/>
      <c r="J27" s="411">
        <v>205289828</v>
      </c>
      <c r="K27" s="68" t="s">
        <v>627</v>
      </c>
    </row>
    <row r="28" spans="1:11" ht="15">
      <c r="A28" s="135">
        <v>20</v>
      </c>
      <c r="B28" s="26" t="s">
        <v>628</v>
      </c>
      <c r="C28" s="26" t="s">
        <v>558</v>
      </c>
      <c r="D28" s="409" t="s">
        <v>563</v>
      </c>
      <c r="E28" s="26">
        <v>110</v>
      </c>
      <c r="F28" s="439">
        <v>625</v>
      </c>
      <c r="G28" s="410"/>
      <c r="H28" s="26"/>
      <c r="I28" s="26"/>
      <c r="J28" s="68">
        <v>415589571</v>
      </c>
      <c r="K28" s="68" t="s">
        <v>629</v>
      </c>
    </row>
    <row r="29" spans="1:11" ht="15">
      <c r="A29" s="135">
        <v>21</v>
      </c>
      <c r="B29" s="26" t="s">
        <v>630</v>
      </c>
      <c r="C29" s="26" t="s">
        <v>558</v>
      </c>
      <c r="D29" s="409" t="s">
        <v>563</v>
      </c>
      <c r="E29" s="26">
        <v>98</v>
      </c>
      <c r="F29" s="439">
        <v>625</v>
      </c>
      <c r="G29" s="410" t="s">
        <v>631</v>
      </c>
      <c r="H29" s="26" t="s">
        <v>632</v>
      </c>
      <c r="I29" s="26" t="s">
        <v>633</v>
      </c>
      <c r="J29" s="68"/>
      <c r="K29" s="68"/>
    </row>
    <row r="30" spans="1:11" ht="15">
      <c r="A30" s="135">
        <v>22</v>
      </c>
      <c r="B30" s="26" t="s">
        <v>634</v>
      </c>
      <c r="C30" s="26" t="s">
        <v>558</v>
      </c>
      <c r="D30" s="409" t="s">
        <v>563</v>
      </c>
      <c r="E30" s="26">
        <v>146</v>
      </c>
      <c r="F30" s="439">
        <v>1000</v>
      </c>
      <c r="G30" s="410" t="s">
        <v>635</v>
      </c>
      <c r="H30" s="26" t="s">
        <v>636</v>
      </c>
      <c r="I30" s="26" t="s">
        <v>637</v>
      </c>
      <c r="J30" s="68"/>
      <c r="K30" s="68"/>
    </row>
    <row r="31" spans="1:11" ht="15">
      <c r="A31" s="135">
        <v>23</v>
      </c>
      <c r="B31" s="26" t="s">
        <v>638</v>
      </c>
      <c r="C31" s="26" t="s">
        <v>558</v>
      </c>
      <c r="D31" s="413" t="s">
        <v>563</v>
      </c>
      <c r="E31" s="26">
        <v>35</v>
      </c>
      <c r="F31" s="439">
        <v>1000</v>
      </c>
      <c r="G31" s="410" t="s">
        <v>639</v>
      </c>
      <c r="H31" s="26" t="s">
        <v>640</v>
      </c>
      <c r="I31" s="26" t="s">
        <v>641</v>
      </c>
      <c r="J31" s="68"/>
      <c r="K31" s="26"/>
    </row>
    <row r="32" spans="1:11" ht="15">
      <c r="A32" s="135">
        <v>24</v>
      </c>
      <c r="B32" s="26" t="s">
        <v>642</v>
      </c>
      <c r="C32" s="26" t="s">
        <v>558</v>
      </c>
      <c r="D32" s="413" t="s">
        <v>563</v>
      </c>
      <c r="E32" s="26">
        <v>80</v>
      </c>
      <c r="F32" s="439">
        <v>800</v>
      </c>
      <c r="G32" s="410"/>
      <c r="H32" s="26"/>
      <c r="I32" s="26"/>
      <c r="J32" s="68">
        <v>204533175</v>
      </c>
      <c r="K32" s="26" t="s">
        <v>643</v>
      </c>
    </row>
    <row r="33" spans="1:11" ht="15">
      <c r="A33" s="135">
        <v>25</v>
      </c>
      <c r="B33" s="26" t="s">
        <v>644</v>
      </c>
      <c r="C33" s="26" t="s">
        <v>558</v>
      </c>
      <c r="D33" s="409" t="s">
        <v>563</v>
      </c>
      <c r="E33" s="26">
        <v>362</v>
      </c>
      <c r="F33" s="439">
        <v>700</v>
      </c>
      <c r="G33" s="410"/>
      <c r="H33" s="26"/>
      <c r="I33" s="26"/>
      <c r="J33" s="68">
        <v>231954249</v>
      </c>
      <c r="K33" s="26" t="s">
        <v>645</v>
      </c>
    </row>
    <row r="34" spans="1:11" ht="30">
      <c r="A34" s="135">
        <v>26</v>
      </c>
      <c r="B34" s="26" t="s">
        <v>646</v>
      </c>
      <c r="C34" s="26" t="s">
        <v>558</v>
      </c>
      <c r="D34" s="409" t="s">
        <v>563</v>
      </c>
      <c r="E34" s="26">
        <v>64</v>
      </c>
      <c r="F34" s="439">
        <v>1000</v>
      </c>
      <c r="G34" s="410" t="s">
        <v>647</v>
      </c>
      <c r="H34" s="26" t="s">
        <v>608</v>
      </c>
      <c r="I34" s="26" t="s">
        <v>648</v>
      </c>
      <c r="J34" s="68"/>
      <c r="K34" s="26"/>
    </row>
    <row r="35" spans="1:11" ht="30">
      <c r="A35" s="135">
        <v>27</v>
      </c>
      <c r="B35" s="26" t="s">
        <v>649</v>
      </c>
      <c r="C35" s="26" t="s">
        <v>558</v>
      </c>
      <c r="D35" s="409" t="s">
        <v>563</v>
      </c>
      <c r="E35" s="26">
        <v>78.900000000000006</v>
      </c>
      <c r="F35" s="439">
        <v>562.5</v>
      </c>
      <c r="G35" s="410" t="s">
        <v>650</v>
      </c>
      <c r="H35" s="26" t="s">
        <v>651</v>
      </c>
      <c r="I35" s="26" t="s">
        <v>652</v>
      </c>
      <c r="J35" s="68"/>
      <c r="K35" s="26"/>
    </row>
    <row r="36" spans="1:11" ht="15">
      <c r="A36" s="135">
        <v>28</v>
      </c>
      <c r="B36" s="26" t="s">
        <v>653</v>
      </c>
      <c r="C36" s="26" t="s">
        <v>558</v>
      </c>
      <c r="D36" s="409" t="s">
        <v>563</v>
      </c>
      <c r="E36" s="26">
        <v>314</v>
      </c>
      <c r="F36" s="439">
        <v>2500</v>
      </c>
      <c r="G36" s="410"/>
      <c r="H36" s="26"/>
      <c r="I36" s="26"/>
      <c r="J36" s="68">
        <v>226517150</v>
      </c>
      <c r="K36" s="26" t="s">
        <v>654</v>
      </c>
    </row>
    <row r="37" spans="1:11" ht="15">
      <c r="A37" s="135">
        <v>29</v>
      </c>
      <c r="B37" s="26" t="s">
        <v>655</v>
      </c>
      <c r="C37" s="26" t="s">
        <v>558</v>
      </c>
      <c r="D37" s="409" t="s">
        <v>563</v>
      </c>
      <c r="E37" s="26">
        <v>76</v>
      </c>
      <c r="F37" s="439">
        <v>625</v>
      </c>
      <c r="G37" s="410" t="s">
        <v>656</v>
      </c>
      <c r="H37" s="26" t="s">
        <v>657</v>
      </c>
      <c r="I37" s="26" t="s">
        <v>658</v>
      </c>
      <c r="J37" s="68"/>
      <c r="K37" s="26"/>
    </row>
    <row r="38" spans="1:11" ht="15">
      <c r="A38" s="135">
        <v>30</v>
      </c>
      <c r="B38" s="26" t="s">
        <v>659</v>
      </c>
      <c r="C38" s="26" t="s">
        <v>558</v>
      </c>
      <c r="D38" s="409" t="s">
        <v>563</v>
      </c>
      <c r="E38" s="26">
        <v>197</v>
      </c>
      <c r="F38" s="439">
        <v>625</v>
      </c>
      <c r="G38" s="410" t="s">
        <v>660</v>
      </c>
      <c r="H38" s="26" t="s">
        <v>661</v>
      </c>
      <c r="I38" s="26" t="s">
        <v>662</v>
      </c>
      <c r="J38" s="68"/>
      <c r="K38" s="26"/>
    </row>
    <row r="39" spans="1:11" ht="15">
      <c r="A39" s="135">
        <v>31</v>
      </c>
      <c r="B39" s="26" t="s">
        <v>663</v>
      </c>
      <c r="C39" s="26" t="s">
        <v>558</v>
      </c>
      <c r="D39" s="409" t="s">
        <v>563</v>
      </c>
      <c r="E39" s="26">
        <v>35</v>
      </c>
      <c r="F39" s="439">
        <v>468.75</v>
      </c>
      <c r="G39" s="410" t="s">
        <v>664</v>
      </c>
      <c r="H39" s="26" t="s">
        <v>665</v>
      </c>
      <c r="I39" s="26" t="s">
        <v>666</v>
      </c>
      <c r="J39" s="68"/>
      <c r="K39" s="26"/>
    </row>
    <row r="40" spans="1:11" ht="30">
      <c r="A40" s="135">
        <v>32</v>
      </c>
      <c r="B40" s="26" t="s">
        <v>667</v>
      </c>
      <c r="C40" s="26" t="s">
        <v>558</v>
      </c>
      <c r="D40" s="409" t="s">
        <v>563</v>
      </c>
      <c r="E40" s="26">
        <v>75.48</v>
      </c>
      <c r="F40" s="439">
        <v>625</v>
      </c>
      <c r="G40" s="410" t="s">
        <v>668</v>
      </c>
      <c r="H40" s="26" t="s">
        <v>669</v>
      </c>
      <c r="I40" s="26" t="s">
        <v>670</v>
      </c>
      <c r="J40" s="68"/>
      <c r="K40" s="26"/>
    </row>
    <row r="41" spans="1:11" ht="15">
      <c r="A41" s="135">
        <v>33</v>
      </c>
      <c r="B41" s="26" t="s">
        <v>671</v>
      </c>
      <c r="C41" s="26" t="s">
        <v>558</v>
      </c>
      <c r="D41" s="409" t="s">
        <v>563</v>
      </c>
      <c r="E41" s="26">
        <v>21</v>
      </c>
      <c r="F41" s="439">
        <v>312.5</v>
      </c>
      <c r="G41" s="410" t="s">
        <v>672</v>
      </c>
      <c r="H41" s="26" t="s">
        <v>673</v>
      </c>
      <c r="I41" s="26" t="s">
        <v>674</v>
      </c>
      <c r="J41" s="68"/>
      <c r="K41" s="26"/>
    </row>
    <row r="42" spans="1:11" ht="30">
      <c r="A42" s="135">
        <v>34</v>
      </c>
      <c r="B42" s="26" t="s">
        <v>675</v>
      </c>
      <c r="C42" s="26" t="s">
        <v>558</v>
      </c>
      <c r="D42" s="409" t="s">
        <v>563</v>
      </c>
      <c r="E42" s="26">
        <v>79.099999999999994</v>
      </c>
      <c r="F42" s="439">
        <v>700</v>
      </c>
      <c r="G42" s="410"/>
      <c r="H42" s="26"/>
      <c r="I42" s="26"/>
      <c r="J42" s="68">
        <v>221291144</v>
      </c>
      <c r="K42" s="26" t="s">
        <v>676</v>
      </c>
    </row>
    <row r="43" spans="1:11" ht="15">
      <c r="A43" s="135">
        <v>35</v>
      </c>
      <c r="B43" s="26" t="s">
        <v>677</v>
      </c>
      <c r="C43" s="26" t="s">
        <v>558</v>
      </c>
      <c r="D43" s="409" t="s">
        <v>563</v>
      </c>
      <c r="E43" s="26">
        <v>190.9</v>
      </c>
      <c r="F43" s="439">
        <v>750</v>
      </c>
      <c r="G43" s="410" t="s">
        <v>678</v>
      </c>
      <c r="H43" s="26" t="s">
        <v>679</v>
      </c>
      <c r="I43" s="26" t="s">
        <v>680</v>
      </c>
      <c r="J43" s="68"/>
      <c r="K43" s="26"/>
    </row>
    <row r="44" spans="1:11" ht="30">
      <c r="A44" s="135">
        <v>36</v>
      </c>
      <c r="B44" s="26" t="s">
        <v>681</v>
      </c>
      <c r="C44" s="26" t="s">
        <v>558</v>
      </c>
      <c r="D44" s="409" t="s">
        <v>563</v>
      </c>
      <c r="E44" s="26">
        <v>39.200000000000003</v>
      </c>
      <c r="F44" s="439">
        <v>600</v>
      </c>
      <c r="G44" s="410" t="s">
        <v>682</v>
      </c>
      <c r="H44" s="26" t="s">
        <v>683</v>
      </c>
      <c r="I44" s="26" t="s">
        <v>684</v>
      </c>
      <c r="J44" s="68"/>
      <c r="K44" s="26"/>
    </row>
    <row r="45" spans="1:11" ht="15">
      <c r="A45" s="135">
        <v>37</v>
      </c>
      <c r="B45" s="26" t="s">
        <v>685</v>
      </c>
      <c r="C45" s="26" t="s">
        <v>558</v>
      </c>
      <c r="D45" s="409" t="s">
        <v>563</v>
      </c>
      <c r="E45" s="26">
        <v>90</v>
      </c>
      <c r="F45" s="439">
        <v>1000</v>
      </c>
      <c r="G45" s="410" t="s">
        <v>686</v>
      </c>
      <c r="H45" s="26" t="s">
        <v>687</v>
      </c>
      <c r="I45" s="26" t="s">
        <v>688</v>
      </c>
      <c r="J45" s="68"/>
      <c r="K45" s="26"/>
    </row>
    <row r="46" spans="1:11" ht="15">
      <c r="A46" s="135">
        <v>38</v>
      </c>
      <c r="B46" s="26" t="s">
        <v>689</v>
      </c>
      <c r="C46" s="26" t="s">
        <v>558</v>
      </c>
      <c r="D46" s="409" t="s">
        <v>563</v>
      </c>
      <c r="E46" s="26">
        <v>77.56</v>
      </c>
      <c r="F46" s="439">
        <v>875</v>
      </c>
      <c r="G46" s="410" t="s">
        <v>690</v>
      </c>
      <c r="H46" s="26" t="s">
        <v>673</v>
      </c>
      <c r="I46" s="26" t="s">
        <v>691</v>
      </c>
      <c r="J46" s="68"/>
      <c r="K46" s="26"/>
    </row>
    <row r="47" spans="1:11" ht="15">
      <c r="A47" s="135">
        <v>39</v>
      </c>
      <c r="B47" s="26" t="s">
        <v>692</v>
      </c>
      <c r="C47" s="26" t="s">
        <v>558</v>
      </c>
      <c r="D47" s="409" t="s">
        <v>563</v>
      </c>
      <c r="E47" s="26">
        <v>46</v>
      </c>
      <c r="F47" s="439">
        <v>1250</v>
      </c>
      <c r="G47" s="410" t="s">
        <v>693</v>
      </c>
      <c r="H47" s="26" t="s">
        <v>580</v>
      </c>
      <c r="I47" s="26" t="s">
        <v>694</v>
      </c>
      <c r="J47" s="68"/>
      <c r="K47" s="26"/>
    </row>
    <row r="48" spans="1:11" ht="15">
      <c r="A48" s="135">
        <v>40</v>
      </c>
      <c r="B48" s="26" t="s">
        <v>695</v>
      </c>
      <c r="C48" s="26" t="s">
        <v>558</v>
      </c>
      <c r="D48" s="409" t="s">
        <v>563</v>
      </c>
      <c r="E48" s="26">
        <v>92.8</v>
      </c>
      <c r="F48" s="439">
        <v>1000</v>
      </c>
      <c r="G48" s="410" t="s">
        <v>696</v>
      </c>
      <c r="H48" s="26" t="s">
        <v>697</v>
      </c>
      <c r="I48" s="26" t="s">
        <v>698</v>
      </c>
      <c r="J48" s="68"/>
      <c r="K48" s="26"/>
    </row>
    <row r="49" spans="1:11" ht="15">
      <c r="A49" s="135">
        <v>41</v>
      </c>
      <c r="B49" s="26" t="s">
        <v>699</v>
      </c>
      <c r="C49" s="26" t="s">
        <v>558</v>
      </c>
      <c r="D49" s="409" t="s">
        <v>563</v>
      </c>
      <c r="E49" s="26">
        <v>176.5</v>
      </c>
      <c r="F49" s="439">
        <v>900</v>
      </c>
      <c r="G49" s="410" t="s">
        <v>700</v>
      </c>
      <c r="H49" s="26" t="s">
        <v>701</v>
      </c>
      <c r="I49" s="26" t="s">
        <v>702</v>
      </c>
      <c r="J49" s="68"/>
      <c r="K49" s="26"/>
    </row>
    <row r="50" spans="1:11" ht="15">
      <c r="A50" s="135">
        <v>42</v>
      </c>
      <c r="B50" s="26" t="s">
        <v>703</v>
      </c>
      <c r="C50" s="26" t="s">
        <v>558</v>
      </c>
      <c r="D50" s="409" t="s">
        <v>563</v>
      </c>
      <c r="E50" s="26">
        <v>293.16000000000003</v>
      </c>
      <c r="F50" s="439">
        <v>812.5</v>
      </c>
      <c r="G50" s="410" t="s">
        <v>704</v>
      </c>
      <c r="H50" s="26" t="s">
        <v>705</v>
      </c>
      <c r="I50" s="26" t="s">
        <v>706</v>
      </c>
      <c r="J50" s="68"/>
      <c r="K50" s="26"/>
    </row>
    <row r="51" spans="1:11" ht="30">
      <c r="A51" s="135">
        <v>43</v>
      </c>
      <c r="B51" s="26" t="s">
        <v>707</v>
      </c>
      <c r="C51" s="26" t="s">
        <v>558</v>
      </c>
      <c r="D51" s="409" t="s">
        <v>563</v>
      </c>
      <c r="E51" s="26">
        <v>380.9</v>
      </c>
      <c r="F51" s="439">
        <v>2000</v>
      </c>
      <c r="G51" s="410" t="s">
        <v>708</v>
      </c>
      <c r="H51" s="26" t="s">
        <v>709</v>
      </c>
      <c r="I51" s="26" t="s">
        <v>710</v>
      </c>
      <c r="J51" s="68"/>
      <c r="K51" s="26"/>
    </row>
    <row r="52" spans="1:11" ht="15">
      <c r="A52" s="135">
        <v>44</v>
      </c>
      <c r="B52" s="26" t="s">
        <v>711</v>
      </c>
      <c r="C52" s="26" t="s">
        <v>558</v>
      </c>
      <c r="D52" s="409" t="s">
        <v>563</v>
      </c>
      <c r="E52" s="26">
        <v>80</v>
      </c>
      <c r="F52" s="439">
        <v>625</v>
      </c>
      <c r="G52" s="410" t="s">
        <v>712</v>
      </c>
      <c r="H52" s="26" t="s">
        <v>713</v>
      </c>
      <c r="I52" s="26" t="s">
        <v>714</v>
      </c>
      <c r="J52" s="68"/>
      <c r="K52" s="26"/>
    </row>
    <row r="53" spans="1:11" ht="15">
      <c r="A53" s="135">
        <v>45</v>
      </c>
      <c r="B53" s="26" t="s">
        <v>715</v>
      </c>
      <c r="C53" s="26" t="s">
        <v>558</v>
      </c>
      <c r="D53" s="409" t="s">
        <v>563</v>
      </c>
      <c r="E53" s="26">
        <v>90</v>
      </c>
      <c r="F53" s="439">
        <v>1010</v>
      </c>
      <c r="G53" s="414"/>
      <c r="H53" s="26"/>
      <c r="I53" s="26"/>
      <c r="J53" s="410" t="s">
        <v>716</v>
      </c>
      <c r="K53" s="26" t="s">
        <v>717</v>
      </c>
    </row>
    <row r="54" spans="1:11" ht="15">
      <c r="A54" s="135">
        <v>46</v>
      </c>
      <c r="B54" s="26" t="s">
        <v>718</v>
      </c>
      <c r="C54" s="26" t="s">
        <v>558</v>
      </c>
      <c r="D54" s="409" t="s">
        <v>563</v>
      </c>
      <c r="E54" s="26">
        <v>132.05000000000001</v>
      </c>
      <c r="F54" s="439">
        <v>1000</v>
      </c>
      <c r="G54" s="410" t="s">
        <v>719</v>
      </c>
      <c r="H54" s="26" t="s">
        <v>720</v>
      </c>
      <c r="I54" s="26" t="s">
        <v>721</v>
      </c>
      <c r="J54" s="68"/>
      <c r="K54" s="26"/>
    </row>
    <row r="55" spans="1:11" ht="30">
      <c r="A55" s="135">
        <v>47</v>
      </c>
      <c r="B55" s="26" t="s">
        <v>722</v>
      </c>
      <c r="C55" s="26" t="s">
        <v>558</v>
      </c>
      <c r="D55" s="409" t="s">
        <v>563</v>
      </c>
      <c r="E55" s="26">
        <v>175</v>
      </c>
      <c r="F55" s="439">
        <v>1000</v>
      </c>
      <c r="G55" s="410"/>
      <c r="H55" s="26"/>
      <c r="I55" s="26"/>
      <c r="J55" s="68">
        <v>447860020</v>
      </c>
      <c r="K55" s="26" t="s">
        <v>723</v>
      </c>
    </row>
    <row r="56" spans="1:11" ht="30">
      <c r="A56" s="135">
        <v>48</v>
      </c>
      <c r="B56" s="26" t="s">
        <v>724</v>
      </c>
      <c r="C56" s="26" t="s">
        <v>558</v>
      </c>
      <c r="D56" s="409" t="s">
        <v>563</v>
      </c>
      <c r="E56" s="26">
        <v>97.74</v>
      </c>
      <c r="F56" s="439">
        <v>1075</v>
      </c>
      <c r="G56" s="410"/>
      <c r="H56" s="26"/>
      <c r="I56" s="26"/>
      <c r="J56" s="68">
        <v>230030025</v>
      </c>
      <c r="K56" s="26" t="s">
        <v>725</v>
      </c>
    </row>
    <row r="57" spans="1:11" ht="15">
      <c r="A57" s="135">
        <v>49</v>
      </c>
      <c r="B57" s="26" t="s">
        <v>726</v>
      </c>
      <c r="C57" s="26" t="s">
        <v>558</v>
      </c>
      <c r="D57" s="409" t="s">
        <v>563</v>
      </c>
      <c r="E57" s="26">
        <v>213.5</v>
      </c>
      <c r="F57" s="439">
        <v>591</v>
      </c>
      <c r="G57" s="410" t="s">
        <v>727</v>
      </c>
      <c r="H57" s="26" t="s">
        <v>728</v>
      </c>
      <c r="I57" s="26" t="s">
        <v>729</v>
      </c>
      <c r="J57" s="68"/>
      <c r="K57" s="26"/>
    </row>
    <row r="58" spans="1:11" ht="15">
      <c r="A58" s="135">
        <v>50</v>
      </c>
      <c r="B58" s="26" t="s">
        <v>730</v>
      </c>
      <c r="C58" s="26" t="s">
        <v>558</v>
      </c>
      <c r="D58" s="413" t="s">
        <v>563</v>
      </c>
      <c r="E58" s="26">
        <v>352</v>
      </c>
      <c r="F58" s="439">
        <v>875</v>
      </c>
      <c r="G58" s="410" t="s">
        <v>731</v>
      </c>
      <c r="H58" s="26" t="s">
        <v>732</v>
      </c>
      <c r="I58" s="26" t="s">
        <v>733</v>
      </c>
      <c r="J58" s="68"/>
      <c r="K58" s="26"/>
    </row>
    <row r="59" spans="1:11" ht="15">
      <c r="A59" s="135">
        <v>51</v>
      </c>
      <c r="B59" s="26" t="s">
        <v>734</v>
      </c>
      <c r="C59" s="26" t="s">
        <v>558</v>
      </c>
      <c r="D59" s="409" t="s">
        <v>563</v>
      </c>
      <c r="E59" s="26">
        <v>34</v>
      </c>
      <c r="F59" s="439">
        <v>875</v>
      </c>
      <c r="G59" s="410" t="s">
        <v>735</v>
      </c>
      <c r="H59" s="26" t="s">
        <v>736</v>
      </c>
      <c r="I59" s="26" t="s">
        <v>737</v>
      </c>
      <c r="J59" s="68"/>
      <c r="K59" s="26"/>
    </row>
    <row r="60" spans="1:11" ht="15">
      <c r="A60" s="135">
        <v>52</v>
      </c>
      <c r="B60" s="26" t="s">
        <v>738</v>
      </c>
      <c r="C60" s="26" t="s">
        <v>558</v>
      </c>
      <c r="D60" s="409" t="s">
        <v>563</v>
      </c>
      <c r="E60" s="26">
        <v>36</v>
      </c>
      <c r="F60" s="439">
        <v>625</v>
      </c>
      <c r="G60" s="410" t="s">
        <v>739</v>
      </c>
      <c r="H60" s="26" t="s">
        <v>740</v>
      </c>
      <c r="I60" s="26" t="s">
        <v>741</v>
      </c>
      <c r="J60" s="68"/>
      <c r="K60" s="26"/>
    </row>
    <row r="61" spans="1:11" ht="15">
      <c r="A61" s="135">
        <v>53</v>
      </c>
      <c r="B61" s="26" t="s">
        <v>738</v>
      </c>
      <c r="C61" s="26" t="s">
        <v>558</v>
      </c>
      <c r="D61" s="409" t="s">
        <v>563</v>
      </c>
      <c r="E61" s="26">
        <v>51.5</v>
      </c>
      <c r="F61" s="439">
        <v>625</v>
      </c>
      <c r="G61" s="410" t="s">
        <v>742</v>
      </c>
      <c r="H61" s="26" t="s">
        <v>743</v>
      </c>
      <c r="I61" s="26" t="s">
        <v>744</v>
      </c>
      <c r="J61" s="68"/>
      <c r="K61" s="26"/>
    </row>
    <row r="62" spans="1:11" ht="15">
      <c r="A62" s="135">
        <v>54</v>
      </c>
      <c r="B62" s="26" t="s">
        <v>745</v>
      </c>
      <c r="C62" s="26" t="s">
        <v>558</v>
      </c>
      <c r="D62" s="409" t="s">
        <v>563</v>
      </c>
      <c r="E62" s="26">
        <v>30</v>
      </c>
      <c r="F62" s="439">
        <v>437.5</v>
      </c>
      <c r="G62" s="410" t="s">
        <v>746</v>
      </c>
      <c r="H62" s="26" t="s">
        <v>747</v>
      </c>
      <c r="I62" s="26" t="s">
        <v>748</v>
      </c>
      <c r="J62" s="68"/>
      <c r="K62" s="26"/>
    </row>
    <row r="63" spans="1:11" ht="15">
      <c r="A63" s="135">
        <v>55</v>
      </c>
      <c r="B63" s="415" t="s">
        <v>749</v>
      </c>
      <c r="C63" s="415" t="s">
        <v>558</v>
      </c>
      <c r="D63" s="409" t="s">
        <v>563</v>
      </c>
      <c r="E63" s="415">
        <v>88</v>
      </c>
      <c r="F63" s="440">
        <v>625</v>
      </c>
      <c r="G63" s="416" t="s">
        <v>750</v>
      </c>
      <c r="H63" s="415" t="s">
        <v>751</v>
      </c>
      <c r="I63" s="415" t="s">
        <v>752</v>
      </c>
      <c r="J63" s="417"/>
      <c r="K63" s="415"/>
    </row>
    <row r="64" spans="1:11" ht="15">
      <c r="A64" s="135">
        <v>56</v>
      </c>
      <c r="B64" s="415" t="s">
        <v>753</v>
      </c>
      <c r="C64" s="415" t="s">
        <v>558</v>
      </c>
      <c r="D64" s="409" t="s">
        <v>563</v>
      </c>
      <c r="E64" s="415">
        <v>120</v>
      </c>
      <c r="F64" s="440">
        <v>1250</v>
      </c>
      <c r="G64" s="416" t="s">
        <v>754</v>
      </c>
      <c r="H64" s="415" t="s">
        <v>755</v>
      </c>
      <c r="I64" s="415" t="s">
        <v>756</v>
      </c>
      <c r="J64" s="417"/>
      <c r="K64" s="415"/>
    </row>
    <row r="65" spans="1:11" ht="15">
      <c r="A65" s="135">
        <v>57</v>
      </c>
      <c r="B65" s="415" t="s">
        <v>757</v>
      </c>
      <c r="C65" s="415" t="s">
        <v>558</v>
      </c>
      <c r="D65" s="409" t="s">
        <v>563</v>
      </c>
      <c r="E65" s="415">
        <v>76</v>
      </c>
      <c r="F65" s="440">
        <v>625</v>
      </c>
      <c r="G65" s="416" t="s">
        <v>758</v>
      </c>
      <c r="H65" s="415" t="s">
        <v>759</v>
      </c>
      <c r="I65" s="415" t="s">
        <v>760</v>
      </c>
      <c r="J65" s="417"/>
      <c r="K65" s="415"/>
    </row>
    <row r="66" spans="1:11" ht="15">
      <c r="A66" s="135">
        <v>58</v>
      </c>
      <c r="B66" s="415" t="s">
        <v>761</v>
      </c>
      <c r="C66" s="415" t="s">
        <v>558</v>
      </c>
      <c r="D66" s="409" t="s">
        <v>563</v>
      </c>
      <c r="E66" s="415">
        <v>64.2</v>
      </c>
      <c r="F66" s="440">
        <v>1250</v>
      </c>
      <c r="G66" s="416" t="s">
        <v>762</v>
      </c>
      <c r="H66" s="415" t="s">
        <v>763</v>
      </c>
      <c r="I66" s="415" t="s">
        <v>764</v>
      </c>
      <c r="J66" s="417"/>
      <c r="K66" s="415"/>
    </row>
    <row r="67" spans="1:11" ht="15">
      <c r="A67" s="135">
        <v>59</v>
      </c>
      <c r="B67" s="415" t="s">
        <v>765</v>
      </c>
      <c r="C67" s="415" t="s">
        <v>558</v>
      </c>
      <c r="D67" s="409" t="s">
        <v>563</v>
      </c>
      <c r="E67" s="415">
        <v>54.2</v>
      </c>
      <c r="F67" s="440">
        <v>600</v>
      </c>
      <c r="G67" s="416" t="s">
        <v>766</v>
      </c>
      <c r="H67" s="415" t="s">
        <v>604</v>
      </c>
      <c r="I67" s="415" t="s">
        <v>767</v>
      </c>
      <c r="J67" s="417"/>
      <c r="K67" s="415"/>
    </row>
    <row r="68" spans="1:11" ht="15">
      <c r="A68" s="135">
        <v>60</v>
      </c>
      <c r="B68" s="418" t="s">
        <v>768</v>
      </c>
      <c r="C68" s="418" t="s">
        <v>558</v>
      </c>
      <c r="D68" s="409" t="s">
        <v>563</v>
      </c>
      <c r="E68" s="418">
        <v>54.2</v>
      </c>
      <c r="F68" s="441">
        <v>2250</v>
      </c>
      <c r="G68" s="419" t="s">
        <v>769</v>
      </c>
      <c r="H68" s="418" t="s">
        <v>770</v>
      </c>
      <c r="I68" s="418" t="s">
        <v>771</v>
      </c>
      <c r="J68" s="420"/>
      <c r="K68" s="418"/>
    </row>
    <row r="69" spans="1:11" ht="15">
      <c r="A69" s="135">
        <v>61</v>
      </c>
      <c r="B69" s="415" t="s">
        <v>772</v>
      </c>
      <c r="C69" s="415" t="s">
        <v>558</v>
      </c>
      <c r="D69" s="409" t="s">
        <v>563</v>
      </c>
      <c r="E69" s="415">
        <v>42</v>
      </c>
      <c r="F69" s="440">
        <v>1000</v>
      </c>
      <c r="G69" s="416" t="s">
        <v>773</v>
      </c>
      <c r="H69" s="415" t="s">
        <v>632</v>
      </c>
      <c r="I69" s="415" t="s">
        <v>774</v>
      </c>
      <c r="J69" s="417"/>
      <c r="K69" s="415"/>
    </row>
    <row r="70" spans="1:11" ht="30">
      <c r="A70" s="135">
        <v>62</v>
      </c>
      <c r="B70" s="415" t="s">
        <v>775</v>
      </c>
      <c r="C70" s="415" t="s">
        <v>558</v>
      </c>
      <c r="D70" s="409" t="s">
        <v>563</v>
      </c>
      <c r="E70" s="415">
        <v>120</v>
      </c>
      <c r="F70" s="440">
        <v>2150</v>
      </c>
      <c r="G70" s="416" t="s">
        <v>776</v>
      </c>
      <c r="H70" s="415" t="s">
        <v>777</v>
      </c>
      <c r="I70" s="415" t="s">
        <v>778</v>
      </c>
      <c r="J70" s="417"/>
      <c r="K70" s="415"/>
    </row>
    <row r="71" spans="1:11" ht="30">
      <c r="A71" s="135">
        <v>63</v>
      </c>
      <c r="B71" s="415" t="s">
        <v>779</v>
      </c>
      <c r="C71" s="415" t="s">
        <v>558</v>
      </c>
      <c r="D71" s="409" t="s">
        <v>563</v>
      </c>
      <c r="E71" s="415">
        <v>109.7</v>
      </c>
      <c r="F71" s="440">
        <v>1500</v>
      </c>
      <c r="G71" s="416"/>
      <c r="H71" s="415"/>
      <c r="I71" s="415"/>
      <c r="J71" s="417">
        <v>204568119</v>
      </c>
      <c r="K71" s="415" t="s">
        <v>780</v>
      </c>
    </row>
    <row r="72" spans="1:11" ht="30">
      <c r="A72" s="135">
        <v>64</v>
      </c>
      <c r="B72" s="415" t="s">
        <v>781</v>
      </c>
      <c r="C72" s="415" t="s">
        <v>558</v>
      </c>
      <c r="D72" s="409" t="s">
        <v>563</v>
      </c>
      <c r="E72" s="415">
        <v>191</v>
      </c>
      <c r="F72" s="440">
        <v>1000</v>
      </c>
      <c r="G72" s="416" t="s">
        <v>782</v>
      </c>
      <c r="H72" s="415" t="s">
        <v>783</v>
      </c>
      <c r="I72" s="415" t="s">
        <v>784</v>
      </c>
      <c r="J72" s="417"/>
      <c r="K72" s="415"/>
    </row>
    <row r="73" spans="1:11" ht="15">
      <c r="A73" s="135">
        <v>65</v>
      </c>
      <c r="B73" s="421" t="s">
        <v>785</v>
      </c>
      <c r="C73" s="415" t="s">
        <v>558</v>
      </c>
      <c r="D73" s="409" t="s">
        <v>563</v>
      </c>
      <c r="E73" s="422">
        <v>100</v>
      </c>
      <c r="F73" s="442">
        <v>1075</v>
      </c>
      <c r="G73" s="423" t="s">
        <v>786</v>
      </c>
      <c r="H73" s="421" t="s">
        <v>787</v>
      </c>
      <c r="I73" s="421" t="s">
        <v>788</v>
      </c>
      <c r="J73" s="424"/>
      <c r="K73" s="422"/>
    </row>
    <row r="74" spans="1:11" ht="15">
      <c r="A74" s="135">
        <v>66</v>
      </c>
      <c r="B74" s="421" t="s">
        <v>789</v>
      </c>
      <c r="C74" s="415" t="s">
        <v>558</v>
      </c>
      <c r="D74" s="409" t="s">
        <v>563</v>
      </c>
      <c r="E74" s="422">
        <v>164.21</v>
      </c>
      <c r="F74" s="442">
        <v>3225</v>
      </c>
      <c r="G74" s="423" t="s">
        <v>790</v>
      </c>
      <c r="H74" s="421" t="s">
        <v>791</v>
      </c>
      <c r="I74" s="421" t="s">
        <v>792</v>
      </c>
      <c r="J74" s="424"/>
      <c r="K74" s="422"/>
    </row>
    <row r="75" spans="1:11" ht="15">
      <c r="A75" s="135">
        <v>67</v>
      </c>
      <c r="B75" s="425" t="s">
        <v>793</v>
      </c>
      <c r="C75" s="415" t="s">
        <v>558</v>
      </c>
      <c r="D75" s="409" t="s">
        <v>563</v>
      </c>
      <c r="E75" s="426">
        <v>316</v>
      </c>
      <c r="F75" s="443">
        <v>4300</v>
      </c>
      <c r="G75" s="427" t="s">
        <v>794</v>
      </c>
      <c r="H75" s="425" t="s">
        <v>795</v>
      </c>
      <c r="I75" s="421" t="s">
        <v>796</v>
      </c>
      <c r="J75" s="424"/>
      <c r="K75" s="422"/>
    </row>
    <row r="76" spans="1:11" ht="15.75">
      <c r="A76" s="135">
        <v>68</v>
      </c>
      <c r="B76" s="425" t="s">
        <v>797</v>
      </c>
      <c r="C76" s="415" t="s">
        <v>558</v>
      </c>
      <c r="D76" s="409" t="s">
        <v>563</v>
      </c>
      <c r="E76" s="426">
        <v>80.5</v>
      </c>
      <c r="F76" s="443">
        <v>2687</v>
      </c>
      <c r="G76" s="427" t="s">
        <v>798</v>
      </c>
      <c r="H76" s="425" t="s">
        <v>799</v>
      </c>
      <c r="I76" s="428" t="s">
        <v>800</v>
      </c>
      <c r="J76" s="429"/>
      <c r="K76" s="428"/>
    </row>
    <row r="77" spans="1:11" ht="15">
      <c r="A77" s="135">
        <v>69</v>
      </c>
      <c r="B77" s="425" t="s">
        <v>801</v>
      </c>
      <c r="C77" s="415" t="s">
        <v>558</v>
      </c>
      <c r="D77" s="409" t="s">
        <v>563</v>
      </c>
      <c r="E77" s="426">
        <v>39.9</v>
      </c>
      <c r="F77" s="443">
        <v>875</v>
      </c>
      <c r="G77" s="427" t="s">
        <v>802</v>
      </c>
      <c r="H77" s="425" t="s">
        <v>803</v>
      </c>
      <c r="I77" s="425" t="s">
        <v>804</v>
      </c>
      <c r="J77" s="430"/>
      <c r="K77" s="426"/>
    </row>
    <row r="78" spans="1:11" ht="15">
      <c r="A78" s="135">
        <v>70</v>
      </c>
      <c r="B78" s="425" t="s">
        <v>805</v>
      </c>
      <c r="C78" s="415" t="s">
        <v>558</v>
      </c>
      <c r="D78" s="409" t="s">
        <v>563</v>
      </c>
      <c r="E78" s="426">
        <v>143</v>
      </c>
      <c r="F78" s="443">
        <v>1250</v>
      </c>
      <c r="G78" s="427" t="s">
        <v>806</v>
      </c>
      <c r="H78" s="425" t="s">
        <v>807</v>
      </c>
      <c r="I78" s="425" t="s">
        <v>808</v>
      </c>
      <c r="J78" s="430"/>
      <c r="K78" s="426"/>
    </row>
    <row r="79" spans="1:11" ht="15">
      <c r="A79" s="135">
        <v>71</v>
      </c>
      <c r="B79" s="425" t="s">
        <v>809</v>
      </c>
      <c r="C79" s="415" t="s">
        <v>558</v>
      </c>
      <c r="D79" s="409" t="s">
        <v>563</v>
      </c>
      <c r="E79" s="426">
        <v>80</v>
      </c>
      <c r="F79" s="443">
        <v>1548</v>
      </c>
      <c r="G79" s="427" t="s">
        <v>810</v>
      </c>
      <c r="H79" s="425" t="s">
        <v>620</v>
      </c>
      <c r="I79" s="425" t="s">
        <v>811</v>
      </c>
      <c r="J79" s="430"/>
      <c r="K79" s="426"/>
    </row>
    <row r="80" spans="1:11" ht="15">
      <c r="A80" s="135">
        <v>72</v>
      </c>
      <c r="B80" s="425" t="s">
        <v>812</v>
      </c>
      <c r="C80" s="415" t="s">
        <v>558</v>
      </c>
      <c r="D80" s="409" t="s">
        <v>563</v>
      </c>
      <c r="E80" s="426">
        <v>35</v>
      </c>
      <c r="F80" s="443">
        <v>1000</v>
      </c>
      <c r="G80" s="427" t="s">
        <v>813</v>
      </c>
      <c r="H80" s="425" t="s">
        <v>814</v>
      </c>
      <c r="I80" s="425" t="s">
        <v>815</v>
      </c>
      <c r="J80" s="430"/>
      <c r="K80" s="426"/>
    </row>
    <row r="81" spans="1:11" ht="15">
      <c r="A81" s="135">
        <v>73</v>
      </c>
      <c r="B81" s="425" t="s">
        <v>816</v>
      </c>
      <c r="C81" s="415" t="s">
        <v>558</v>
      </c>
      <c r="D81" s="409" t="s">
        <v>563</v>
      </c>
      <c r="E81" s="426">
        <v>141</v>
      </c>
      <c r="F81" s="443">
        <v>1000</v>
      </c>
      <c r="G81" s="427" t="s">
        <v>817</v>
      </c>
      <c r="H81" s="425" t="s">
        <v>818</v>
      </c>
      <c r="I81" s="425" t="s">
        <v>819</v>
      </c>
      <c r="J81" s="430"/>
      <c r="K81" s="426"/>
    </row>
    <row r="82" spans="1:11" ht="15">
      <c r="A82" s="135">
        <v>74</v>
      </c>
      <c r="B82" s="431" t="s">
        <v>820</v>
      </c>
      <c r="C82" s="415" t="s">
        <v>558</v>
      </c>
      <c r="D82" s="431" t="s">
        <v>821</v>
      </c>
      <c r="E82" s="377">
        <v>401</v>
      </c>
      <c r="F82" s="444">
        <v>12400</v>
      </c>
      <c r="G82" s="454"/>
      <c r="H82" s="432"/>
      <c r="I82" s="433"/>
      <c r="J82" s="411">
        <v>202283135</v>
      </c>
      <c r="K82" s="68" t="s">
        <v>560</v>
      </c>
    </row>
    <row r="83" spans="1:11" ht="15">
      <c r="A83" s="135">
        <v>75</v>
      </c>
      <c r="B83" s="431" t="s">
        <v>822</v>
      </c>
      <c r="C83" s="415" t="s">
        <v>558</v>
      </c>
      <c r="D83" s="409" t="s">
        <v>563</v>
      </c>
      <c r="E83" s="377">
        <v>75</v>
      </c>
      <c r="F83" s="450">
        <v>1500</v>
      </c>
      <c r="G83" s="454">
        <v>24001048479</v>
      </c>
      <c r="H83" s="432" t="s">
        <v>823</v>
      </c>
      <c r="I83" s="433" t="s">
        <v>824</v>
      </c>
      <c r="J83" s="408"/>
      <c r="K83" s="137"/>
    </row>
    <row r="84" spans="1:11" ht="15">
      <c r="A84" s="135">
        <v>76</v>
      </c>
      <c r="B84" s="431" t="s">
        <v>825</v>
      </c>
      <c r="C84" s="415" t="s">
        <v>558</v>
      </c>
      <c r="D84" s="409" t="s">
        <v>563</v>
      </c>
      <c r="E84" s="377">
        <v>144.63999999999999</v>
      </c>
      <c r="F84" s="444">
        <v>2350</v>
      </c>
      <c r="G84" s="454" t="s">
        <v>829</v>
      </c>
      <c r="H84" s="432" t="s">
        <v>826</v>
      </c>
      <c r="I84" s="433" t="s">
        <v>827</v>
      </c>
      <c r="J84" s="408"/>
      <c r="K84" s="137"/>
    </row>
    <row r="85" spans="1:11" ht="15">
      <c r="A85" s="135">
        <v>77</v>
      </c>
      <c r="B85" s="431" t="s">
        <v>828</v>
      </c>
      <c r="C85" s="415" t="s">
        <v>558</v>
      </c>
      <c r="D85" s="409" t="s">
        <v>563</v>
      </c>
      <c r="E85" s="377">
        <v>211</v>
      </c>
      <c r="F85" s="444">
        <v>1150</v>
      </c>
      <c r="G85" s="454" t="s">
        <v>830</v>
      </c>
      <c r="H85" s="432" t="s">
        <v>831</v>
      </c>
      <c r="I85" s="433" t="s">
        <v>832</v>
      </c>
      <c r="J85" s="408"/>
      <c r="K85" s="137"/>
    </row>
    <row r="86" spans="1:11" ht="30">
      <c r="A86" s="135">
        <v>78</v>
      </c>
      <c r="B86" s="431" t="s">
        <v>833</v>
      </c>
      <c r="C86" s="415" t="s">
        <v>558</v>
      </c>
      <c r="D86" s="409" t="s">
        <v>563</v>
      </c>
      <c r="E86" s="377">
        <v>350</v>
      </c>
      <c r="F86" s="444">
        <v>3345</v>
      </c>
      <c r="G86" s="454" t="s">
        <v>834</v>
      </c>
      <c r="H86" s="432" t="s">
        <v>835</v>
      </c>
      <c r="I86" s="433" t="s">
        <v>836</v>
      </c>
      <c r="J86" s="408"/>
      <c r="K86" s="137"/>
    </row>
    <row r="87" spans="1:11" ht="30">
      <c r="A87" s="135">
        <v>79</v>
      </c>
      <c r="B87" s="431" t="s">
        <v>837</v>
      </c>
      <c r="C87" s="415" t="s">
        <v>558</v>
      </c>
      <c r="D87" s="409" t="s">
        <v>563</v>
      </c>
      <c r="E87" s="377">
        <v>25</v>
      </c>
      <c r="F87" s="444">
        <v>625</v>
      </c>
      <c r="G87" s="454" t="s">
        <v>838</v>
      </c>
      <c r="H87" s="432" t="s">
        <v>651</v>
      </c>
      <c r="I87" s="433" t="s">
        <v>684</v>
      </c>
      <c r="J87" s="408"/>
      <c r="K87" s="137"/>
    </row>
    <row r="88" spans="1:11" ht="30">
      <c r="A88" s="135">
        <v>80</v>
      </c>
      <c r="B88" s="431" t="s">
        <v>837</v>
      </c>
      <c r="C88" s="415" t="s">
        <v>558</v>
      </c>
      <c r="D88" s="409" t="s">
        <v>563</v>
      </c>
      <c r="E88" s="377">
        <v>73.849999999999994</v>
      </c>
      <c r="F88" s="444">
        <v>1250</v>
      </c>
      <c r="G88" s="454" t="s">
        <v>839</v>
      </c>
      <c r="H88" s="432" t="s">
        <v>840</v>
      </c>
      <c r="I88" s="433" t="s">
        <v>841</v>
      </c>
      <c r="J88" s="408"/>
      <c r="K88" s="137"/>
    </row>
    <row r="89" spans="1:11" ht="30">
      <c r="A89" s="135">
        <v>81</v>
      </c>
      <c r="B89" s="431" t="s">
        <v>837</v>
      </c>
      <c r="C89" s="415" t="s">
        <v>558</v>
      </c>
      <c r="D89" s="409" t="s">
        <v>563</v>
      </c>
      <c r="E89" s="377">
        <v>49.43</v>
      </c>
      <c r="F89" s="444">
        <v>875</v>
      </c>
      <c r="G89" s="454" t="s">
        <v>842</v>
      </c>
      <c r="H89" s="432" t="s">
        <v>840</v>
      </c>
      <c r="I89" s="433" t="s">
        <v>684</v>
      </c>
      <c r="J89" s="408"/>
      <c r="K89" s="137"/>
    </row>
    <row r="90" spans="1:11" ht="30">
      <c r="A90" s="135">
        <v>82</v>
      </c>
      <c r="B90" s="431" t="s">
        <v>866</v>
      </c>
      <c r="C90" s="415" t="s">
        <v>558</v>
      </c>
      <c r="D90" s="409" t="s">
        <v>563</v>
      </c>
      <c r="E90" s="377">
        <v>70</v>
      </c>
      <c r="F90" s="444">
        <v>625</v>
      </c>
      <c r="G90" s="454" t="s">
        <v>843</v>
      </c>
      <c r="H90" s="432" t="s">
        <v>844</v>
      </c>
      <c r="I90" s="433" t="s">
        <v>845</v>
      </c>
      <c r="J90" s="408"/>
      <c r="K90" s="137"/>
    </row>
    <row r="91" spans="1:11" ht="30">
      <c r="A91" s="135">
        <v>83</v>
      </c>
      <c r="B91" s="431" t="s">
        <v>846</v>
      </c>
      <c r="C91" s="415" t="s">
        <v>558</v>
      </c>
      <c r="D91" s="409" t="s">
        <v>563</v>
      </c>
      <c r="E91" s="377">
        <v>60.24</v>
      </c>
      <c r="F91" s="444">
        <v>1500</v>
      </c>
      <c r="G91" s="454" t="s">
        <v>847</v>
      </c>
      <c r="H91" s="432" t="s">
        <v>848</v>
      </c>
      <c r="I91" s="433" t="s">
        <v>849</v>
      </c>
      <c r="J91" s="408"/>
      <c r="K91" s="137"/>
    </row>
    <row r="92" spans="1:11" ht="15">
      <c r="A92" s="135">
        <v>84</v>
      </c>
      <c r="B92" s="431" t="s">
        <v>867</v>
      </c>
      <c r="C92" s="415" t="s">
        <v>558</v>
      </c>
      <c r="D92" s="409" t="s">
        <v>563</v>
      </c>
      <c r="E92" s="377">
        <v>150</v>
      </c>
      <c r="F92" s="444">
        <v>1115</v>
      </c>
      <c r="G92" s="454" t="s">
        <v>850</v>
      </c>
      <c r="H92" s="432" t="s">
        <v>565</v>
      </c>
      <c r="I92" s="433" t="s">
        <v>851</v>
      </c>
      <c r="J92" s="408"/>
      <c r="K92" s="137"/>
    </row>
    <row r="93" spans="1:11" ht="15">
      <c r="A93" s="135">
        <v>85</v>
      </c>
      <c r="B93" s="431" t="s">
        <v>852</v>
      </c>
      <c r="C93" s="415" t="s">
        <v>558</v>
      </c>
      <c r="D93" s="409" t="s">
        <v>563</v>
      </c>
      <c r="E93" s="377">
        <v>150.4</v>
      </c>
      <c r="F93" s="444">
        <v>4181</v>
      </c>
      <c r="G93" s="454" t="s">
        <v>853</v>
      </c>
      <c r="H93" s="432" t="s">
        <v>854</v>
      </c>
      <c r="I93" s="433" t="s">
        <v>855</v>
      </c>
      <c r="J93" s="408"/>
      <c r="K93" s="137"/>
    </row>
    <row r="94" spans="1:11" ht="30">
      <c r="A94" s="135">
        <v>86</v>
      </c>
      <c r="B94" s="431" t="s">
        <v>865</v>
      </c>
      <c r="C94" s="415" t="s">
        <v>558</v>
      </c>
      <c r="D94" s="409" t="s">
        <v>563</v>
      </c>
      <c r="E94" s="377">
        <v>149.38</v>
      </c>
      <c r="F94" s="444">
        <v>2676</v>
      </c>
      <c r="G94" s="454" t="s">
        <v>856</v>
      </c>
      <c r="H94" s="432" t="s">
        <v>565</v>
      </c>
      <c r="I94" s="433" t="s">
        <v>857</v>
      </c>
      <c r="J94" s="408"/>
      <c r="K94" s="137"/>
    </row>
    <row r="95" spans="1:11" ht="30">
      <c r="A95" s="135">
        <v>87</v>
      </c>
      <c r="B95" s="431" t="s">
        <v>864</v>
      </c>
      <c r="C95" s="415" t="s">
        <v>558</v>
      </c>
      <c r="D95" s="409" t="s">
        <v>563</v>
      </c>
      <c r="E95" s="377">
        <v>26</v>
      </c>
      <c r="F95" s="444">
        <v>750</v>
      </c>
      <c r="G95" s="454" t="s">
        <v>858</v>
      </c>
      <c r="H95" s="432" t="s">
        <v>859</v>
      </c>
      <c r="I95" s="433" t="s">
        <v>860</v>
      </c>
      <c r="J95" s="408"/>
      <c r="K95" s="137"/>
    </row>
    <row r="96" spans="1:11" ht="30">
      <c r="A96" s="135">
        <v>88</v>
      </c>
      <c r="B96" s="431" t="s">
        <v>864</v>
      </c>
      <c r="C96" s="415" t="s">
        <v>558</v>
      </c>
      <c r="D96" s="409" t="s">
        <v>563</v>
      </c>
      <c r="E96" s="377">
        <v>26.47</v>
      </c>
      <c r="F96" s="444">
        <v>750</v>
      </c>
      <c r="G96" s="454" t="s">
        <v>861</v>
      </c>
      <c r="H96" s="432" t="s">
        <v>862</v>
      </c>
      <c r="I96" s="433" t="s">
        <v>863</v>
      </c>
      <c r="J96" s="408"/>
      <c r="K96" s="137"/>
    </row>
    <row r="97" spans="1:11" ht="15">
      <c r="A97" s="135">
        <v>89</v>
      </c>
      <c r="B97" s="431" t="s">
        <v>868</v>
      </c>
      <c r="C97" s="415" t="s">
        <v>558</v>
      </c>
      <c r="D97" s="409" t="s">
        <v>563</v>
      </c>
      <c r="E97" s="377">
        <v>152.02000000000001</v>
      </c>
      <c r="F97" s="444">
        <v>1875</v>
      </c>
      <c r="G97" s="454" t="s">
        <v>869</v>
      </c>
      <c r="H97" s="432" t="s">
        <v>870</v>
      </c>
      <c r="I97" s="433" t="s">
        <v>871</v>
      </c>
      <c r="J97" s="408"/>
      <c r="K97" s="137"/>
    </row>
    <row r="98" spans="1:11" ht="15">
      <c r="A98" s="135">
        <v>90</v>
      </c>
      <c r="B98" s="431" t="s">
        <v>872</v>
      </c>
      <c r="C98" s="415" t="s">
        <v>558</v>
      </c>
      <c r="D98" s="409" t="s">
        <v>563</v>
      </c>
      <c r="E98" s="377">
        <v>137.37</v>
      </c>
      <c r="F98" s="444">
        <v>1968</v>
      </c>
      <c r="G98" s="454" t="s">
        <v>873</v>
      </c>
      <c r="H98" s="432" t="s">
        <v>874</v>
      </c>
      <c r="I98" s="433" t="s">
        <v>875</v>
      </c>
      <c r="J98" s="408"/>
      <c r="K98" s="137"/>
    </row>
    <row r="99" spans="1:11" ht="15">
      <c r="A99" s="135">
        <v>91</v>
      </c>
      <c r="B99" s="431" t="s">
        <v>876</v>
      </c>
      <c r="C99" s="415" t="s">
        <v>558</v>
      </c>
      <c r="D99" s="409" t="s">
        <v>563</v>
      </c>
      <c r="E99" s="377">
        <v>200</v>
      </c>
      <c r="F99" s="444">
        <v>800</v>
      </c>
      <c r="G99" s="454"/>
      <c r="H99" s="432"/>
      <c r="I99" s="433"/>
      <c r="J99" s="408">
        <v>206028485</v>
      </c>
      <c r="K99" s="137" t="s">
        <v>877</v>
      </c>
    </row>
    <row r="100" spans="1:11">
      <c r="A100" s="23"/>
      <c r="B100" s="434"/>
      <c r="C100" s="434"/>
      <c r="D100" s="434"/>
      <c r="E100" s="434"/>
      <c r="F100" s="445"/>
      <c r="G100" s="455"/>
      <c r="H100" s="434"/>
      <c r="I100" s="434"/>
      <c r="J100" s="23"/>
      <c r="K100" s="23"/>
    </row>
    <row r="101" spans="1:11">
      <c r="A101" s="23"/>
      <c r="B101" s="23"/>
      <c r="C101" s="23"/>
      <c r="D101" s="23"/>
      <c r="E101" s="23"/>
      <c r="F101" s="446"/>
      <c r="G101" s="456"/>
      <c r="H101" s="23"/>
      <c r="I101" s="23"/>
      <c r="J101" s="23"/>
      <c r="K101" s="23"/>
    </row>
    <row r="102" spans="1:11">
      <c r="A102" s="25"/>
      <c r="B102" s="23"/>
      <c r="C102" s="23"/>
      <c r="D102" s="23"/>
      <c r="E102" s="23"/>
      <c r="F102" s="446"/>
      <c r="G102" s="456"/>
      <c r="H102" s="23"/>
      <c r="I102" s="23"/>
      <c r="J102" s="23"/>
      <c r="K102" s="23"/>
    </row>
    <row r="103" spans="1:11" ht="15">
      <c r="A103" s="2"/>
      <c r="B103" s="72" t="s">
        <v>96</v>
      </c>
      <c r="C103" s="2"/>
      <c r="D103" s="2"/>
      <c r="E103" s="5"/>
      <c r="F103" s="11"/>
      <c r="G103" s="457"/>
      <c r="H103" s="2"/>
      <c r="I103" s="2"/>
      <c r="J103" s="2"/>
      <c r="K103" s="2"/>
    </row>
    <row r="104" spans="1:11" ht="15">
      <c r="A104" s="2"/>
      <c r="B104" s="2"/>
      <c r="C104" s="589"/>
      <c r="D104" s="589"/>
      <c r="F104" s="447"/>
      <c r="G104" s="458"/>
    </row>
    <row r="105" spans="1:11" ht="15">
      <c r="B105" s="2"/>
      <c r="C105" s="70" t="s">
        <v>256</v>
      </c>
      <c r="D105" s="2"/>
      <c r="F105" s="448" t="s">
        <v>261</v>
      </c>
    </row>
    <row r="106" spans="1:11" ht="15">
      <c r="B106" s="2"/>
      <c r="C106" s="2"/>
      <c r="D106" s="2"/>
      <c r="F106" s="11" t="s">
        <v>257</v>
      </c>
    </row>
    <row r="107" spans="1:11" ht="15">
      <c r="B107" s="2"/>
      <c r="C107" s="66" t="s">
        <v>127</v>
      </c>
    </row>
  </sheetData>
  <mergeCells count="1">
    <mergeCell ref="C104:D104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ColWidth="9.140625" defaultRowHeight="12.75"/>
  <cols>
    <col min="1" max="1" width="6.85546875" style="186" customWidth="1"/>
    <col min="2" max="2" width="21.140625" style="186" customWidth="1"/>
    <col min="3" max="3" width="21.5703125" style="186" customWidth="1"/>
    <col min="4" max="4" width="19.140625" style="186" customWidth="1"/>
    <col min="5" max="5" width="15.140625" style="186" customWidth="1"/>
    <col min="6" max="6" width="20.85546875" style="186" customWidth="1"/>
    <col min="7" max="7" width="23.85546875" style="186" customWidth="1"/>
    <col min="8" max="8" width="19" style="186" customWidth="1"/>
    <col min="9" max="9" width="21.140625" style="186" customWidth="1"/>
    <col min="10" max="10" width="17" style="186" customWidth="1"/>
    <col min="11" max="11" width="21.5703125" style="186" customWidth="1"/>
    <col min="12" max="12" width="24.42578125" style="186" customWidth="1"/>
    <col min="13" max="16384" width="9.140625" style="186"/>
  </cols>
  <sheetData>
    <row r="1" spans="1:13" customFormat="1" ht="15">
      <c r="A1" s="138" t="s">
        <v>429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97</v>
      </c>
    </row>
    <row r="2" spans="1:13" customFormat="1" ht="15">
      <c r="A2" s="106" t="s">
        <v>128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569" t="s">
        <v>551</v>
      </c>
      <c r="M2" s="570"/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6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0" t="str">
        <f>'ფორმა N1'!D4</f>
        <v>პლატფორმა ახალი პოლიტიკური მოძრაობა სახელმწიფო ხალხისთვის</v>
      </c>
      <c r="B5" s="220"/>
      <c r="C5" s="81"/>
      <c r="D5" s="81"/>
      <c r="E5" s="81"/>
      <c r="F5" s="221"/>
      <c r="G5" s="222"/>
      <c r="H5" s="222"/>
      <c r="I5" s="222"/>
      <c r="J5" s="222"/>
      <c r="K5" s="222"/>
      <c r="L5" s="221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336</v>
      </c>
      <c r="F7" s="137" t="s">
        <v>235</v>
      </c>
      <c r="G7" s="137" t="s">
        <v>372</v>
      </c>
      <c r="H7" s="137" t="s">
        <v>374</v>
      </c>
      <c r="I7" s="137" t="s">
        <v>368</v>
      </c>
      <c r="J7" s="137" t="s">
        <v>369</v>
      </c>
      <c r="K7" s="137" t="s">
        <v>380</v>
      </c>
      <c r="L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19"/>
      <c r="J9" s="219"/>
      <c r="K9" s="219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19"/>
      <c r="J10" s="219"/>
      <c r="K10" s="219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19"/>
      <c r="J11" s="219"/>
      <c r="K11" s="219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19"/>
      <c r="J12" s="219"/>
      <c r="K12" s="219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19"/>
      <c r="J13" s="219"/>
      <c r="K13" s="219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19"/>
      <c r="J14" s="219"/>
      <c r="K14" s="219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19"/>
      <c r="J15" s="219"/>
      <c r="K15" s="219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19"/>
      <c r="J16" s="219"/>
      <c r="K16" s="219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19"/>
      <c r="J17" s="219"/>
      <c r="K17" s="219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19"/>
      <c r="J18" s="219"/>
      <c r="K18" s="219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19"/>
      <c r="J19" s="219"/>
      <c r="K19" s="219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19"/>
      <c r="J20" s="219"/>
      <c r="K20" s="219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19"/>
      <c r="J21" s="219"/>
      <c r="K21" s="219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19"/>
      <c r="J22" s="219"/>
      <c r="K22" s="219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19"/>
      <c r="J23" s="219"/>
      <c r="K23" s="219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19"/>
      <c r="J24" s="219"/>
      <c r="K24" s="219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19"/>
      <c r="J25" s="219"/>
      <c r="K25" s="219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19"/>
      <c r="J26" s="219"/>
      <c r="K26" s="219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19"/>
      <c r="J27" s="219"/>
      <c r="K27" s="219"/>
      <c r="L27" s="26"/>
    </row>
    <row r="28" spans="1:12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</row>
    <row r="29" spans="1:12">
      <c r="A29" s="223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</row>
    <row r="30" spans="1:12">
      <c r="A30" s="224"/>
      <c r="B30" s="224"/>
      <c r="C30" s="223"/>
      <c r="D30" s="223"/>
      <c r="E30" s="223"/>
      <c r="F30" s="223"/>
      <c r="G30" s="223"/>
      <c r="H30" s="223"/>
      <c r="I30" s="223"/>
      <c r="J30" s="223"/>
      <c r="K30" s="223"/>
      <c r="L30" s="223"/>
    </row>
    <row r="31" spans="1:12" ht="15">
      <c r="A31" s="185"/>
      <c r="B31" s="185"/>
      <c r="C31" s="187" t="s">
        <v>96</v>
      </c>
      <c r="D31" s="185"/>
      <c r="E31" s="185"/>
      <c r="F31" s="188"/>
      <c r="G31" s="185"/>
      <c r="H31" s="185"/>
      <c r="I31" s="185"/>
      <c r="J31" s="185"/>
      <c r="K31" s="185"/>
      <c r="L31" s="185"/>
    </row>
    <row r="32" spans="1:12" ht="15">
      <c r="A32" s="185"/>
      <c r="B32" s="185"/>
      <c r="C32" s="185"/>
      <c r="D32" s="189"/>
      <c r="E32" s="185"/>
      <c r="G32" s="189"/>
      <c r="H32" s="228"/>
    </row>
    <row r="33" spans="3:7" ht="15">
      <c r="C33" s="185"/>
      <c r="D33" s="191" t="s">
        <v>256</v>
      </c>
      <c r="E33" s="185"/>
      <c r="G33" s="192" t="s">
        <v>261</v>
      </c>
    </row>
    <row r="34" spans="3:7" ht="15">
      <c r="C34" s="185"/>
      <c r="D34" s="193" t="s">
        <v>127</v>
      </c>
      <c r="E34" s="185"/>
      <c r="G34" s="185" t="s">
        <v>257</v>
      </c>
    </row>
    <row r="35" spans="3:7" ht="15">
      <c r="C35" s="185"/>
      <c r="D35" s="193"/>
    </row>
  </sheetData>
  <mergeCells count="1">
    <mergeCell ref="L2:M2"/>
  </mergeCells>
  <pageMargins left="0.7" right="0.7" top="0.75" bottom="0.75" header="0.3" footer="0.3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4" zoomScale="80" zoomScaleNormal="100" zoomScaleSheetLayoutView="80" workbookViewId="0">
      <selection activeCell="C31" sqref="C31"/>
    </sheetView>
  </sheetViews>
  <sheetFormatPr defaultColWidth="9.140625"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571" t="s">
        <v>97</v>
      </c>
      <c r="D1" s="571"/>
      <c r="E1" s="109"/>
    </row>
    <row r="2" spans="1:7">
      <c r="A2" s="77" t="s">
        <v>128</v>
      </c>
      <c r="B2" s="77"/>
      <c r="C2" s="569" t="s">
        <v>551</v>
      </c>
      <c r="D2" s="570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73" t="str">
        <f>'ფორმა N1'!D4</f>
        <v>პლატფორმა ახალი პოლიტიკური მოძრაობა სახელმწიფო ხალხისთვის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7">
        <v>1</v>
      </c>
      <c r="B9" s="237" t="s">
        <v>65</v>
      </c>
      <c r="C9" s="86">
        <f>SUM(C10,C26)</f>
        <v>671817</v>
      </c>
      <c r="D9" s="86">
        <f>SUM(D10,D26)</f>
        <v>664559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668188</v>
      </c>
      <c r="D10" s="86">
        <f>SUM(D11,D12,D16,D19,D24,D25)</f>
        <v>664559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v>664559</v>
      </c>
      <c r="D12" s="108">
        <v>664559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>
        <v>664559</v>
      </c>
      <c r="D13" s="8">
        <v>664559</v>
      </c>
      <c r="E13" s="109"/>
    </row>
    <row r="14" spans="1:7" s="3" customFormat="1" ht="16.5" customHeight="1">
      <c r="A14" s="98" t="s">
        <v>472</v>
      </c>
      <c r="B14" s="98" t="s">
        <v>471</v>
      </c>
      <c r="C14" s="8"/>
      <c r="D14" s="8"/>
      <c r="E14" s="109"/>
    </row>
    <row r="15" spans="1:7" s="3" customFormat="1" ht="16.5" customHeight="1">
      <c r="A15" s="98" t="s">
        <v>473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393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417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418</v>
      </c>
      <c r="C24" s="272"/>
      <c r="D24" s="8"/>
      <c r="E24" s="109"/>
    </row>
    <row r="25" spans="1:5" s="3" customFormat="1">
      <c r="A25" s="89" t="s">
        <v>239</v>
      </c>
      <c r="B25" s="89" t="s">
        <v>424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3629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3629</v>
      </c>
      <c r="D27" s="108">
        <f>SUM(D28:D30)</f>
        <v>0</v>
      </c>
      <c r="E27" s="109"/>
    </row>
    <row r="28" spans="1:5">
      <c r="A28" s="245" t="s">
        <v>87</v>
      </c>
      <c r="B28" s="245" t="s">
        <v>297</v>
      </c>
      <c r="C28" s="8"/>
      <c r="D28" s="8"/>
      <c r="E28" s="109"/>
    </row>
    <row r="29" spans="1:5">
      <c r="A29" s="245" t="s">
        <v>88</v>
      </c>
      <c r="B29" s="245" t="s">
        <v>300</v>
      </c>
      <c r="C29" s="8"/>
      <c r="D29" s="8"/>
      <c r="E29" s="109"/>
    </row>
    <row r="30" spans="1:5">
      <c r="A30" s="245" t="s">
        <v>426</v>
      </c>
      <c r="B30" s="245" t="s">
        <v>298</v>
      </c>
      <c r="C30" s="8">
        <v>3629</v>
      </c>
      <c r="D30" s="8"/>
      <c r="E30" s="109"/>
    </row>
    <row r="31" spans="1:5">
      <c r="A31" s="89" t="s">
        <v>33</v>
      </c>
      <c r="B31" s="89" t="s">
        <v>471</v>
      </c>
      <c r="C31" s="108">
        <f>SUM(C32:C34)</f>
        <v>0</v>
      </c>
      <c r="D31" s="108">
        <f>SUM(D32:D34)</f>
        <v>0</v>
      </c>
      <c r="E31" s="109"/>
    </row>
    <row r="32" spans="1:5">
      <c r="A32" s="245" t="s">
        <v>12</v>
      </c>
      <c r="B32" s="245" t="s">
        <v>474</v>
      </c>
      <c r="C32" s="8"/>
      <c r="D32" s="8"/>
      <c r="E32" s="109"/>
    </row>
    <row r="33" spans="1:9">
      <c r="A33" s="245" t="s">
        <v>13</v>
      </c>
      <c r="B33" s="245" t="s">
        <v>475</v>
      </c>
      <c r="C33" s="8"/>
      <c r="D33" s="8"/>
      <c r="E33" s="109"/>
    </row>
    <row r="34" spans="1:9">
      <c r="A34" s="245" t="s">
        <v>269</v>
      </c>
      <c r="B34" s="245" t="s">
        <v>476</v>
      </c>
      <c r="C34" s="8"/>
      <c r="D34" s="8"/>
      <c r="E34" s="109"/>
    </row>
    <row r="35" spans="1:9">
      <c r="A35" s="89" t="s">
        <v>34</v>
      </c>
      <c r="B35" s="258" t="s">
        <v>423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K9" sqref="K9"/>
    </sheetView>
  </sheetViews>
  <sheetFormatPr defaultColWidth="9.140625" defaultRowHeight="12.75"/>
  <cols>
    <col min="1" max="1" width="11.7109375" style="186" customWidth="1"/>
    <col min="2" max="2" width="21.5703125" style="186" customWidth="1"/>
    <col min="3" max="3" width="19.140625" style="186" customWidth="1"/>
    <col min="4" max="4" width="23.7109375" style="186" customWidth="1"/>
    <col min="5" max="6" width="16.5703125" style="186" bestFit="1" customWidth="1"/>
    <col min="7" max="7" width="17" style="186" customWidth="1"/>
    <col min="8" max="8" width="19" style="186" customWidth="1"/>
    <col min="9" max="9" width="24.42578125" style="186" customWidth="1"/>
    <col min="10" max="16384" width="9.140625" style="186"/>
  </cols>
  <sheetData>
    <row r="1" spans="1:13" customFormat="1" ht="15">
      <c r="A1" s="138" t="s">
        <v>430</v>
      </c>
      <c r="B1" s="139"/>
      <c r="C1" s="139"/>
      <c r="D1" s="139"/>
      <c r="E1" s="139"/>
      <c r="F1" s="139"/>
      <c r="G1" s="139"/>
      <c r="H1" s="145"/>
      <c r="I1" s="79" t="s">
        <v>97</v>
      </c>
    </row>
    <row r="2" spans="1:1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569" t="s">
        <v>551</v>
      </c>
      <c r="J2" s="570"/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6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0" t="str">
        <f>'ფორმა N1'!D4</f>
        <v>პლატფორმა ახალი პოლიტიკური მოძრაობა სახელმწიფო ხალხისთვის</v>
      </c>
      <c r="B5" s="81"/>
      <c r="C5" s="81"/>
      <c r="D5" s="222"/>
      <c r="E5" s="222"/>
      <c r="F5" s="222"/>
      <c r="G5" s="222"/>
      <c r="H5" s="222"/>
      <c r="I5" s="221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366</v>
      </c>
      <c r="C7" s="137" t="s">
        <v>367</v>
      </c>
      <c r="D7" s="137" t="s">
        <v>372</v>
      </c>
      <c r="E7" s="137" t="s">
        <v>374</v>
      </c>
      <c r="F7" s="137" t="s">
        <v>368</v>
      </c>
      <c r="G7" s="137" t="s">
        <v>369</v>
      </c>
      <c r="H7" s="137" t="s">
        <v>380</v>
      </c>
      <c r="I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45">
      <c r="A9" s="68">
        <v>1</v>
      </c>
      <c r="B9" s="26" t="s">
        <v>878</v>
      </c>
      <c r="C9" s="26" t="s">
        <v>879</v>
      </c>
      <c r="D9" s="26">
        <v>15000</v>
      </c>
      <c r="E9" s="26"/>
      <c r="F9" s="219"/>
      <c r="G9" s="219"/>
      <c r="H9" s="219">
        <v>405123174</v>
      </c>
      <c r="I9" s="26" t="s">
        <v>880</v>
      </c>
    </row>
    <row r="10" spans="1:13" customFormat="1" ht="15">
      <c r="A10" s="68">
        <v>2</v>
      </c>
      <c r="B10" s="26" t="s">
        <v>882</v>
      </c>
      <c r="C10" s="26" t="s">
        <v>881</v>
      </c>
      <c r="D10" s="26">
        <v>15</v>
      </c>
      <c r="E10" s="26"/>
      <c r="F10" s="219"/>
      <c r="G10" s="219"/>
      <c r="H10" s="219">
        <v>205288099</v>
      </c>
      <c r="I10" s="26" t="s">
        <v>883</v>
      </c>
    </row>
    <row r="11" spans="1:13" customFormat="1" ht="15">
      <c r="A11" s="68">
        <v>3</v>
      </c>
      <c r="B11" s="26"/>
      <c r="C11" s="26"/>
      <c r="D11" s="26"/>
      <c r="E11" s="26"/>
      <c r="F11" s="219"/>
      <c r="G11" s="219"/>
      <c r="H11" s="219"/>
      <c r="I11" s="26"/>
    </row>
    <row r="12" spans="1:13" customFormat="1" ht="15">
      <c r="A12" s="68">
        <v>4</v>
      </c>
      <c r="B12" s="26"/>
      <c r="C12" s="26"/>
      <c r="D12" s="26"/>
      <c r="E12" s="26"/>
      <c r="F12" s="219"/>
      <c r="G12" s="219"/>
      <c r="H12" s="219"/>
      <c r="I12" s="26"/>
    </row>
    <row r="13" spans="1:13" customFormat="1" ht="15">
      <c r="A13" s="68">
        <v>5</v>
      </c>
      <c r="B13" s="26"/>
      <c r="C13" s="26"/>
      <c r="D13" s="26"/>
      <c r="E13" s="26"/>
      <c r="F13" s="219"/>
      <c r="G13" s="219"/>
      <c r="H13" s="219"/>
      <c r="I13" s="26"/>
    </row>
    <row r="14" spans="1:13" customFormat="1" ht="15">
      <c r="A14" s="68">
        <v>6</v>
      </c>
      <c r="B14" s="26"/>
      <c r="C14" s="26"/>
      <c r="D14" s="26"/>
      <c r="E14" s="26"/>
      <c r="F14" s="219"/>
      <c r="G14" s="219"/>
      <c r="H14" s="219"/>
      <c r="I14" s="26"/>
    </row>
    <row r="15" spans="1:13" customFormat="1" ht="15">
      <c r="A15" s="68">
        <v>7</v>
      </c>
      <c r="B15" s="26"/>
      <c r="C15" s="26"/>
      <c r="D15" s="26"/>
      <c r="E15" s="26"/>
      <c r="F15" s="219"/>
      <c r="G15" s="219"/>
      <c r="H15" s="219"/>
      <c r="I15" s="26"/>
    </row>
    <row r="16" spans="1:13" customFormat="1" ht="15">
      <c r="A16" s="68">
        <v>8</v>
      </c>
      <c r="B16" s="26"/>
      <c r="C16" s="26"/>
      <c r="D16" s="26"/>
      <c r="E16" s="26"/>
      <c r="F16" s="219"/>
      <c r="G16" s="219"/>
      <c r="H16" s="219"/>
      <c r="I16" s="26"/>
    </row>
    <row r="17" spans="1:9" customFormat="1" ht="15">
      <c r="A17" s="68">
        <v>9</v>
      </c>
      <c r="B17" s="26"/>
      <c r="C17" s="26"/>
      <c r="D17" s="26"/>
      <c r="E17" s="26"/>
      <c r="F17" s="219"/>
      <c r="G17" s="219"/>
      <c r="H17" s="219"/>
      <c r="I17" s="26"/>
    </row>
    <row r="18" spans="1:9" customFormat="1" ht="15">
      <c r="A18" s="68">
        <v>10</v>
      </c>
      <c r="B18" s="26"/>
      <c r="C18" s="26"/>
      <c r="D18" s="26"/>
      <c r="E18" s="26"/>
      <c r="F18" s="219"/>
      <c r="G18" s="219"/>
      <c r="H18" s="219"/>
      <c r="I18" s="26"/>
    </row>
    <row r="19" spans="1:9" customFormat="1" ht="15">
      <c r="A19" s="68">
        <v>11</v>
      </c>
      <c r="B19" s="26"/>
      <c r="C19" s="26"/>
      <c r="D19" s="26"/>
      <c r="E19" s="26"/>
      <c r="F19" s="219"/>
      <c r="G19" s="219"/>
      <c r="H19" s="219"/>
      <c r="I19" s="26"/>
    </row>
    <row r="20" spans="1:9" customFormat="1" ht="15">
      <c r="A20" s="68">
        <v>12</v>
      </c>
      <c r="B20" s="26"/>
      <c r="C20" s="26"/>
      <c r="D20" s="26"/>
      <c r="E20" s="26"/>
      <c r="F20" s="219"/>
      <c r="G20" s="219"/>
      <c r="H20" s="219"/>
      <c r="I20" s="26"/>
    </row>
    <row r="21" spans="1:9" customFormat="1" ht="15">
      <c r="A21" s="68">
        <v>13</v>
      </c>
      <c r="B21" s="26"/>
      <c r="C21" s="26"/>
      <c r="D21" s="26"/>
      <c r="E21" s="26"/>
      <c r="F21" s="219"/>
      <c r="G21" s="219"/>
      <c r="H21" s="219"/>
      <c r="I21" s="26"/>
    </row>
    <row r="22" spans="1:9" customFormat="1" ht="15">
      <c r="A22" s="68">
        <v>14</v>
      </c>
      <c r="B22" s="26"/>
      <c r="C22" s="26"/>
      <c r="D22" s="26"/>
      <c r="E22" s="26"/>
      <c r="F22" s="219"/>
      <c r="G22" s="219"/>
      <c r="H22" s="219"/>
      <c r="I22" s="26"/>
    </row>
    <row r="23" spans="1:9" customFormat="1" ht="15">
      <c r="A23" s="68">
        <v>15</v>
      </c>
      <c r="B23" s="26"/>
      <c r="C23" s="26"/>
      <c r="D23" s="26"/>
      <c r="E23" s="26"/>
      <c r="F23" s="219"/>
      <c r="G23" s="219"/>
      <c r="H23" s="219"/>
      <c r="I23" s="26"/>
    </row>
    <row r="24" spans="1:9" customFormat="1" ht="15">
      <c r="A24" s="68">
        <v>16</v>
      </c>
      <c r="B24" s="26"/>
      <c r="C24" s="26"/>
      <c r="D24" s="26"/>
      <c r="E24" s="26"/>
      <c r="F24" s="219"/>
      <c r="G24" s="219"/>
      <c r="H24" s="219"/>
      <c r="I24" s="26"/>
    </row>
    <row r="25" spans="1:9" customFormat="1" ht="15">
      <c r="A25" s="68">
        <v>17</v>
      </c>
      <c r="B25" s="26"/>
      <c r="C25" s="26"/>
      <c r="D25" s="26"/>
      <c r="E25" s="26"/>
      <c r="F25" s="219"/>
      <c r="G25" s="219"/>
      <c r="H25" s="219"/>
      <c r="I25" s="26"/>
    </row>
    <row r="26" spans="1:9" customFormat="1" ht="15">
      <c r="A26" s="68">
        <v>18</v>
      </c>
      <c r="B26" s="26"/>
      <c r="C26" s="26"/>
      <c r="D26" s="26"/>
      <c r="E26" s="26"/>
      <c r="F26" s="219"/>
      <c r="G26" s="219"/>
      <c r="H26" s="219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19"/>
      <c r="G27" s="219"/>
      <c r="H27" s="219"/>
      <c r="I27" s="26"/>
    </row>
    <row r="28" spans="1:9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9">
      <c r="A29" s="223"/>
      <c r="B29" s="223"/>
      <c r="C29" s="223"/>
      <c r="D29" s="223"/>
      <c r="E29" s="223"/>
      <c r="F29" s="223"/>
      <c r="G29" s="223"/>
      <c r="H29" s="223"/>
      <c r="I29" s="223"/>
    </row>
    <row r="30" spans="1:9">
      <c r="A30" s="224"/>
      <c r="B30" s="223"/>
      <c r="C30" s="223"/>
      <c r="D30" s="223"/>
      <c r="E30" s="223"/>
      <c r="F30" s="223"/>
      <c r="G30" s="223"/>
      <c r="H30" s="223"/>
      <c r="I30" s="223"/>
    </row>
    <row r="31" spans="1:9" ht="15">
      <c r="A31" s="185"/>
      <c r="B31" s="187" t="s">
        <v>96</v>
      </c>
      <c r="C31" s="185"/>
      <c r="D31" s="185"/>
      <c r="E31" s="188"/>
      <c r="F31" s="185"/>
      <c r="G31" s="185"/>
      <c r="H31" s="185"/>
      <c r="I31" s="185"/>
    </row>
    <row r="32" spans="1:9" ht="15">
      <c r="A32" s="185"/>
      <c r="B32" s="185"/>
      <c r="C32" s="189"/>
      <c r="D32" s="185"/>
      <c r="F32" s="189"/>
      <c r="G32" s="228"/>
    </row>
    <row r="33" spans="2:6" ht="15">
      <c r="B33" s="185"/>
      <c r="C33" s="191" t="s">
        <v>256</v>
      </c>
      <c r="D33" s="185"/>
      <c r="F33" s="192" t="s">
        <v>261</v>
      </c>
    </row>
    <row r="34" spans="2:6" ht="15">
      <c r="B34" s="185"/>
      <c r="C34" s="193" t="s">
        <v>127</v>
      </c>
      <c r="D34" s="185"/>
      <c r="F34" s="185" t="s">
        <v>257</v>
      </c>
    </row>
    <row r="35" spans="2:6" ht="15">
      <c r="B35" s="185"/>
      <c r="C35" s="193"/>
    </row>
  </sheetData>
  <mergeCells count="1">
    <mergeCell ref="I2:J2"/>
  </mergeCells>
  <pageMargins left="0.7" right="0.7" top="0.75" bottom="0.75" header="0.3" footer="0.3"/>
  <pageSetup scale="6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view="pageBreakPreview" zoomScale="80" zoomScaleNormal="100" zoomScaleSheetLayoutView="80" workbookViewId="0">
      <selection activeCell="A9" sqref="A9:A30"/>
    </sheetView>
  </sheetViews>
  <sheetFormatPr defaultColWidth="9.140625" defaultRowHeight="15"/>
  <cols>
    <col min="1" max="1" width="10" style="185" customWidth="1"/>
    <col min="2" max="2" width="20.28515625" style="185" customWidth="1"/>
    <col min="3" max="3" width="30" style="185" customWidth="1"/>
    <col min="4" max="4" width="14" style="185" customWidth="1"/>
    <col min="5" max="5" width="40.28515625" style="185" customWidth="1"/>
    <col min="6" max="6" width="20" style="185" customWidth="1"/>
    <col min="7" max="7" width="29.28515625" style="185" customWidth="1"/>
    <col min="8" max="8" width="27.140625" style="185" customWidth="1"/>
    <col min="9" max="9" width="26.42578125" style="185" customWidth="1"/>
    <col min="10" max="10" width="0.5703125" style="185" customWidth="1"/>
    <col min="11" max="16384" width="9.140625" style="185"/>
  </cols>
  <sheetData>
    <row r="1" spans="1:10">
      <c r="A1" s="75" t="s">
        <v>381</v>
      </c>
      <c r="B1" s="77"/>
      <c r="C1" s="77"/>
      <c r="D1" s="77"/>
      <c r="E1" s="77"/>
      <c r="F1" s="77"/>
      <c r="G1" s="77"/>
      <c r="H1" s="77"/>
      <c r="I1" s="381" t="s">
        <v>186</v>
      </c>
      <c r="J1" s="165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166" t="s">
        <v>1414</v>
      </c>
      <c r="J2" s="165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5"/>
    </row>
    <row r="4" spans="1:10">
      <c r="A4" s="78" t="str">
        <f>'[4]ფორმა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0">
        <f>'[2]ფორმა N1'!D4</f>
        <v>0</v>
      </c>
      <c r="B5" s="220"/>
      <c r="C5" s="220" t="s">
        <v>1488</v>
      </c>
      <c r="D5" s="220"/>
      <c r="E5" s="220"/>
      <c r="F5" s="220"/>
      <c r="G5" s="220"/>
      <c r="H5" s="220"/>
      <c r="I5" s="220"/>
      <c r="J5" s="192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7" t="s">
        <v>64</v>
      </c>
      <c r="B8" s="368" t="s">
        <v>358</v>
      </c>
      <c r="C8" s="369" t="s">
        <v>414</v>
      </c>
      <c r="D8" s="369" t="s">
        <v>415</v>
      </c>
      <c r="E8" s="369" t="s">
        <v>359</v>
      </c>
      <c r="F8" s="369" t="s">
        <v>377</v>
      </c>
      <c r="G8" s="369" t="s">
        <v>378</v>
      </c>
      <c r="H8" s="369" t="s">
        <v>416</v>
      </c>
      <c r="I8" s="168" t="s">
        <v>379</v>
      </c>
      <c r="J8" s="106"/>
    </row>
    <row r="9" spans="1:10" ht="45">
      <c r="A9" s="534">
        <v>1</v>
      </c>
      <c r="B9" s="535" t="s">
        <v>1468</v>
      </c>
      <c r="C9" s="536" t="s">
        <v>1489</v>
      </c>
      <c r="D9" s="536">
        <v>404502739</v>
      </c>
      <c r="E9" s="537" t="s">
        <v>1490</v>
      </c>
      <c r="F9" s="537">
        <v>13872</v>
      </c>
      <c r="G9" s="537"/>
      <c r="H9" s="537"/>
      <c r="I9" s="537">
        <f>F9-H9</f>
        <v>13872</v>
      </c>
    </row>
    <row r="10" spans="1:10">
      <c r="A10" s="534">
        <v>2</v>
      </c>
      <c r="B10" s="428" t="s">
        <v>1491</v>
      </c>
      <c r="C10" s="207" t="s">
        <v>1492</v>
      </c>
      <c r="D10" s="400">
        <v>404404122</v>
      </c>
      <c r="E10" s="538" t="s">
        <v>1493</v>
      </c>
      <c r="F10" s="538">
        <v>72652.490000000005</v>
      </c>
      <c r="G10" s="538"/>
      <c r="H10" s="538"/>
      <c r="I10" s="538">
        <f t="shared" ref="I10:I30" si="0">F10-H10</f>
        <v>72652.490000000005</v>
      </c>
      <c r="J10" s="106"/>
    </row>
    <row r="11" spans="1:10">
      <c r="A11" s="534">
        <v>3</v>
      </c>
      <c r="B11" s="539" t="s">
        <v>1494</v>
      </c>
      <c r="C11" s="540" t="s">
        <v>1495</v>
      </c>
      <c r="D11" s="540">
        <v>405071078</v>
      </c>
      <c r="E11" s="541" t="s">
        <v>1496</v>
      </c>
      <c r="F11" s="541">
        <v>138320</v>
      </c>
      <c r="G11" s="541"/>
      <c r="H11" s="541">
        <v>135320</v>
      </c>
      <c r="I11" s="541">
        <f t="shared" si="0"/>
        <v>3000</v>
      </c>
      <c r="J11" s="106"/>
    </row>
    <row r="12" spans="1:10">
      <c r="A12" s="534">
        <v>4</v>
      </c>
      <c r="B12" s="207" t="s">
        <v>1497</v>
      </c>
      <c r="C12" s="175" t="s">
        <v>1498</v>
      </c>
      <c r="D12" s="175">
        <v>404390949</v>
      </c>
      <c r="E12" s="174" t="s">
        <v>1499</v>
      </c>
      <c r="F12" s="174">
        <v>5520</v>
      </c>
      <c r="G12" s="174"/>
      <c r="H12" s="174">
        <v>3520</v>
      </c>
      <c r="I12" s="174">
        <f t="shared" si="0"/>
        <v>2000</v>
      </c>
      <c r="J12" s="106"/>
    </row>
    <row r="13" spans="1:10">
      <c r="A13" s="534">
        <v>5</v>
      </c>
      <c r="B13" s="207" t="s">
        <v>1491</v>
      </c>
      <c r="C13" s="175" t="s">
        <v>1500</v>
      </c>
      <c r="D13" s="175">
        <v>202283135</v>
      </c>
      <c r="E13" s="174" t="s">
        <v>1501</v>
      </c>
      <c r="F13" s="174">
        <v>20332.349999999999</v>
      </c>
      <c r="G13" s="174"/>
      <c r="H13" s="174">
        <v>10000</v>
      </c>
      <c r="I13" s="174">
        <f t="shared" si="0"/>
        <v>10332.349999999999</v>
      </c>
      <c r="J13" s="106"/>
    </row>
    <row r="14" spans="1:10">
      <c r="A14" s="534">
        <v>6</v>
      </c>
      <c r="B14" s="207" t="s">
        <v>1451</v>
      </c>
      <c r="C14" s="175" t="s">
        <v>1502</v>
      </c>
      <c r="D14" s="175">
        <v>405145203</v>
      </c>
      <c r="E14" s="174" t="s">
        <v>1503</v>
      </c>
      <c r="F14" s="174">
        <v>129850</v>
      </c>
      <c r="G14" s="174"/>
      <c r="H14" s="174">
        <v>110000</v>
      </c>
      <c r="I14" s="174">
        <f t="shared" si="0"/>
        <v>19850</v>
      </c>
      <c r="J14" s="106"/>
    </row>
    <row r="15" spans="1:10">
      <c r="A15" s="534">
        <v>7</v>
      </c>
      <c r="B15" s="207" t="s">
        <v>1494</v>
      </c>
      <c r="C15" s="175" t="s">
        <v>1504</v>
      </c>
      <c r="D15" s="175">
        <v>416291845</v>
      </c>
      <c r="E15" s="174" t="s">
        <v>1505</v>
      </c>
      <c r="F15" s="174">
        <v>23942.2</v>
      </c>
      <c r="G15" s="174"/>
      <c r="H15" s="174">
        <v>16030</v>
      </c>
      <c r="I15" s="174">
        <f t="shared" si="0"/>
        <v>7912.2000000000007</v>
      </c>
      <c r="J15" s="106"/>
    </row>
    <row r="16" spans="1:10">
      <c r="A16" s="534">
        <v>8</v>
      </c>
      <c r="B16" s="207" t="s">
        <v>1462</v>
      </c>
      <c r="C16" s="175" t="s">
        <v>1506</v>
      </c>
      <c r="D16" s="175">
        <v>205150655</v>
      </c>
      <c r="E16" s="174" t="s">
        <v>1507</v>
      </c>
      <c r="F16" s="174">
        <v>619</v>
      </c>
      <c r="G16" s="174"/>
      <c r="H16" s="174"/>
      <c r="I16" s="174">
        <f t="shared" si="0"/>
        <v>619</v>
      </c>
      <c r="J16" s="106"/>
    </row>
    <row r="17" spans="1:10">
      <c r="A17" s="534">
        <v>9</v>
      </c>
      <c r="B17" s="542" t="s">
        <v>1471</v>
      </c>
      <c r="C17" s="543" t="s">
        <v>1508</v>
      </c>
      <c r="D17" s="543">
        <v>405152560</v>
      </c>
      <c r="E17" s="544" t="s">
        <v>1509</v>
      </c>
      <c r="F17" s="544">
        <v>39806.199999999997</v>
      </c>
      <c r="G17" s="544"/>
      <c r="H17" s="544">
        <v>39755.199999999997</v>
      </c>
      <c r="I17" s="544">
        <f t="shared" si="0"/>
        <v>51</v>
      </c>
    </row>
    <row r="18" spans="1:10">
      <c r="A18" s="534">
        <v>10</v>
      </c>
      <c r="B18" s="207" t="s">
        <v>1510</v>
      </c>
      <c r="C18" s="175" t="s">
        <v>1511</v>
      </c>
      <c r="D18" s="175">
        <v>406054683</v>
      </c>
      <c r="E18" s="174" t="s">
        <v>1512</v>
      </c>
      <c r="F18" s="174">
        <v>83089</v>
      </c>
      <c r="G18" s="174"/>
      <c r="H18" s="174">
        <v>66010</v>
      </c>
      <c r="I18" s="174">
        <f t="shared" si="0"/>
        <v>17079</v>
      </c>
      <c r="J18" s="106"/>
    </row>
    <row r="19" spans="1:10">
      <c r="A19" s="534">
        <v>11</v>
      </c>
      <c r="B19" s="542" t="s">
        <v>1510</v>
      </c>
      <c r="C19" s="543" t="s">
        <v>1513</v>
      </c>
      <c r="D19" s="543">
        <v>405138202</v>
      </c>
      <c r="E19" s="544" t="s">
        <v>1509</v>
      </c>
      <c r="F19" s="544">
        <v>35754.400000000001</v>
      </c>
      <c r="G19" s="544"/>
      <c r="H19" s="544">
        <v>31400</v>
      </c>
      <c r="I19" s="544">
        <f t="shared" si="0"/>
        <v>4354.4000000000015</v>
      </c>
    </row>
    <row r="20" spans="1:10">
      <c r="A20" s="534">
        <v>12</v>
      </c>
      <c r="B20" s="207" t="s">
        <v>1459</v>
      </c>
      <c r="C20" s="175" t="s">
        <v>1514</v>
      </c>
      <c r="D20" s="175">
        <v>237077435</v>
      </c>
      <c r="E20" s="174" t="s">
        <v>1515</v>
      </c>
      <c r="F20" s="174">
        <v>1980</v>
      </c>
      <c r="G20" s="174"/>
      <c r="H20" s="174"/>
      <c r="I20" s="174">
        <f t="shared" si="0"/>
        <v>1980</v>
      </c>
      <c r="J20" s="106"/>
    </row>
    <row r="21" spans="1:10">
      <c r="A21" s="534">
        <v>13</v>
      </c>
      <c r="B21" s="207" t="s">
        <v>1510</v>
      </c>
      <c r="C21" s="175" t="s">
        <v>1516</v>
      </c>
      <c r="D21" s="175">
        <v>205235618</v>
      </c>
      <c r="E21" s="545" t="s">
        <v>1517</v>
      </c>
      <c r="F21" s="174">
        <v>1097.2</v>
      </c>
      <c r="G21" s="174"/>
      <c r="H21" s="174"/>
      <c r="I21" s="174">
        <f t="shared" si="0"/>
        <v>1097.2</v>
      </c>
      <c r="J21" s="106"/>
    </row>
    <row r="22" spans="1:10" s="552" customFormat="1">
      <c r="A22" s="534">
        <v>14</v>
      </c>
      <c r="B22" s="546" t="s">
        <v>1451</v>
      </c>
      <c r="C22" s="547" t="s">
        <v>1518</v>
      </c>
      <c r="D22" s="548">
        <v>204566978</v>
      </c>
      <c r="E22" s="549" t="s">
        <v>1519</v>
      </c>
      <c r="F22" s="549">
        <v>1</v>
      </c>
      <c r="G22" s="550"/>
      <c r="H22" s="550"/>
      <c r="I22" s="545">
        <f t="shared" si="0"/>
        <v>1</v>
      </c>
      <c r="J22" s="551"/>
    </row>
    <row r="23" spans="1:10" s="552" customFormat="1">
      <c r="A23" s="534">
        <v>15</v>
      </c>
      <c r="B23" s="546" t="s">
        <v>1510</v>
      </c>
      <c r="C23" s="553" t="s">
        <v>1520</v>
      </c>
      <c r="D23" s="553">
        <v>406044301</v>
      </c>
      <c r="E23" s="554" t="s">
        <v>1521</v>
      </c>
      <c r="F23" s="555">
        <v>75</v>
      </c>
      <c r="G23" s="556"/>
      <c r="H23" s="557"/>
      <c r="I23" s="545">
        <f t="shared" si="0"/>
        <v>75</v>
      </c>
      <c r="J23" s="551"/>
    </row>
    <row r="24" spans="1:10" s="552" customFormat="1">
      <c r="A24" s="534">
        <v>16</v>
      </c>
      <c r="B24" s="207" t="s">
        <v>1510</v>
      </c>
      <c r="C24" s="553" t="s">
        <v>1522</v>
      </c>
      <c r="D24" s="178">
        <v>404437784</v>
      </c>
      <c r="E24" s="554" t="s">
        <v>1496</v>
      </c>
      <c r="F24" s="555">
        <v>3405</v>
      </c>
      <c r="G24" s="556"/>
      <c r="H24" s="557"/>
      <c r="I24" s="545">
        <f t="shared" si="0"/>
        <v>3405</v>
      </c>
      <c r="J24" s="551"/>
    </row>
    <row r="25" spans="1:10">
      <c r="A25" s="534">
        <v>17</v>
      </c>
      <c r="B25" s="207" t="s">
        <v>1436</v>
      </c>
      <c r="C25" s="558" t="s">
        <v>1523</v>
      </c>
      <c r="D25" s="558">
        <v>1024068946</v>
      </c>
      <c r="E25" s="270" t="s">
        <v>1435</v>
      </c>
      <c r="F25" s="270">
        <v>77</v>
      </c>
      <c r="G25" s="177"/>
      <c r="H25" s="270"/>
      <c r="I25" s="174">
        <f t="shared" si="0"/>
        <v>77</v>
      </c>
      <c r="J25" s="106"/>
    </row>
    <row r="26" spans="1:10">
      <c r="A26" s="534">
        <v>18</v>
      </c>
      <c r="B26" s="207" t="s">
        <v>1437</v>
      </c>
      <c r="C26" s="558" t="s">
        <v>1523</v>
      </c>
      <c r="D26" s="558">
        <v>1024068946</v>
      </c>
      <c r="E26" s="270" t="s">
        <v>1435</v>
      </c>
      <c r="F26" s="270">
        <v>55</v>
      </c>
      <c r="G26" s="177"/>
      <c r="H26" s="270"/>
      <c r="I26" s="174">
        <f t="shared" si="0"/>
        <v>55</v>
      </c>
      <c r="J26" s="106"/>
    </row>
    <row r="27" spans="1:10">
      <c r="A27" s="534">
        <v>19</v>
      </c>
      <c r="B27" s="207" t="s">
        <v>1468</v>
      </c>
      <c r="C27" s="558" t="s">
        <v>1524</v>
      </c>
      <c r="D27" s="558">
        <v>37804160481</v>
      </c>
      <c r="E27" s="270" t="s">
        <v>1525</v>
      </c>
      <c r="F27" s="270">
        <v>4300</v>
      </c>
      <c r="G27" s="177"/>
      <c r="H27" s="270"/>
      <c r="I27" s="174">
        <f t="shared" si="0"/>
        <v>4300</v>
      </c>
      <c r="J27" s="106"/>
    </row>
    <row r="28" spans="1:10">
      <c r="A28" s="534">
        <v>20</v>
      </c>
      <c r="B28" s="542" t="s">
        <v>1423</v>
      </c>
      <c r="C28" s="536" t="s">
        <v>1526</v>
      </c>
      <c r="D28" s="536">
        <v>1008002306</v>
      </c>
      <c r="E28" s="537" t="s">
        <v>1448</v>
      </c>
      <c r="F28" s="537">
        <v>1500</v>
      </c>
      <c r="G28" s="559"/>
      <c r="H28" s="537"/>
      <c r="I28" s="544">
        <f t="shared" si="0"/>
        <v>1500</v>
      </c>
    </row>
    <row r="29" spans="1:10">
      <c r="A29" s="534">
        <v>21</v>
      </c>
      <c r="B29" s="207" t="s">
        <v>1471</v>
      </c>
      <c r="C29" s="558" t="s">
        <v>1527</v>
      </c>
      <c r="D29" s="558">
        <v>35001115680</v>
      </c>
      <c r="E29" s="270" t="s">
        <v>1470</v>
      </c>
      <c r="F29" s="270">
        <v>65</v>
      </c>
      <c r="G29" s="177"/>
      <c r="H29" s="270"/>
      <c r="I29" s="174">
        <f t="shared" si="0"/>
        <v>65</v>
      </c>
      <c r="J29" s="106"/>
    </row>
    <row r="30" spans="1:10">
      <c r="A30" s="534">
        <v>22</v>
      </c>
      <c r="B30" s="207" t="s">
        <v>1423</v>
      </c>
      <c r="C30" s="560" t="s">
        <v>1528</v>
      </c>
      <c r="D30" s="548">
        <v>419619817</v>
      </c>
      <c r="E30" s="177" t="s">
        <v>1529</v>
      </c>
      <c r="F30" s="177">
        <v>305</v>
      </c>
      <c r="G30" s="177"/>
      <c r="H30" s="270"/>
      <c r="I30" s="174">
        <f t="shared" si="0"/>
        <v>305</v>
      </c>
      <c r="J30" s="106"/>
    </row>
    <row r="31" spans="1:10">
      <c r="A31" s="170" t="s">
        <v>266</v>
      </c>
      <c r="B31" s="207"/>
      <c r="C31" s="178"/>
      <c r="D31" s="178"/>
      <c r="E31" s="177"/>
      <c r="F31" s="177"/>
      <c r="G31" s="271"/>
      <c r="H31" s="280" t="s">
        <v>407</v>
      </c>
      <c r="I31" s="375">
        <f>SUM(I9:I30)</f>
        <v>164582.63999999998</v>
      </c>
      <c r="J31" s="106"/>
    </row>
    <row r="33" spans="1:12">
      <c r="A33" s="185" t="s">
        <v>431</v>
      </c>
    </row>
    <row r="35" spans="1:12">
      <c r="B35" s="187" t="s">
        <v>96</v>
      </c>
      <c r="F35" s="188"/>
    </row>
    <row r="36" spans="1:12">
      <c r="F36" s="186"/>
      <c r="I36" s="186"/>
      <c r="J36" s="186"/>
      <c r="K36" s="186"/>
      <c r="L36" s="186"/>
    </row>
    <row r="37" spans="1:12">
      <c r="C37" s="189"/>
      <c r="F37" s="189"/>
      <c r="G37" s="189"/>
      <c r="H37" s="192"/>
      <c r="I37" s="190"/>
      <c r="J37" s="186"/>
      <c r="K37" s="186"/>
      <c r="L37" s="186"/>
    </row>
    <row r="38" spans="1:12">
      <c r="A38" s="186"/>
      <c r="C38" s="191" t="s">
        <v>256</v>
      </c>
      <c r="F38" s="192" t="s">
        <v>261</v>
      </c>
      <c r="G38" s="191"/>
      <c r="H38" s="191"/>
      <c r="I38" s="190"/>
      <c r="J38" s="186"/>
      <c r="K38" s="186"/>
      <c r="L38" s="186"/>
    </row>
    <row r="39" spans="1:12">
      <c r="A39" s="186"/>
      <c r="C39" s="193" t="s">
        <v>127</v>
      </c>
      <c r="F39" s="185" t="s">
        <v>257</v>
      </c>
      <c r="I39" s="186"/>
      <c r="J39" s="186"/>
      <c r="K39" s="186"/>
      <c r="L39" s="186"/>
    </row>
    <row r="40" spans="1:12" s="186" customFormat="1">
      <c r="B40" s="185"/>
      <c r="C40" s="193"/>
      <c r="G40" s="193"/>
      <c r="H40" s="193"/>
    </row>
    <row r="41" spans="1:12" s="186" customFormat="1" ht="12.75"/>
    <row r="42" spans="1:12" s="186" customFormat="1" ht="12.75"/>
    <row r="43" spans="1:12" s="186" customFormat="1" ht="12.75"/>
    <row r="44" spans="1:12" s="186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 C10 B11:B31"/>
  </dataValidations>
  <printOptions gridLines="1"/>
  <pageMargins left="0.7" right="0.7" top="0.75" bottom="0.75" header="0.3" footer="0.3"/>
  <pageSetup scale="57" fitToHeight="0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:N2"/>
    </sheetView>
  </sheetViews>
  <sheetFormatPr defaultColWidth="9.140625" defaultRowHeight="12.75"/>
  <cols>
    <col min="1" max="1" width="2.7109375" style="197" customWidth="1"/>
    <col min="2" max="2" width="9" style="197" customWidth="1"/>
    <col min="3" max="3" width="23.42578125" style="197" customWidth="1"/>
    <col min="4" max="4" width="13.28515625" style="197" customWidth="1"/>
    <col min="5" max="5" width="9.5703125" style="197" customWidth="1"/>
    <col min="6" max="6" width="11.5703125" style="197" customWidth="1"/>
    <col min="7" max="7" width="12.28515625" style="197" customWidth="1"/>
    <col min="8" max="8" width="15.28515625" style="197" customWidth="1"/>
    <col min="9" max="9" width="17.5703125" style="197" customWidth="1"/>
    <col min="10" max="11" width="12.42578125" style="197" customWidth="1"/>
    <col min="12" max="12" width="23.5703125" style="197" customWidth="1"/>
    <col min="13" max="13" width="18.5703125" style="197" customWidth="1"/>
    <col min="14" max="14" width="0.85546875" style="197" customWidth="1"/>
    <col min="15" max="16384" width="9.140625" style="197"/>
  </cols>
  <sheetData>
    <row r="1" spans="1:14" ht="13.5">
      <c r="A1" s="194" t="s">
        <v>432</v>
      </c>
      <c r="B1" s="195"/>
      <c r="C1" s="195"/>
      <c r="D1" s="195"/>
      <c r="E1" s="195"/>
      <c r="F1" s="195"/>
      <c r="G1" s="195"/>
      <c r="H1" s="195"/>
      <c r="I1" s="198"/>
      <c r="J1" s="259"/>
      <c r="K1" s="259"/>
      <c r="L1" s="259"/>
      <c r="M1" s="259" t="s">
        <v>396</v>
      </c>
      <c r="N1" s="198"/>
    </row>
    <row r="2" spans="1:14" ht="15">
      <c r="A2" s="198" t="s">
        <v>305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569" t="s">
        <v>551</v>
      </c>
      <c r="N2" s="570"/>
    </row>
    <row r="3" spans="1:14">
      <c r="A3" s="198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8"/>
    </row>
    <row r="4" spans="1:14" ht="15">
      <c r="A4" s="115" t="s">
        <v>262</v>
      </c>
      <c r="B4" s="195"/>
      <c r="C4" s="195"/>
      <c r="D4" s="199"/>
      <c r="E4" s="260"/>
      <c r="F4" s="199"/>
      <c r="G4" s="196"/>
      <c r="H4" s="196"/>
      <c r="I4" s="196"/>
      <c r="J4" s="196"/>
      <c r="K4" s="196"/>
      <c r="L4" s="195"/>
      <c r="M4" s="196"/>
      <c r="N4" s="198"/>
    </row>
    <row r="5" spans="1:14">
      <c r="A5" s="200" t="str">
        <f>'ფორმა N1'!D4</f>
        <v>პლატფორმა ახალი პოლიტიკური მოძრაობა სახელმწიფო ხალხისთვის</v>
      </c>
      <c r="B5" s="200"/>
      <c r="C5" s="200"/>
      <c r="D5" s="200"/>
      <c r="E5" s="201"/>
      <c r="F5" s="201"/>
      <c r="G5" s="201"/>
      <c r="H5" s="201"/>
      <c r="I5" s="201"/>
      <c r="J5" s="201"/>
      <c r="K5" s="201"/>
      <c r="L5" s="201"/>
      <c r="M5" s="201"/>
      <c r="N5" s="198"/>
    </row>
    <row r="6" spans="1:14" ht="13.5" thickBot="1">
      <c r="A6" s="261"/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198"/>
    </row>
    <row r="7" spans="1:14" ht="51">
      <c r="A7" s="262" t="s">
        <v>64</v>
      </c>
      <c r="B7" s="263" t="s">
        <v>397</v>
      </c>
      <c r="C7" s="263" t="s">
        <v>398</v>
      </c>
      <c r="D7" s="264" t="s">
        <v>399</v>
      </c>
      <c r="E7" s="264" t="s">
        <v>263</v>
      </c>
      <c r="F7" s="264" t="s">
        <v>400</v>
      </c>
      <c r="G7" s="264" t="s">
        <v>401</v>
      </c>
      <c r="H7" s="263" t="s">
        <v>402</v>
      </c>
      <c r="I7" s="265" t="s">
        <v>403</v>
      </c>
      <c r="J7" s="265" t="s">
        <v>404</v>
      </c>
      <c r="K7" s="266" t="s">
        <v>405</v>
      </c>
      <c r="L7" s="266" t="s">
        <v>406</v>
      </c>
      <c r="M7" s="264" t="s">
        <v>396</v>
      </c>
      <c r="N7" s="198"/>
    </row>
    <row r="8" spans="1:14">
      <c r="A8" s="203">
        <v>1</v>
      </c>
      <c r="B8" s="204">
        <v>2</v>
      </c>
      <c r="C8" s="204">
        <v>3</v>
      </c>
      <c r="D8" s="205">
        <v>4</v>
      </c>
      <c r="E8" s="205">
        <v>5</v>
      </c>
      <c r="F8" s="205">
        <v>6</v>
      </c>
      <c r="G8" s="205">
        <v>7</v>
      </c>
      <c r="H8" s="205">
        <v>8</v>
      </c>
      <c r="I8" s="205">
        <v>9</v>
      </c>
      <c r="J8" s="205">
        <v>10</v>
      </c>
      <c r="K8" s="205">
        <v>11</v>
      </c>
      <c r="L8" s="205">
        <v>12</v>
      </c>
      <c r="M8" s="205">
        <v>13</v>
      </c>
      <c r="N8" s="198"/>
    </row>
    <row r="9" spans="1:14" ht="15">
      <c r="A9" s="206">
        <v>1</v>
      </c>
      <c r="B9" s="207"/>
      <c r="C9" s="267"/>
      <c r="D9" s="206"/>
      <c r="E9" s="206"/>
      <c r="F9" s="206"/>
      <c r="G9" s="206"/>
      <c r="H9" s="206"/>
      <c r="I9" s="206"/>
      <c r="J9" s="206"/>
      <c r="K9" s="206"/>
      <c r="L9" s="206"/>
      <c r="M9" s="268" t="str">
        <f t="shared" ref="M9:M33" si="0">IF(ISBLANK(B9),"",$M$2)</f>
        <v/>
      </c>
      <c r="N9" s="198"/>
    </row>
    <row r="10" spans="1:14" ht="15">
      <c r="A10" s="206">
        <v>2</v>
      </c>
      <c r="B10" s="207"/>
      <c r="C10" s="267"/>
      <c r="D10" s="206"/>
      <c r="E10" s="206"/>
      <c r="F10" s="206"/>
      <c r="G10" s="206"/>
      <c r="H10" s="206"/>
      <c r="I10" s="206"/>
      <c r="J10" s="206"/>
      <c r="K10" s="206"/>
      <c r="L10" s="206"/>
      <c r="M10" s="268" t="str">
        <f t="shared" si="0"/>
        <v/>
      </c>
      <c r="N10" s="198"/>
    </row>
    <row r="11" spans="1:14" ht="15">
      <c r="A11" s="206">
        <v>3</v>
      </c>
      <c r="B11" s="207"/>
      <c r="C11" s="267"/>
      <c r="D11" s="206"/>
      <c r="E11" s="206"/>
      <c r="F11" s="206"/>
      <c r="G11" s="206"/>
      <c r="H11" s="206"/>
      <c r="I11" s="206"/>
      <c r="J11" s="206"/>
      <c r="K11" s="206"/>
      <c r="L11" s="206"/>
      <c r="M11" s="268" t="str">
        <f t="shared" si="0"/>
        <v/>
      </c>
      <c r="N11" s="198"/>
    </row>
    <row r="12" spans="1:14" ht="15">
      <c r="A12" s="206">
        <v>4</v>
      </c>
      <c r="B12" s="207"/>
      <c r="C12" s="267"/>
      <c r="D12" s="206"/>
      <c r="E12" s="206"/>
      <c r="F12" s="206"/>
      <c r="G12" s="206"/>
      <c r="H12" s="206"/>
      <c r="I12" s="206"/>
      <c r="J12" s="206"/>
      <c r="K12" s="206"/>
      <c r="L12" s="206"/>
      <c r="M12" s="268" t="str">
        <f t="shared" si="0"/>
        <v/>
      </c>
      <c r="N12" s="198"/>
    </row>
    <row r="13" spans="1:14" ht="15">
      <c r="A13" s="206">
        <v>5</v>
      </c>
      <c r="B13" s="207"/>
      <c r="C13" s="267"/>
      <c r="D13" s="206"/>
      <c r="E13" s="206"/>
      <c r="F13" s="206"/>
      <c r="G13" s="206"/>
      <c r="H13" s="206"/>
      <c r="I13" s="206"/>
      <c r="J13" s="206"/>
      <c r="K13" s="206"/>
      <c r="L13" s="206"/>
      <c r="M13" s="268" t="str">
        <f t="shared" si="0"/>
        <v/>
      </c>
      <c r="N13" s="198"/>
    </row>
    <row r="14" spans="1:14" ht="15">
      <c r="A14" s="206">
        <v>6</v>
      </c>
      <c r="B14" s="207"/>
      <c r="C14" s="267"/>
      <c r="D14" s="206"/>
      <c r="E14" s="206"/>
      <c r="F14" s="206"/>
      <c r="G14" s="206"/>
      <c r="H14" s="206"/>
      <c r="I14" s="206"/>
      <c r="J14" s="206"/>
      <c r="K14" s="206"/>
      <c r="L14" s="206"/>
      <c r="M14" s="268" t="str">
        <f t="shared" si="0"/>
        <v/>
      </c>
      <c r="N14" s="198"/>
    </row>
    <row r="15" spans="1:14" ht="15">
      <c r="A15" s="206">
        <v>7</v>
      </c>
      <c r="B15" s="207"/>
      <c r="C15" s="267"/>
      <c r="D15" s="206"/>
      <c r="E15" s="206"/>
      <c r="F15" s="206"/>
      <c r="G15" s="206"/>
      <c r="H15" s="206"/>
      <c r="I15" s="206"/>
      <c r="J15" s="206"/>
      <c r="K15" s="206"/>
      <c r="L15" s="206"/>
      <c r="M15" s="268" t="str">
        <f t="shared" si="0"/>
        <v/>
      </c>
      <c r="N15" s="198"/>
    </row>
    <row r="16" spans="1:14" ht="15">
      <c r="A16" s="206">
        <v>8</v>
      </c>
      <c r="B16" s="207"/>
      <c r="C16" s="267"/>
      <c r="D16" s="206"/>
      <c r="E16" s="206"/>
      <c r="F16" s="206"/>
      <c r="G16" s="206"/>
      <c r="H16" s="206"/>
      <c r="I16" s="206"/>
      <c r="J16" s="206"/>
      <c r="K16" s="206"/>
      <c r="L16" s="206"/>
      <c r="M16" s="268" t="str">
        <f t="shared" si="0"/>
        <v/>
      </c>
      <c r="N16" s="198"/>
    </row>
    <row r="17" spans="1:14" ht="15">
      <c r="A17" s="206">
        <v>9</v>
      </c>
      <c r="B17" s="207"/>
      <c r="C17" s="267"/>
      <c r="D17" s="206"/>
      <c r="E17" s="206"/>
      <c r="F17" s="206"/>
      <c r="G17" s="206"/>
      <c r="H17" s="206"/>
      <c r="I17" s="206"/>
      <c r="J17" s="206"/>
      <c r="K17" s="206"/>
      <c r="L17" s="206"/>
      <c r="M17" s="268" t="str">
        <f t="shared" si="0"/>
        <v/>
      </c>
      <c r="N17" s="198"/>
    </row>
    <row r="18" spans="1:14" ht="15">
      <c r="A18" s="206">
        <v>10</v>
      </c>
      <c r="B18" s="207"/>
      <c r="C18" s="267"/>
      <c r="D18" s="206"/>
      <c r="E18" s="206"/>
      <c r="F18" s="206"/>
      <c r="G18" s="206"/>
      <c r="H18" s="206"/>
      <c r="I18" s="206"/>
      <c r="J18" s="206"/>
      <c r="K18" s="206"/>
      <c r="L18" s="206"/>
      <c r="M18" s="268" t="str">
        <f t="shared" si="0"/>
        <v/>
      </c>
      <c r="N18" s="198"/>
    </row>
    <row r="19" spans="1:14" ht="15">
      <c r="A19" s="206">
        <v>11</v>
      </c>
      <c r="B19" s="207"/>
      <c r="C19" s="267"/>
      <c r="D19" s="206"/>
      <c r="E19" s="206"/>
      <c r="F19" s="206"/>
      <c r="G19" s="206"/>
      <c r="H19" s="206"/>
      <c r="I19" s="206"/>
      <c r="J19" s="206"/>
      <c r="K19" s="206"/>
      <c r="L19" s="206"/>
      <c r="M19" s="268" t="str">
        <f t="shared" si="0"/>
        <v/>
      </c>
      <c r="N19" s="198"/>
    </row>
    <row r="20" spans="1:14" ht="15">
      <c r="A20" s="206">
        <v>12</v>
      </c>
      <c r="B20" s="207"/>
      <c r="C20" s="267"/>
      <c r="D20" s="206"/>
      <c r="E20" s="206"/>
      <c r="F20" s="206"/>
      <c r="G20" s="206"/>
      <c r="H20" s="206"/>
      <c r="I20" s="206"/>
      <c r="J20" s="206"/>
      <c r="K20" s="206"/>
      <c r="L20" s="206"/>
      <c r="M20" s="268" t="str">
        <f t="shared" si="0"/>
        <v/>
      </c>
      <c r="N20" s="198"/>
    </row>
    <row r="21" spans="1:14" ht="15">
      <c r="A21" s="206">
        <v>13</v>
      </c>
      <c r="B21" s="207"/>
      <c r="C21" s="267"/>
      <c r="D21" s="206"/>
      <c r="E21" s="206"/>
      <c r="F21" s="206"/>
      <c r="G21" s="206"/>
      <c r="H21" s="206"/>
      <c r="I21" s="206"/>
      <c r="J21" s="206"/>
      <c r="K21" s="206"/>
      <c r="L21" s="206"/>
      <c r="M21" s="268" t="str">
        <f t="shared" si="0"/>
        <v/>
      </c>
      <c r="N21" s="198"/>
    </row>
    <row r="22" spans="1:14" ht="15">
      <c r="A22" s="206">
        <v>14</v>
      </c>
      <c r="B22" s="207"/>
      <c r="C22" s="267"/>
      <c r="D22" s="206"/>
      <c r="E22" s="206"/>
      <c r="F22" s="206"/>
      <c r="G22" s="206"/>
      <c r="H22" s="206"/>
      <c r="I22" s="206"/>
      <c r="J22" s="206"/>
      <c r="K22" s="206"/>
      <c r="L22" s="206"/>
      <c r="M22" s="268" t="str">
        <f t="shared" si="0"/>
        <v/>
      </c>
      <c r="N22" s="198"/>
    </row>
    <row r="23" spans="1:14" ht="15">
      <c r="A23" s="206">
        <v>15</v>
      </c>
      <c r="B23" s="207"/>
      <c r="C23" s="267"/>
      <c r="D23" s="206"/>
      <c r="E23" s="206"/>
      <c r="F23" s="206"/>
      <c r="G23" s="206"/>
      <c r="H23" s="206"/>
      <c r="I23" s="206"/>
      <c r="J23" s="206"/>
      <c r="K23" s="206"/>
      <c r="L23" s="206"/>
      <c r="M23" s="268" t="str">
        <f t="shared" si="0"/>
        <v/>
      </c>
      <c r="N23" s="198"/>
    </row>
    <row r="24" spans="1:14" ht="15">
      <c r="A24" s="206">
        <v>16</v>
      </c>
      <c r="B24" s="207"/>
      <c r="C24" s="267"/>
      <c r="D24" s="206"/>
      <c r="E24" s="206"/>
      <c r="F24" s="206"/>
      <c r="G24" s="206"/>
      <c r="H24" s="206"/>
      <c r="I24" s="206"/>
      <c r="J24" s="206"/>
      <c r="K24" s="206"/>
      <c r="L24" s="206"/>
      <c r="M24" s="268" t="str">
        <f t="shared" si="0"/>
        <v/>
      </c>
      <c r="N24" s="198"/>
    </row>
    <row r="25" spans="1:14" ht="15">
      <c r="A25" s="206">
        <v>17</v>
      </c>
      <c r="B25" s="207"/>
      <c r="C25" s="267"/>
      <c r="D25" s="206"/>
      <c r="E25" s="206"/>
      <c r="F25" s="206"/>
      <c r="G25" s="206"/>
      <c r="H25" s="206"/>
      <c r="I25" s="206"/>
      <c r="J25" s="206"/>
      <c r="K25" s="206"/>
      <c r="L25" s="206"/>
      <c r="M25" s="268" t="str">
        <f t="shared" si="0"/>
        <v/>
      </c>
      <c r="N25" s="198"/>
    </row>
    <row r="26" spans="1:14" ht="15">
      <c r="A26" s="206">
        <v>18</v>
      </c>
      <c r="B26" s="207"/>
      <c r="C26" s="267"/>
      <c r="D26" s="206"/>
      <c r="E26" s="206"/>
      <c r="F26" s="206"/>
      <c r="G26" s="206"/>
      <c r="H26" s="206"/>
      <c r="I26" s="206"/>
      <c r="J26" s="206"/>
      <c r="K26" s="206"/>
      <c r="L26" s="206"/>
      <c r="M26" s="268" t="str">
        <f t="shared" si="0"/>
        <v/>
      </c>
      <c r="N26" s="198"/>
    </row>
    <row r="27" spans="1:14" ht="15">
      <c r="A27" s="206">
        <v>19</v>
      </c>
      <c r="B27" s="207"/>
      <c r="C27" s="267"/>
      <c r="D27" s="206"/>
      <c r="E27" s="206"/>
      <c r="F27" s="206"/>
      <c r="G27" s="206"/>
      <c r="H27" s="206"/>
      <c r="I27" s="206"/>
      <c r="J27" s="206"/>
      <c r="K27" s="206"/>
      <c r="L27" s="206"/>
      <c r="M27" s="268" t="str">
        <f t="shared" si="0"/>
        <v/>
      </c>
      <c r="N27" s="198"/>
    </row>
    <row r="28" spans="1:14" ht="15">
      <c r="A28" s="206">
        <v>20</v>
      </c>
      <c r="B28" s="207"/>
      <c r="C28" s="267"/>
      <c r="D28" s="206"/>
      <c r="E28" s="206"/>
      <c r="F28" s="206"/>
      <c r="G28" s="206"/>
      <c r="H28" s="206"/>
      <c r="I28" s="206"/>
      <c r="J28" s="206"/>
      <c r="K28" s="206"/>
      <c r="L28" s="206"/>
      <c r="M28" s="268" t="str">
        <f t="shared" si="0"/>
        <v/>
      </c>
      <c r="N28" s="198"/>
    </row>
    <row r="29" spans="1:14" ht="15">
      <c r="A29" s="206">
        <v>21</v>
      </c>
      <c r="B29" s="207"/>
      <c r="C29" s="267"/>
      <c r="D29" s="206"/>
      <c r="E29" s="206"/>
      <c r="F29" s="206"/>
      <c r="G29" s="206"/>
      <c r="H29" s="206"/>
      <c r="I29" s="206"/>
      <c r="J29" s="206"/>
      <c r="K29" s="206"/>
      <c r="L29" s="206"/>
      <c r="M29" s="268" t="str">
        <f t="shared" si="0"/>
        <v/>
      </c>
      <c r="N29" s="198"/>
    </row>
    <row r="30" spans="1:14" ht="15">
      <c r="A30" s="206">
        <v>22</v>
      </c>
      <c r="B30" s="207"/>
      <c r="C30" s="267"/>
      <c r="D30" s="206"/>
      <c r="E30" s="206"/>
      <c r="F30" s="206"/>
      <c r="G30" s="206"/>
      <c r="H30" s="206"/>
      <c r="I30" s="206"/>
      <c r="J30" s="206"/>
      <c r="K30" s="206"/>
      <c r="L30" s="206"/>
      <c r="M30" s="268" t="str">
        <f t="shared" si="0"/>
        <v/>
      </c>
      <c r="N30" s="198"/>
    </row>
    <row r="31" spans="1:14" ht="15">
      <c r="A31" s="206">
        <v>23</v>
      </c>
      <c r="B31" s="207"/>
      <c r="C31" s="267"/>
      <c r="D31" s="206"/>
      <c r="E31" s="206"/>
      <c r="F31" s="206"/>
      <c r="G31" s="206"/>
      <c r="H31" s="206"/>
      <c r="I31" s="206"/>
      <c r="J31" s="206"/>
      <c r="K31" s="206"/>
      <c r="L31" s="206"/>
      <c r="M31" s="268" t="str">
        <f t="shared" si="0"/>
        <v/>
      </c>
      <c r="N31" s="198"/>
    </row>
    <row r="32" spans="1:14" ht="15">
      <c r="A32" s="206">
        <v>24</v>
      </c>
      <c r="B32" s="207"/>
      <c r="C32" s="267"/>
      <c r="D32" s="206"/>
      <c r="E32" s="206"/>
      <c r="F32" s="206"/>
      <c r="G32" s="206"/>
      <c r="H32" s="206"/>
      <c r="I32" s="206"/>
      <c r="J32" s="206"/>
      <c r="K32" s="206"/>
      <c r="L32" s="206"/>
      <c r="M32" s="268" t="str">
        <f t="shared" si="0"/>
        <v/>
      </c>
      <c r="N32" s="198"/>
    </row>
    <row r="33" spans="1:14" ht="15">
      <c r="A33" s="269" t="s">
        <v>266</v>
      </c>
      <c r="B33" s="207"/>
      <c r="C33" s="267"/>
      <c r="D33" s="206"/>
      <c r="E33" s="206"/>
      <c r="F33" s="206"/>
      <c r="G33" s="206"/>
      <c r="H33" s="206"/>
      <c r="I33" s="206"/>
      <c r="J33" s="206"/>
      <c r="K33" s="206"/>
      <c r="L33" s="206"/>
      <c r="M33" s="268" t="str">
        <f t="shared" si="0"/>
        <v/>
      </c>
      <c r="N33" s="198"/>
    </row>
    <row r="34" spans="1:14" s="213" customFormat="1"/>
    <row r="37" spans="1:14" s="21" customFormat="1" ht="15">
      <c r="B37" s="208" t="s">
        <v>96</v>
      </c>
    </row>
    <row r="38" spans="1:14" s="21" customFormat="1" ht="15">
      <c r="B38" s="208"/>
    </row>
    <row r="39" spans="1:14" s="21" customFormat="1" ht="15">
      <c r="C39" s="210"/>
      <c r="D39" s="209"/>
      <c r="E39" s="209"/>
      <c r="H39" s="210"/>
      <c r="I39" s="210"/>
      <c r="J39" s="209"/>
      <c r="K39" s="209"/>
      <c r="L39" s="209"/>
    </row>
    <row r="40" spans="1:14" s="21" customFormat="1" ht="15">
      <c r="C40" s="211" t="s">
        <v>256</v>
      </c>
      <c r="D40" s="209"/>
      <c r="E40" s="209"/>
      <c r="H40" s="208" t="s">
        <v>307</v>
      </c>
      <c r="M40" s="209"/>
    </row>
    <row r="41" spans="1:14" s="21" customFormat="1" ht="15">
      <c r="C41" s="211" t="s">
        <v>127</v>
      </c>
      <c r="D41" s="209"/>
      <c r="E41" s="209"/>
      <c r="H41" s="212" t="s">
        <v>257</v>
      </c>
      <c r="M41" s="209"/>
    </row>
    <row r="42" spans="1:14" ht="15">
      <c r="C42" s="211"/>
      <c r="F42" s="212"/>
      <c r="J42" s="214"/>
      <c r="K42" s="214"/>
      <c r="L42" s="214"/>
      <c r="M42" s="214"/>
    </row>
    <row r="43" spans="1:14" ht="15">
      <c r="C43" s="211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/>
  <cols>
    <col min="1" max="1" width="14.28515625" style="21" bestFit="1" customWidth="1"/>
    <col min="2" max="2" width="80" style="25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50"/>
      <c r="C1" s="571" t="s">
        <v>97</v>
      </c>
      <c r="D1" s="571"/>
      <c r="E1" s="114"/>
    </row>
    <row r="2" spans="1:12" s="6" customFormat="1">
      <c r="A2" s="77" t="s">
        <v>128</v>
      </c>
      <c r="B2" s="250"/>
      <c r="C2" s="572" t="s">
        <v>551</v>
      </c>
      <c r="D2" s="573"/>
      <c r="E2" s="114"/>
    </row>
    <row r="3" spans="1:12" s="6" customFormat="1">
      <c r="A3" s="77"/>
      <c r="B3" s="250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1"/>
      <c r="C4" s="77"/>
      <c r="D4" s="77"/>
      <c r="E4" s="109"/>
      <c r="L4" s="6"/>
    </row>
    <row r="5" spans="1:12" s="2" customFormat="1">
      <c r="A5" s="120" t="str">
        <f>'ფორმა N1'!D4</f>
        <v>პლატფორმა ახალი პოლიტიკური მოძრაობა სახელმწიფო ხალხისთვის</v>
      </c>
      <c r="B5" s="252"/>
      <c r="C5" s="59"/>
      <c r="D5" s="59"/>
      <c r="E5" s="109"/>
    </row>
    <row r="6" spans="1:12" s="2" customFormat="1">
      <c r="A6" s="78"/>
      <c r="B6" s="251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7">
        <v>1</v>
      </c>
      <c r="B9" s="237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70</v>
      </c>
      <c r="B13" s="98" t="s">
        <v>299</v>
      </c>
      <c r="C13" s="8"/>
      <c r="D13" s="8"/>
      <c r="E13" s="114"/>
    </row>
    <row r="14" spans="1:12" s="3" customFormat="1">
      <c r="A14" s="98" t="s">
        <v>472</v>
      </c>
      <c r="B14" s="98" t="s">
        <v>471</v>
      </c>
      <c r="C14" s="8"/>
      <c r="D14" s="8"/>
      <c r="E14" s="114"/>
    </row>
    <row r="15" spans="1:12" s="3" customFormat="1">
      <c r="A15" s="98" t="s">
        <v>473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73</v>
      </c>
      <c r="B17" s="98" t="s">
        <v>75</v>
      </c>
      <c r="C17" s="8"/>
      <c r="D17" s="8"/>
      <c r="E17" s="114"/>
    </row>
    <row r="18" spans="1:5" s="3" customFormat="1" ht="30">
      <c r="A18" s="98" t="s">
        <v>74</v>
      </c>
      <c r="B18" s="98" t="s">
        <v>98</v>
      </c>
      <c r="C18" s="8"/>
      <c r="D18" s="8"/>
      <c r="E18" s="114"/>
    </row>
    <row r="19" spans="1:5" s="3" customFormat="1">
      <c r="A19" s="89" t="s">
        <v>76</v>
      </c>
      <c r="B19" s="89" t="s">
        <v>393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417</v>
      </c>
      <c r="C23" s="8"/>
      <c r="D23" s="8"/>
      <c r="E23" s="114"/>
    </row>
    <row r="24" spans="1:5" s="3" customFormat="1">
      <c r="A24" s="89" t="s">
        <v>84</v>
      </c>
      <c r="B24" s="89" t="s">
        <v>418</v>
      </c>
      <c r="C24" s="272"/>
      <c r="D24" s="8"/>
      <c r="E24" s="114"/>
    </row>
    <row r="25" spans="1:5" s="3" customFormat="1">
      <c r="A25" s="89" t="s">
        <v>239</v>
      </c>
      <c r="B25" s="89" t="s">
        <v>424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5" t="s">
        <v>87</v>
      </c>
      <c r="B28" s="245" t="s">
        <v>297</v>
      </c>
      <c r="C28" s="8"/>
      <c r="D28" s="8"/>
      <c r="E28" s="114"/>
    </row>
    <row r="29" spans="1:5">
      <c r="A29" s="245" t="s">
        <v>88</v>
      </c>
      <c r="B29" s="245" t="s">
        <v>300</v>
      </c>
      <c r="C29" s="8"/>
      <c r="D29" s="8"/>
      <c r="E29" s="114"/>
    </row>
    <row r="30" spans="1:5">
      <c r="A30" s="245" t="s">
        <v>426</v>
      </c>
      <c r="B30" s="245" t="s">
        <v>298</v>
      </c>
      <c r="C30" s="8"/>
      <c r="D30" s="8"/>
      <c r="E30" s="114"/>
    </row>
    <row r="31" spans="1:5">
      <c r="A31" s="89" t="s">
        <v>33</v>
      </c>
      <c r="B31" s="89" t="s">
        <v>471</v>
      </c>
      <c r="C31" s="108">
        <f>SUM(C32:C34)</f>
        <v>0</v>
      </c>
      <c r="D31" s="108">
        <f>SUM(D32:D34)</f>
        <v>0</v>
      </c>
      <c r="E31" s="114"/>
    </row>
    <row r="32" spans="1:5">
      <c r="A32" s="245" t="s">
        <v>12</v>
      </c>
      <c r="B32" s="245" t="s">
        <v>474</v>
      </c>
      <c r="C32" s="8"/>
      <c r="D32" s="8"/>
      <c r="E32" s="114"/>
    </row>
    <row r="33" spans="1:9">
      <c r="A33" s="245" t="s">
        <v>13</v>
      </c>
      <c r="B33" s="245" t="s">
        <v>475</v>
      </c>
      <c r="C33" s="8"/>
      <c r="D33" s="8"/>
      <c r="E33" s="114"/>
    </row>
    <row r="34" spans="1:9">
      <c r="A34" s="245" t="s">
        <v>269</v>
      </c>
      <c r="B34" s="245" t="s">
        <v>476</v>
      </c>
      <c r="C34" s="8"/>
      <c r="D34" s="8"/>
      <c r="E34" s="114"/>
    </row>
    <row r="35" spans="1:9" s="23" customFormat="1">
      <c r="A35" s="89" t="s">
        <v>34</v>
      </c>
      <c r="B35" s="258" t="s">
        <v>423</v>
      </c>
      <c r="C35" s="8"/>
      <c r="D35" s="8"/>
    </row>
    <row r="36" spans="1:9" s="2" customFormat="1">
      <c r="A36" s="1"/>
      <c r="B36" s="253"/>
      <c r="E36" s="5"/>
    </row>
    <row r="37" spans="1:9" s="2" customFormat="1">
      <c r="B37" s="253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53"/>
      <c r="E40" s="5"/>
    </row>
    <row r="41" spans="1:9" s="2" customFormat="1">
      <c r="B41" s="253"/>
      <c r="E41"/>
      <c r="F41"/>
      <c r="G41"/>
      <c r="H41"/>
      <c r="I41"/>
    </row>
    <row r="42" spans="1:9" s="2" customFormat="1">
      <c r="B42" s="253"/>
      <c r="D42" s="12"/>
      <c r="E42"/>
      <c r="F42"/>
      <c r="G42"/>
      <c r="H42"/>
      <c r="I42"/>
    </row>
    <row r="43" spans="1:9" s="2" customFormat="1">
      <c r="A43"/>
      <c r="B43" s="255" t="s">
        <v>421</v>
      </c>
      <c r="D43" s="12"/>
      <c r="E43"/>
      <c r="F43"/>
      <c r="G43"/>
      <c r="H43"/>
      <c r="I43"/>
    </row>
    <row r="44" spans="1:9" s="2" customFormat="1">
      <c r="A44"/>
      <c r="B44" s="253" t="s">
        <v>258</v>
      </c>
      <c r="D44" s="12"/>
      <c r="E44"/>
      <c r="F44"/>
      <c r="G44"/>
      <c r="H44"/>
      <c r="I44"/>
    </row>
    <row r="45" spans="1:9" customFormat="1" ht="12.75">
      <c r="B45" s="256" t="s">
        <v>127</v>
      </c>
    </row>
    <row r="46" spans="1:9" customFormat="1" ht="12.75">
      <c r="B46" s="25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25" zoomScale="80" zoomScaleNormal="100" zoomScaleSheetLayoutView="80" workbookViewId="0">
      <selection activeCell="B56" sqref="B56"/>
    </sheetView>
  </sheetViews>
  <sheetFormatPr defaultColWidth="9.140625"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382</v>
      </c>
      <c r="B1" s="234"/>
      <c r="C1" s="571" t="s">
        <v>97</v>
      </c>
      <c r="D1" s="571"/>
      <c r="E1" s="92"/>
    </row>
    <row r="2" spans="1:5" s="6" customFormat="1">
      <c r="A2" s="75" t="s">
        <v>383</v>
      </c>
      <c r="B2" s="234"/>
      <c r="C2" s="569" t="s">
        <v>551</v>
      </c>
      <c r="D2" s="570"/>
      <c r="E2" s="92"/>
    </row>
    <row r="3" spans="1:5" s="6" customFormat="1">
      <c r="A3" s="75" t="s">
        <v>384</v>
      </c>
      <c r="B3" s="234"/>
      <c r="C3" s="235"/>
      <c r="D3" s="235"/>
      <c r="E3" s="92"/>
    </row>
    <row r="4" spans="1:5" s="6" customFormat="1">
      <c r="A4" s="77" t="s">
        <v>128</v>
      </c>
      <c r="B4" s="234"/>
      <c r="C4" s="235"/>
      <c r="D4" s="235"/>
      <c r="E4" s="92"/>
    </row>
    <row r="5" spans="1:5" s="6" customFormat="1">
      <c r="A5" s="77"/>
      <c r="B5" s="234"/>
      <c r="C5" s="235"/>
      <c r="D5" s="235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6" t="str">
        <f>'ფორმა N1'!D4</f>
        <v>პლატფორმა ახალი პოლიტიკური მოძრაობა სახელმწიფო ხალხისთვის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4"/>
      <c r="B9" s="234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7">
        <v>1</v>
      </c>
      <c r="B11" s="237" t="s">
        <v>57</v>
      </c>
      <c r="C11" s="83">
        <f>SUM(C12,C15,C55,C58,C59,C60,C78)</f>
        <v>0</v>
      </c>
      <c r="D11" s="83">
        <f>SUM(D12,D15,D55,D58,D59,D60,D66,D74,D75)</f>
        <v>0</v>
      </c>
      <c r="E11" s="238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8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9"/>
      <c r="E17" s="96"/>
    </row>
    <row r="18" spans="1:6" s="3" customFormat="1">
      <c r="A18" s="98" t="s">
        <v>88</v>
      </c>
      <c r="B18" s="98" t="s">
        <v>62</v>
      </c>
      <c r="C18" s="4"/>
      <c r="D18" s="239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40"/>
      <c r="F19" s="241"/>
    </row>
    <row r="20" spans="1:6" s="244" customFormat="1" ht="30">
      <c r="A20" s="98" t="s">
        <v>12</v>
      </c>
      <c r="B20" s="98" t="s">
        <v>238</v>
      </c>
      <c r="C20" s="242"/>
      <c r="D20" s="38"/>
      <c r="E20" s="243"/>
    </row>
    <row r="21" spans="1:6" s="244" customFormat="1">
      <c r="A21" s="98" t="s">
        <v>13</v>
      </c>
      <c r="B21" s="98" t="s">
        <v>14</v>
      </c>
      <c r="C21" s="242"/>
      <c r="D21" s="39"/>
      <c r="E21" s="243"/>
    </row>
    <row r="22" spans="1:6" s="244" customFormat="1" ht="30">
      <c r="A22" s="98" t="s">
        <v>269</v>
      </c>
      <c r="B22" s="98" t="s">
        <v>22</v>
      </c>
      <c r="C22" s="242"/>
      <c r="D22" s="40"/>
      <c r="E22" s="243"/>
    </row>
    <row r="23" spans="1:6" s="244" customFormat="1" ht="16.5" customHeight="1">
      <c r="A23" s="98" t="s">
        <v>270</v>
      </c>
      <c r="B23" s="98" t="s">
        <v>15</v>
      </c>
      <c r="C23" s="242"/>
      <c r="D23" s="40"/>
      <c r="E23" s="243"/>
    </row>
    <row r="24" spans="1:6" s="244" customFormat="1" ht="16.5" customHeight="1">
      <c r="A24" s="98" t="s">
        <v>271</v>
      </c>
      <c r="B24" s="98" t="s">
        <v>16</v>
      </c>
      <c r="C24" s="242"/>
      <c r="D24" s="40"/>
      <c r="E24" s="243"/>
    </row>
    <row r="25" spans="1:6" s="244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43"/>
    </row>
    <row r="26" spans="1:6" s="244" customFormat="1" ht="16.5" customHeight="1">
      <c r="A26" s="245" t="s">
        <v>273</v>
      </c>
      <c r="B26" s="245" t="s">
        <v>18</v>
      </c>
      <c r="C26" s="242"/>
      <c r="D26" s="40"/>
      <c r="E26" s="243"/>
    </row>
    <row r="27" spans="1:6" s="244" customFormat="1" ht="16.5" customHeight="1">
      <c r="A27" s="245" t="s">
        <v>274</v>
      </c>
      <c r="B27" s="245" t="s">
        <v>19</v>
      </c>
      <c r="C27" s="242"/>
      <c r="D27" s="40"/>
      <c r="E27" s="243"/>
    </row>
    <row r="28" spans="1:6" s="244" customFormat="1" ht="16.5" customHeight="1">
      <c r="A28" s="245" t="s">
        <v>275</v>
      </c>
      <c r="B28" s="245" t="s">
        <v>20</v>
      </c>
      <c r="C28" s="242"/>
      <c r="D28" s="40"/>
      <c r="E28" s="243"/>
    </row>
    <row r="29" spans="1:6" s="244" customFormat="1" ht="16.5" customHeight="1">
      <c r="A29" s="245" t="s">
        <v>276</v>
      </c>
      <c r="B29" s="245" t="s">
        <v>23</v>
      </c>
      <c r="C29" s="242"/>
      <c r="D29" s="41"/>
      <c r="E29" s="243"/>
    </row>
    <row r="30" spans="1:6" s="244" customFormat="1" ht="16.5" customHeight="1">
      <c r="A30" s="98" t="s">
        <v>277</v>
      </c>
      <c r="B30" s="98" t="s">
        <v>21</v>
      </c>
      <c r="C30" s="242"/>
      <c r="D30" s="41"/>
      <c r="E30" s="243"/>
    </row>
    <row r="31" spans="1:6" s="3" customFormat="1" ht="16.5" customHeight="1">
      <c r="A31" s="89" t="s">
        <v>34</v>
      </c>
      <c r="B31" s="89" t="s">
        <v>3</v>
      </c>
      <c r="C31" s="4"/>
      <c r="D31" s="239"/>
      <c r="E31" s="240"/>
    </row>
    <row r="32" spans="1:6" s="3" customFormat="1" ht="16.5" customHeight="1">
      <c r="A32" s="89" t="s">
        <v>35</v>
      </c>
      <c r="B32" s="89" t="s">
        <v>4</v>
      </c>
      <c r="C32" s="4"/>
      <c r="D32" s="239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9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9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9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9"/>
      <c r="E37" s="96"/>
    </row>
    <row r="38" spans="1:5" s="3" customFormat="1" ht="16.5" customHeight="1">
      <c r="A38" s="89" t="s">
        <v>39</v>
      </c>
      <c r="B38" s="89" t="s">
        <v>385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9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9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9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9"/>
      <c r="E42" s="96"/>
    </row>
    <row r="43" spans="1:5" s="3" customFormat="1" ht="16.5" customHeight="1">
      <c r="A43" s="17" t="s">
        <v>347</v>
      </c>
      <c r="B43" s="17" t="s">
        <v>464</v>
      </c>
      <c r="C43" s="4"/>
      <c r="D43" s="239"/>
      <c r="E43" s="96"/>
    </row>
    <row r="44" spans="1:5" s="3" customFormat="1" ht="16.5" customHeight="1">
      <c r="A44" s="17" t="s">
        <v>465</v>
      </c>
      <c r="B44" s="17" t="s">
        <v>343</v>
      </c>
      <c r="C44" s="4"/>
      <c r="D44" s="239"/>
      <c r="E44" s="96"/>
    </row>
    <row r="45" spans="1:5" s="3" customFormat="1" ht="30">
      <c r="A45" s="89" t="s">
        <v>40</v>
      </c>
      <c r="B45" s="89" t="s">
        <v>28</v>
      </c>
      <c r="C45" s="4"/>
      <c r="D45" s="239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39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9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9"/>
      <c r="E48" s="96"/>
    </row>
    <row r="49" spans="1:6" s="3" customFormat="1" ht="16.5" customHeight="1">
      <c r="A49" s="89" t="s">
        <v>44</v>
      </c>
      <c r="B49" s="89" t="s">
        <v>386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9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9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9"/>
      <c r="E52" s="96"/>
    </row>
    <row r="53" spans="1:6" s="3" customFormat="1">
      <c r="A53" s="89" t="s">
        <v>45</v>
      </c>
      <c r="B53" s="89" t="s">
        <v>29</v>
      </c>
      <c r="C53" s="4"/>
      <c r="D53" s="239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9"/>
      <c r="E54" s="240"/>
      <c r="F54" s="241"/>
    </row>
    <row r="55" spans="1:6" s="3" customFormat="1" ht="30">
      <c r="A55" s="88">
        <v>1.3</v>
      </c>
      <c r="B55" s="88" t="s">
        <v>390</v>
      </c>
      <c r="C55" s="85">
        <f>SUM(C56:C57)</f>
        <v>0</v>
      </c>
      <c r="D55" s="85">
        <f>SUM(D56:D57)</f>
        <v>0</v>
      </c>
      <c r="E55" s="240"/>
      <c r="F55" s="241"/>
    </row>
    <row r="56" spans="1:6" s="3" customFormat="1" ht="30">
      <c r="A56" s="89" t="s">
        <v>50</v>
      </c>
      <c r="B56" s="89" t="s">
        <v>48</v>
      </c>
      <c r="C56" s="4"/>
      <c r="D56" s="239"/>
      <c r="E56" s="240"/>
      <c r="F56" s="241"/>
    </row>
    <row r="57" spans="1:6" s="3" customFormat="1" ht="16.5" customHeight="1">
      <c r="A57" s="89" t="s">
        <v>51</v>
      </c>
      <c r="B57" s="89" t="s">
        <v>47</v>
      </c>
      <c r="C57" s="4"/>
      <c r="D57" s="239"/>
      <c r="E57" s="240"/>
      <c r="F57" s="241"/>
    </row>
    <row r="58" spans="1:6" s="3" customFormat="1">
      <c r="A58" s="88">
        <v>1.4</v>
      </c>
      <c r="B58" s="88" t="s">
        <v>392</v>
      </c>
      <c r="C58" s="4"/>
      <c r="D58" s="239"/>
      <c r="E58" s="240"/>
      <c r="F58" s="241"/>
    </row>
    <row r="59" spans="1:6" s="244" customFormat="1">
      <c r="A59" s="88">
        <v>1.5</v>
      </c>
      <c r="B59" s="88" t="s">
        <v>7</v>
      </c>
      <c r="C59" s="242"/>
      <c r="D59" s="40"/>
      <c r="E59" s="243"/>
    </row>
    <row r="60" spans="1:6" s="244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3"/>
    </row>
    <row r="61" spans="1:6" s="244" customFormat="1">
      <c r="A61" s="89" t="s">
        <v>285</v>
      </c>
      <c r="B61" s="46" t="s">
        <v>52</v>
      </c>
      <c r="C61" s="242"/>
      <c r="D61" s="40"/>
      <c r="E61" s="243"/>
    </row>
    <row r="62" spans="1:6" s="244" customFormat="1" ht="30">
      <c r="A62" s="89" t="s">
        <v>286</v>
      </c>
      <c r="B62" s="46" t="s">
        <v>54</v>
      </c>
      <c r="C62" s="242"/>
      <c r="D62" s="40"/>
      <c r="E62" s="243"/>
    </row>
    <row r="63" spans="1:6" s="244" customFormat="1">
      <c r="A63" s="89" t="s">
        <v>287</v>
      </c>
      <c r="B63" s="46" t="s">
        <v>53</v>
      </c>
      <c r="C63" s="40"/>
      <c r="D63" s="40"/>
      <c r="E63" s="243"/>
    </row>
    <row r="64" spans="1:6" s="244" customFormat="1">
      <c r="A64" s="89" t="s">
        <v>288</v>
      </c>
      <c r="B64" s="46" t="s">
        <v>27</v>
      </c>
      <c r="C64" s="242"/>
      <c r="D64" s="40"/>
      <c r="E64" s="243"/>
    </row>
    <row r="65" spans="1:5" s="244" customFormat="1">
      <c r="A65" s="89" t="s">
        <v>323</v>
      </c>
      <c r="B65" s="46" t="s">
        <v>324</v>
      </c>
      <c r="C65" s="242"/>
      <c r="D65" s="40"/>
      <c r="E65" s="243"/>
    </row>
    <row r="66" spans="1:5">
      <c r="A66" s="237">
        <v>2</v>
      </c>
      <c r="B66" s="237" t="s">
        <v>387</v>
      </c>
      <c r="C66" s="246"/>
      <c r="D66" s="86">
        <f>SUM(D67:D73)</f>
        <v>0</v>
      </c>
      <c r="E66" s="97"/>
    </row>
    <row r="67" spans="1:5">
      <c r="A67" s="99">
        <v>2.1</v>
      </c>
      <c r="B67" s="247" t="s">
        <v>89</v>
      </c>
      <c r="C67" s="248"/>
      <c r="D67" s="22"/>
      <c r="E67" s="97"/>
    </row>
    <row r="68" spans="1:5">
      <c r="A68" s="99">
        <v>2.2000000000000002</v>
      </c>
      <c r="B68" s="247" t="s">
        <v>388</v>
      </c>
      <c r="C68" s="248"/>
      <c r="D68" s="22"/>
      <c r="E68" s="97"/>
    </row>
    <row r="69" spans="1:5">
      <c r="A69" s="99">
        <v>2.2999999999999998</v>
      </c>
      <c r="B69" s="247" t="s">
        <v>93</v>
      </c>
      <c r="C69" s="248"/>
      <c r="D69" s="22"/>
      <c r="E69" s="97"/>
    </row>
    <row r="70" spans="1:5">
      <c r="A70" s="99">
        <v>2.4</v>
      </c>
      <c r="B70" s="247" t="s">
        <v>92</v>
      </c>
      <c r="C70" s="248"/>
      <c r="D70" s="22"/>
      <c r="E70" s="97"/>
    </row>
    <row r="71" spans="1:5">
      <c r="A71" s="99">
        <v>2.5</v>
      </c>
      <c r="B71" s="247" t="s">
        <v>389</v>
      </c>
      <c r="C71" s="248"/>
      <c r="D71" s="22"/>
      <c r="E71" s="97"/>
    </row>
    <row r="72" spans="1:5">
      <c r="A72" s="99">
        <v>2.6</v>
      </c>
      <c r="B72" s="247" t="s">
        <v>90</v>
      </c>
      <c r="C72" s="248"/>
      <c r="D72" s="22"/>
      <c r="E72" s="97"/>
    </row>
    <row r="73" spans="1:5">
      <c r="A73" s="99">
        <v>2.7</v>
      </c>
      <c r="B73" s="247" t="s">
        <v>91</v>
      </c>
      <c r="C73" s="249"/>
      <c r="D73" s="22"/>
      <c r="E73" s="97"/>
    </row>
    <row r="74" spans="1:5">
      <c r="A74" s="237">
        <v>3</v>
      </c>
      <c r="B74" s="237" t="s">
        <v>422</v>
      </c>
      <c r="C74" s="86"/>
      <c r="D74" s="22"/>
      <c r="E74" s="97"/>
    </row>
    <row r="75" spans="1:5">
      <c r="A75" s="237">
        <v>4</v>
      </c>
      <c r="B75" s="237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8"/>
      <c r="D76" s="8"/>
      <c r="E76" s="97"/>
    </row>
    <row r="77" spans="1:5">
      <c r="A77" s="99">
        <v>4.2</v>
      </c>
      <c r="B77" s="99" t="s">
        <v>242</v>
      </c>
      <c r="C77" s="249"/>
      <c r="D77" s="8"/>
      <c r="E77" s="97"/>
    </row>
    <row r="78" spans="1:5">
      <c r="A78" s="237">
        <v>5</v>
      </c>
      <c r="B78" s="237" t="s">
        <v>267</v>
      </c>
      <c r="C78" s="274"/>
      <c r="D78" s="249"/>
      <c r="E78" s="97"/>
    </row>
    <row r="79" spans="1:5">
      <c r="B79" s="44"/>
    </row>
    <row r="80" spans="1:5">
      <c r="A80" s="574" t="s">
        <v>466</v>
      </c>
      <c r="B80" s="574"/>
      <c r="C80" s="574"/>
      <c r="D80" s="574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419</v>
      </c>
      <c r="D86" s="12"/>
      <c r="E86"/>
      <c r="F86"/>
      <c r="G86"/>
      <c r="H86"/>
      <c r="I86"/>
    </row>
    <row r="87" spans="1:9">
      <c r="A87"/>
      <c r="B87" s="2" t="s">
        <v>420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37" zoomScaleSheetLayoutView="100" workbookViewId="0">
      <selection activeCell="C62" sqref="C62"/>
    </sheetView>
  </sheetViews>
  <sheetFormatPr defaultColWidth="9.140625"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571" t="s">
        <v>97</v>
      </c>
      <c r="D1" s="571"/>
      <c r="E1" s="154"/>
    </row>
    <row r="2" spans="1:12">
      <c r="A2" s="77" t="s">
        <v>128</v>
      </c>
      <c r="B2" s="115"/>
      <c r="C2" s="569" t="s">
        <v>551</v>
      </c>
      <c r="D2" s="570"/>
      <c r="E2" s="154"/>
    </row>
    <row r="3" spans="1:12">
      <c r="A3" s="77"/>
      <c r="B3" s="115"/>
      <c r="C3" s="350"/>
      <c r="D3" s="350"/>
      <c r="E3" s="154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პლატფორმა ახალი პოლიტიკური მოძრაობა სახელმწიფო ხალხისთვის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49"/>
      <c r="B7" s="349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83">
        <f>SUM(C10,C13,C53,C56,C57,C58,C75)</f>
        <v>530268.65999999992</v>
      </c>
      <c r="D9" s="83">
        <f>SUM(D10,D13,D53,D56,D57,D58,D64,D71,D72)</f>
        <v>678328.44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28356.25</v>
      </c>
      <c r="D10" s="85">
        <f>SUM(D11:D12)</f>
        <v>28356.25</v>
      </c>
      <c r="E10" s="156"/>
    </row>
    <row r="11" spans="1:12" s="9" customFormat="1" ht="16.5" customHeight="1">
      <c r="A11" s="16" t="s">
        <v>30</v>
      </c>
      <c r="B11" s="16" t="s">
        <v>59</v>
      </c>
      <c r="C11" s="33">
        <v>28356.25</v>
      </c>
      <c r="D11" s="34">
        <v>28356.25</v>
      </c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477465.28999999992</v>
      </c>
      <c r="D13" s="85">
        <f>SUM(D14,D17,D29:D32,D35,D36,D43,D44,D45,D46,D47,D51,D52)</f>
        <v>645372.18999999994</v>
      </c>
      <c r="E13" s="154"/>
    </row>
    <row r="14" spans="1:12">
      <c r="A14" s="16" t="s">
        <v>32</v>
      </c>
      <c r="B14" s="16" t="s">
        <v>1</v>
      </c>
      <c r="C14" s="84">
        <f>SUM(C15:C16)</f>
        <v>15793</v>
      </c>
      <c r="D14" s="84">
        <f>SUM(D15:D16)</f>
        <v>1921.05</v>
      </c>
      <c r="E14" s="154"/>
    </row>
    <row r="15" spans="1:12" ht="17.25" customHeight="1">
      <c r="A15" s="17" t="s">
        <v>87</v>
      </c>
      <c r="B15" s="17" t="s">
        <v>61</v>
      </c>
      <c r="C15" s="35">
        <v>795</v>
      </c>
      <c r="D15" s="36">
        <v>795</v>
      </c>
      <c r="E15" s="154"/>
    </row>
    <row r="16" spans="1:12" ht="17.25" customHeight="1">
      <c r="A16" s="17" t="s">
        <v>88</v>
      </c>
      <c r="B16" s="17" t="s">
        <v>62</v>
      </c>
      <c r="C16" s="35">
        <v>14998</v>
      </c>
      <c r="D16" s="36">
        <v>1126.05</v>
      </c>
      <c r="E16" s="154"/>
    </row>
    <row r="17" spans="1:5">
      <c r="A17" s="16" t="s">
        <v>33</v>
      </c>
      <c r="B17" s="16" t="s">
        <v>2</v>
      </c>
      <c r="C17" s="84">
        <f>SUM(C18:C23,C28)</f>
        <v>152694.97999999998</v>
      </c>
      <c r="D17" s="84">
        <f>SUM(D18:D23,D28)</f>
        <v>129000</v>
      </c>
      <c r="E17" s="154"/>
    </row>
    <row r="18" spans="1:5" ht="30">
      <c r="A18" s="17" t="s">
        <v>12</v>
      </c>
      <c r="B18" s="17" t="s">
        <v>238</v>
      </c>
      <c r="C18" s="37">
        <v>69781.09</v>
      </c>
      <c r="D18" s="38">
        <v>56000</v>
      </c>
      <c r="E18" s="154"/>
    </row>
    <row r="19" spans="1:5">
      <c r="A19" s="17" t="s">
        <v>13</v>
      </c>
      <c r="B19" s="17" t="s">
        <v>14</v>
      </c>
      <c r="C19" s="37">
        <v>78486.2</v>
      </c>
      <c r="D19" s="40">
        <v>70000</v>
      </c>
      <c r="E19" s="154"/>
    </row>
    <row r="20" spans="1:5" ht="30">
      <c r="A20" s="17" t="s">
        <v>269</v>
      </c>
      <c r="B20" s="17" t="s">
        <v>22</v>
      </c>
      <c r="C20" s="37"/>
      <c r="D20" s="40"/>
      <c r="E20" s="154"/>
    </row>
    <row r="21" spans="1:5">
      <c r="A21" s="17" t="s">
        <v>270</v>
      </c>
      <c r="B21" s="17" t="s">
        <v>15</v>
      </c>
      <c r="C21" s="37"/>
      <c r="D21" s="40"/>
      <c r="E21" s="154"/>
    </row>
    <row r="22" spans="1:5">
      <c r="A22" s="17" t="s">
        <v>271</v>
      </c>
      <c r="B22" s="17" t="s">
        <v>16</v>
      </c>
      <c r="C22" s="37"/>
      <c r="D22" s="40"/>
      <c r="E22" s="154"/>
    </row>
    <row r="23" spans="1:5">
      <c r="A23" s="17" t="s">
        <v>272</v>
      </c>
      <c r="B23" s="17" t="s">
        <v>17</v>
      </c>
      <c r="C23" s="118">
        <f>SUM(C24:C27)</f>
        <v>185.85</v>
      </c>
      <c r="D23" s="118">
        <f>SUM(D24:D27)</f>
        <v>0</v>
      </c>
      <c r="E23" s="154"/>
    </row>
    <row r="24" spans="1:5" ht="16.5" customHeight="1">
      <c r="A24" s="18" t="s">
        <v>273</v>
      </c>
      <c r="B24" s="18" t="s">
        <v>18</v>
      </c>
      <c r="C24" s="37">
        <v>134.6</v>
      </c>
      <c r="D24" s="40"/>
      <c r="E24" s="154"/>
    </row>
    <row r="25" spans="1:5" ht="16.5" customHeight="1">
      <c r="A25" s="18" t="s">
        <v>274</v>
      </c>
      <c r="B25" s="18" t="s">
        <v>19</v>
      </c>
      <c r="C25" s="37"/>
      <c r="D25" s="40"/>
      <c r="E25" s="154"/>
    </row>
    <row r="26" spans="1:5" ht="16.5" customHeight="1">
      <c r="A26" s="18" t="s">
        <v>275</v>
      </c>
      <c r="B26" s="18" t="s">
        <v>20</v>
      </c>
      <c r="C26" s="37"/>
      <c r="D26" s="40"/>
      <c r="E26" s="154"/>
    </row>
    <row r="27" spans="1:5" ht="16.5" customHeight="1">
      <c r="A27" s="18" t="s">
        <v>276</v>
      </c>
      <c r="B27" s="18" t="s">
        <v>23</v>
      </c>
      <c r="C27" s="37">
        <v>51.25</v>
      </c>
      <c r="D27" s="41"/>
      <c r="E27" s="154"/>
    </row>
    <row r="28" spans="1:5">
      <c r="A28" s="17" t="s">
        <v>277</v>
      </c>
      <c r="B28" s="17" t="s">
        <v>21</v>
      </c>
      <c r="C28" s="37">
        <v>4241.84</v>
      </c>
      <c r="D28" s="40">
        <v>3000</v>
      </c>
      <c r="E28" s="154"/>
    </row>
    <row r="29" spans="1:5">
      <c r="A29" s="16" t="s">
        <v>34</v>
      </c>
      <c r="B29" s="16" t="s">
        <v>3</v>
      </c>
      <c r="C29" s="33"/>
      <c r="D29" s="34"/>
      <c r="E29" s="154"/>
    </row>
    <row r="30" spans="1:5">
      <c r="A30" s="16" t="s">
        <v>35</v>
      </c>
      <c r="B30" s="16" t="s">
        <v>4</v>
      </c>
      <c r="C30" s="33">
        <v>1452</v>
      </c>
      <c r="D30" s="34">
        <v>1452</v>
      </c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278</v>
      </c>
      <c r="B33" s="17" t="s">
        <v>56</v>
      </c>
      <c r="C33" s="33"/>
      <c r="D33" s="34"/>
      <c r="E33" s="154"/>
    </row>
    <row r="34" spans="1:5">
      <c r="A34" s="17" t="s">
        <v>279</v>
      </c>
      <c r="B34" s="17" t="s">
        <v>55</v>
      </c>
      <c r="C34" s="33"/>
      <c r="D34" s="34"/>
      <c r="E34" s="154"/>
    </row>
    <row r="35" spans="1:5">
      <c r="A35" s="16" t="s">
        <v>38</v>
      </c>
      <c r="B35" s="16" t="s">
        <v>49</v>
      </c>
      <c r="C35" s="33">
        <v>125.05</v>
      </c>
      <c r="D35" s="34">
        <v>125</v>
      </c>
      <c r="E35" s="154"/>
    </row>
    <row r="36" spans="1:5">
      <c r="A36" s="16" t="s">
        <v>39</v>
      </c>
      <c r="B36" s="16" t="s">
        <v>340</v>
      </c>
      <c r="C36" s="84">
        <f>SUM(C37:C42)</f>
        <v>290183</v>
      </c>
      <c r="D36" s="84">
        <f>SUM(D37:D42)</f>
        <v>348011.43</v>
      </c>
      <c r="E36" s="154"/>
    </row>
    <row r="37" spans="1:5">
      <c r="A37" s="17" t="s">
        <v>337</v>
      </c>
      <c r="B37" s="17" t="s">
        <v>341</v>
      </c>
      <c r="C37" s="33">
        <v>290183</v>
      </c>
      <c r="D37" s="33">
        <v>348011.43</v>
      </c>
      <c r="E37" s="154"/>
    </row>
    <row r="38" spans="1:5">
      <c r="A38" s="17" t="s">
        <v>338</v>
      </c>
      <c r="B38" s="17" t="s">
        <v>342</v>
      </c>
      <c r="C38" s="33"/>
      <c r="D38" s="33"/>
      <c r="E38" s="154"/>
    </row>
    <row r="39" spans="1:5">
      <c r="A39" s="17" t="s">
        <v>339</v>
      </c>
      <c r="B39" s="17" t="s">
        <v>345</v>
      </c>
      <c r="C39" s="33"/>
      <c r="D39" s="34"/>
      <c r="E39" s="154"/>
    </row>
    <row r="40" spans="1:5">
      <c r="A40" s="17" t="s">
        <v>344</v>
      </c>
      <c r="B40" s="17" t="s">
        <v>346</v>
      </c>
      <c r="C40" s="33"/>
      <c r="D40" s="34"/>
      <c r="E40" s="154"/>
    </row>
    <row r="41" spans="1:5">
      <c r="A41" s="17" t="s">
        <v>347</v>
      </c>
      <c r="B41" s="17" t="s">
        <v>464</v>
      </c>
      <c r="C41" s="33"/>
      <c r="D41" s="34"/>
      <c r="E41" s="154"/>
    </row>
    <row r="42" spans="1:5">
      <c r="A42" s="17" t="s">
        <v>465</v>
      </c>
      <c r="B42" s="17" t="s">
        <v>343</v>
      </c>
      <c r="C42" s="33"/>
      <c r="D42" s="34"/>
      <c r="E42" s="154"/>
    </row>
    <row r="43" spans="1:5" ht="30">
      <c r="A43" s="16" t="s">
        <v>40</v>
      </c>
      <c r="B43" s="16" t="s">
        <v>28</v>
      </c>
      <c r="C43" s="33">
        <v>5587.5</v>
      </c>
      <c r="D43" s="34">
        <v>141927.95000000001</v>
      </c>
      <c r="E43" s="154"/>
    </row>
    <row r="44" spans="1:5">
      <c r="A44" s="16" t="s">
        <v>41</v>
      </c>
      <c r="B44" s="16" t="s">
        <v>24</v>
      </c>
      <c r="C44" s="33">
        <v>1653.72</v>
      </c>
      <c r="D44" s="34">
        <v>1653.72</v>
      </c>
      <c r="E44" s="154"/>
    </row>
    <row r="45" spans="1:5">
      <c r="A45" s="16" t="s">
        <v>42</v>
      </c>
      <c r="B45" s="16" t="s">
        <v>25</v>
      </c>
      <c r="C45" s="33"/>
      <c r="D45" s="34"/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284</v>
      </c>
      <c r="C47" s="84">
        <f>SUM(C48:C50)</f>
        <v>0</v>
      </c>
      <c r="D47" s="84">
        <f>SUM(D48:D50)</f>
        <v>12015</v>
      </c>
      <c r="E47" s="154"/>
    </row>
    <row r="48" spans="1:5">
      <c r="A48" s="98" t="s">
        <v>352</v>
      </c>
      <c r="B48" s="98" t="s">
        <v>355</v>
      </c>
      <c r="C48" s="33"/>
      <c r="D48" s="34">
        <v>10000</v>
      </c>
      <c r="E48" s="154"/>
    </row>
    <row r="49" spans="1:5">
      <c r="A49" s="98" t="s">
        <v>353</v>
      </c>
      <c r="B49" s="98" t="s">
        <v>354</v>
      </c>
      <c r="C49" s="33"/>
      <c r="D49" s="34"/>
      <c r="E49" s="154"/>
    </row>
    <row r="50" spans="1:5">
      <c r="A50" s="98" t="s">
        <v>356</v>
      </c>
      <c r="B50" s="98" t="s">
        <v>357</v>
      </c>
      <c r="C50" s="33"/>
      <c r="D50" s="34">
        <v>2015</v>
      </c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>
        <v>9976.0400000000009</v>
      </c>
      <c r="D52" s="34">
        <v>9266.0400000000009</v>
      </c>
      <c r="E52" s="154"/>
    </row>
    <row r="53" spans="1:5" ht="30">
      <c r="A53" s="14">
        <v>1.3</v>
      </c>
      <c r="B53" s="88" t="s">
        <v>390</v>
      </c>
      <c r="C53" s="85">
        <f>SUM(C54:C55)</f>
        <v>24447.119999999999</v>
      </c>
      <c r="D53" s="85">
        <f>SUM(D54:D55)</f>
        <v>4600</v>
      </c>
      <c r="E53" s="154"/>
    </row>
    <row r="54" spans="1:5" ht="30">
      <c r="A54" s="16" t="s">
        <v>50</v>
      </c>
      <c r="B54" s="16" t="s">
        <v>48</v>
      </c>
      <c r="C54" s="33">
        <v>19847.12</v>
      </c>
      <c r="D54" s="34"/>
      <c r="E54" s="154"/>
    </row>
    <row r="55" spans="1:5">
      <c r="A55" s="16" t="s">
        <v>51</v>
      </c>
      <c r="B55" s="16" t="s">
        <v>47</v>
      </c>
      <c r="C55" s="33">
        <v>4600</v>
      </c>
      <c r="D55" s="34">
        <v>4600</v>
      </c>
      <c r="E55" s="154"/>
    </row>
    <row r="56" spans="1:5">
      <c r="A56" s="14">
        <v>1.4</v>
      </c>
      <c r="B56" s="14" t="s">
        <v>392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285</v>
      </c>
      <c r="B59" s="46" t="s">
        <v>52</v>
      </c>
      <c r="C59" s="37"/>
      <c r="D59" s="40"/>
      <c r="E59" s="154"/>
    </row>
    <row r="60" spans="1:5" ht="30">
      <c r="A60" s="16" t="s">
        <v>286</v>
      </c>
      <c r="B60" s="46" t="s">
        <v>54</v>
      </c>
      <c r="C60" s="37"/>
      <c r="D60" s="40"/>
      <c r="E60" s="154"/>
    </row>
    <row r="61" spans="1:5">
      <c r="A61" s="16" t="s">
        <v>287</v>
      </c>
      <c r="B61" s="46" t="s">
        <v>53</v>
      </c>
      <c r="C61" s="40"/>
      <c r="D61" s="40"/>
      <c r="E61" s="154"/>
    </row>
    <row r="62" spans="1:5">
      <c r="A62" s="16" t="s">
        <v>288</v>
      </c>
      <c r="B62" s="46" t="s">
        <v>27</v>
      </c>
      <c r="C62" s="37"/>
      <c r="D62" s="40"/>
      <c r="E62" s="154"/>
    </row>
    <row r="63" spans="1:5">
      <c r="A63" s="16" t="s">
        <v>323</v>
      </c>
      <c r="B63" s="217" t="s">
        <v>324</v>
      </c>
      <c r="C63" s="37"/>
      <c r="D63" s="218"/>
      <c r="E63" s="154"/>
    </row>
    <row r="64" spans="1:5">
      <c r="A64" s="13">
        <v>2</v>
      </c>
      <c r="B64" s="47" t="s">
        <v>95</v>
      </c>
      <c r="C64" s="277"/>
      <c r="D64" s="119">
        <f>SUM(D65:D70)</f>
        <v>0</v>
      </c>
      <c r="E64" s="154"/>
    </row>
    <row r="65" spans="1:5">
      <c r="A65" s="15">
        <v>2.1</v>
      </c>
      <c r="B65" s="48" t="s">
        <v>89</v>
      </c>
      <c r="C65" s="277"/>
      <c r="D65" s="42"/>
      <c r="E65" s="154"/>
    </row>
    <row r="66" spans="1:5">
      <c r="A66" s="15">
        <v>2.2000000000000002</v>
      </c>
      <c r="B66" s="48" t="s">
        <v>93</v>
      </c>
      <c r="C66" s="279"/>
      <c r="D66" s="43"/>
      <c r="E66" s="154"/>
    </row>
    <row r="67" spans="1:5">
      <c r="A67" s="15">
        <v>2.2999999999999998</v>
      </c>
      <c r="B67" s="48" t="s">
        <v>92</v>
      </c>
      <c r="C67" s="279"/>
      <c r="D67" s="43"/>
      <c r="E67" s="154"/>
    </row>
    <row r="68" spans="1:5">
      <c r="A68" s="15">
        <v>2.4</v>
      </c>
      <c r="B68" s="48" t="s">
        <v>94</v>
      </c>
      <c r="C68" s="279"/>
      <c r="D68" s="43"/>
      <c r="E68" s="154"/>
    </row>
    <row r="69" spans="1:5">
      <c r="A69" s="15">
        <v>2.5</v>
      </c>
      <c r="B69" s="48" t="s">
        <v>90</v>
      </c>
      <c r="C69" s="279"/>
      <c r="D69" s="43"/>
      <c r="E69" s="154"/>
    </row>
    <row r="70" spans="1:5">
      <c r="A70" s="15">
        <v>2.6</v>
      </c>
      <c r="B70" s="48" t="s">
        <v>91</v>
      </c>
      <c r="C70" s="279"/>
      <c r="D70" s="43"/>
      <c r="E70" s="154"/>
    </row>
    <row r="71" spans="1:5" s="2" customFormat="1">
      <c r="A71" s="13">
        <v>3</v>
      </c>
      <c r="B71" s="275" t="s">
        <v>422</v>
      </c>
      <c r="C71" s="278"/>
      <c r="D71" s="276"/>
      <c r="E71" s="106"/>
    </row>
    <row r="72" spans="1:5" s="2" customFormat="1">
      <c r="A72" s="13">
        <v>4</v>
      </c>
      <c r="B72" s="13" t="s">
        <v>240</v>
      </c>
      <c r="C72" s="278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73" t="s">
        <v>267</v>
      </c>
      <c r="C75" s="8"/>
      <c r="D75" s="86"/>
      <c r="E75" s="106"/>
    </row>
    <row r="76" spans="1:5" s="2" customFormat="1">
      <c r="A76" s="357"/>
      <c r="B76" s="357"/>
      <c r="C76" s="12"/>
      <c r="D76" s="12"/>
      <c r="E76" s="106"/>
    </row>
    <row r="77" spans="1:5" s="2" customFormat="1">
      <c r="A77" s="574" t="s">
        <v>466</v>
      </c>
      <c r="B77" s="574"/>
      <c r="C77" s="574"/>
      <c r="D77" s="574"/>
      <c r="E77" s="106"/>
    </row>
    <row r="78" spans="1:5" s="2" customFormat="1">
      <c r="A78" s="357"/>
      <c r="B78" s="357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467</v>
      </c>
      <c r="D83" s="12"/>
      <c r="E83"/>
      <c r="F83"/>
      <c r="G83"/>
      <c r="H83"/>
      <c r="I83"/>
    </row>
    <row r="84" spans="1:9" s="2" customFormat="1">
      <c r="A84"/>
      <c r="B84" s="575" t="s">
        <v>468</v>
      </c>
      <c r="C84" s="575"/>
      <c r="D84" s="575"/>
      <c r="E84"/>
      <c r="F84"/>
      <c r="G84"/>
      <c r="H84"/>
      <c r="I84"/>
    </row>
    <row r="85" spans="1:9" customFormat="1" ht="12.75">
      <c r="B85" s="66" t="s">
        <v>469</v>
      </c>
    </row>
    <row r="86" spans="1:9" s="2" customFormat="1">
      <c r="A86" s="11"/>
      <c r="B86" s="575" t="s">
        <v>470</v>
      </c>
      <c r="C86" s="575"/>
      <c r="D86" s="575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D20" sqref="D20"/>
    </sheetView>
  </sheetViews>
  <sheetFormatPr defaultColWidth="9.140625"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571" t="s">
        <v>97</v>
      </c>
      <c r="D1" s="571"/>
      <c r="E1" s="92"/>
    </row>
    <row r="2" spans="1:5" s="6" customFormat="1">
      <c r="A2" s="75" t="s">
        <v>315</v>
      </c>
      <c r="B2" s="78"/>
      <c r="C2" s="569" t="s">
        <v>551</v>
      </c>
      <c r="D2" s="570"/>
      <c r="E2" s="92"/>
    </row>
    <row r="3" spans="1:5" s="6" customFormat="1">
      <c r="A3" s="77" t="s">
        <v>128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პლატფორმა ახალი პოლიტიკური მოძრაობა სახელმწიფო ხალხისთვის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88" t="s">
        <v>1407</v>
      </c>
      <c r="C17" s="4">
        <v>30</v>
      </c>
      <c r="D17" s="4">
        <v>0</v>
      </c>
      <c r="E17" s="95"/>
    </row>
    <row r="18" spans="1:5" s="10" customFormat="1" ht="18" customHeight="1">
      <c r="A18" s="99" t="s">
        <v>319</v>
      </c>
      <c r="B18" s="88" t="s">
        <v>1408</v>
      </c>
      <c r="C18" s="4">
        <v>430</v>
      </c>
      <c r="D18" s="4">
        <v>0</v>
      </c>
      <c r="E18" s="95"/>
    </row>
    <row r="19" spans="1:5" s="10" customFormat="1" ht="30">
      <c r="A19" s="99" t="s">
        <v>1409</v>
      </c>
      <c r="B19" s="88" t="s">
        <v>1412</v>
      </c>
      <c r="C19" s="4">
        <v>250</v>
      </c>
      <c r="D19" s="4">
        <v>0</v>
      </c>
      <c r="E19" s="95"/>
    </row>
    <row r="20" spans="1:5" s="10" customFormat="1" ht="30">
      <c r="A20" s="99" t="s">
        <v>1410</v>
      </c>
      <c r="B20" s="88" t="s">
        <v>1413</v>
      </c>
      <c r="C20" s="4">
        <v>9266.0400000000009</v>
      </c>
      <c r="D20" s="4">
        <v>9266.0400000000009</v>
      </c>
      <c r="E20" s="95"/>
    </row>
    <row r="21" spans="1:5" s="10" customFormat="1" ht="30">
      <c r="A21" s="99" t="s">
        <v>1411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9976.0400000000009</v>
      </c>
      <c r="D25" s="87">
        <f>SUM(D10:D24)</f>
        <v>9266.0400000000009</v>
      </c>
      <c r="E25" s="97"/>
    </row>
    <row r="26" spans="1:5">
      <c r="A26" s="44"/>
      <c r="B26" s="44"/>
    </row>
    <row r="27" spans="1:5">
      <c r="A27" s="2" t="s">
        <v>410</v>
      </c>
      <c r="E27" s="5"/>
    </row>
    <row r="28" spans="1:5">
      <c r="A28" s="2" t="s">
        <v>394</v>
      </c>
    </row>
    <row r="29" spans="1:5">
      <c r="A29" s="216" t="s">
        <v>395</v>
      </c>
    </row>
    <row r="30" spans="1:5">
      <c r="A30" s="216"/>
    </row>
    <row r="31" spans="1:5">
      <c r="A31" s="216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L164"/>
  <sheetViews>
    <sheetView tabSelected="1" view="pageBreakPreview" topLeftCell="A86" zoomScaleSheetLayoutView="100" workbookViewId="0">
      <selection activeCell="C105" sqref="C105"/>
    </sheetView>
  </sheetViews>
  <sheetFormatPr defaultColWidth="9.140625" defaultRowHeight="15"/>
  <cols>
    <col min="1" max="1" width="5.42578125" style="473" customWidth="1"/>
    <col min="2" max="2" width="14.7109375" style="473" customWidth="1"/>
    <col min="3" max="3" width="26" style="503" customWidth="1"/>
    <col min="4" max="4" width="17.5703125" style="473" customWidth="1"/>
    <col min="5" max="5" width="41.140625" style="473" customWidth="1"/>
    <col min="6" max="6" width="15.7109375" style="473" customWidth="1"/>
    <col min="7" max="7" width="15.5703125" style="516" customWidth="1"/>
    <col min="8" max="8" width="10.28515625" style="494" customWidth="1"/>
    <col min="9" max="9" width="11.42578125" style="494" customWidth="1"/>
    <col min="10" max="10" width="0" style="473" hidden="1" customWidth="1"/>
    <col min="11" max="11" width="13.28515625" style="473" hidden="1" customWidth="1"/>
    <col min="12" max="16384" width="9.140625" style="473"/>
  </cols>
  <sheetData>
    <row r="1" spans="1:11" ht="18">
      <c r="A1" s="470" t="s">
        <v>442</v>
      </c>
      <c r="B1" s="470"/>
      <c r="C1" s="495"/>
      <c r="D1" s="471"/>
      <c r="E1" s="471"/>
      <c r="F1" s="471"/>
      <c r="G1" s="505"/>
      <c r="H1" s="472"/>
      <c r="I1" s="576" t="s">
        <v>97</v>
      </c>
      <c r="J1" s="576"/>
    </row>
    <row r="2" spans="1:11" ht="18">
      <c r="A2" s="474" t="s">
        <v>128</v>
      </c>
      <c r="B2" s="470"/>
      <c r="C2" s="495"/>
      <c r="D2" s="471"/>
      <c r="E2" s="471"/>
      <c r="F2" s="471"/>
      <c r="G2" s="505"/>
      <c r="H2" s="472"/>
      <c r="I2" s="577" t="s">
        <v>551</v>
      </c>
      <c r="J2" s="578"/>
    </row>
    <row r="3" spans="1:11" ht="18">
      <c r="A3" s="474"/>
      <c r="B3" s="474"/>
      <c r="C3" s="496"/>
      <c r="D3" s="470"/>
      <c r="E3" s="470"/>
      <c r="F3" s="470"/>
      <c r="G3" s="505"/>
      <c r="H3" s="472"/>
      <c r="I3" s="472"/>
    </row>
    <row r="4" spans="1:11" ht="18">
      <c r="A4" s="471" t="s">
        <v>262</v>
      </c>
      <c r="B4" s="471"/>
      <c r="C4" s="495"/>
      <c r="D4" s="471"/>
      <c r="E4" s="471"/>
      <c r="F4" s="471"/>
      <c r="G4" s="506"/>
      <c r="H4" s="475"/>
      <c r="I4" s="475"/>
    </row>
    <row r="5" spans="1:11" ht="18">
      <c r="A5" s="476" t="str">
        <f>'ფორმა N1'!D4</f>
        <v>პლატფორმა ახალი პოლიტიკური მოძრაობა სახელმწიფო ხალხისთვის</v>
      </c>
      <c r="B5" s="476"/>
      <c r="C5" s="497"/>
      <c r="D5" s="476"/>
      <c r="E5" s="476"/>
      <c r="F5" s="476"/>
      <c r="G5" s="507"/>
      <c r="H5" s="477"/>
      <c r="I5" s="477"/>
    </row>
    <row r="6" spans="1:11" ht="18">
      <c r="A6" s="471"/>
      <c r="B6" s="471"/>
      <c r="C6" s="495"/>
      <c r="D6" s="471"/>
      <c r="E6" s="471"/>
      <c r="F6" s="471"/>
      <c r="G6" s="506"/>
      <c r="H6" s="475"/>
      <c r="I6" s="475"/>
    </row>
    <row r="7" spans="1:11" ht="18">
      <c r="A7" s="478"/>
      <c r="B7" s="478"/>
      <c r="C7" s="498"/>
      <c r="D7" s="478"/>
      <c r="E7" s="478"/>
      <c r="F7" s="478"/>
      <c r="G7" s="505"/>
      <c r="H7" s="478"/>
      <c r="I7" s="478"/>
    </row>
    <row r="8" spans="1:11" s="493" customFormat="1" ht="180">
      <c r="A8" s="479" t="s">
        <v>64</v>
      </c>
      <c r="B8" s="479" t="s">
        <v>326</v>
      </c>
      <c r="C8" s="504" t="s">
        <v>327</v>
      </c>
      <c r="D8" s="479" t="s">
        <v>215</v>
      </c>
      <c r="E8" s="479" t="s">
        <v>331</v>
      </c>
      <c r="F8" s="479" t="s">
        <v>334</v>
      </c>
      <c r="G8" s="508" t="s">
        <v>10</v>
      </c>
      <c r="H8" s="468" t="s">
        <v>9</v>
      </c>
      <c r="I8" s="468" t="s">
        <v>376</v>
      </c>
      <c r="J8" s="493" t="s">
        <v>333</v>
      </c>
    </row>
    <row r="9" spans="1:11" ht="18" hidden="1">
      <c r="A9" s="479">
        <v>1</v>
      </c>
      <c r="B9" s="460" t="s">
        <v>592</v>
      </c>
      <c r="C9" s="460" t="s">
        <v>884</v>
      </c>
      <c r="D9" s="461" t="s">
        <v>885</v>
      </c>
      <c r="E9" s="460" t="s">
        <v>886</v>
      </c>
      <c r="F9" s="462" t="s">
        <v>333</v>
      </c>
      <c r="G9" s="509">
        <f t="shared" ref="G9:G40" si="0">K9/0.8</f>
        <v>12500</v>
      </c>
      <c r="H9" s="463">
        <v>0</v>
      </c>
      <c r="I9" s="464">
        <f t="shared" ref="I9:I40" si="1">G9*20/100</f>
        <v>2500</v>
      </c>
      <c r="K9" s="463">
        <v>10000</v>
      </c>
    </row>
    <row r="10" spans="1:11" ht="18" hidden="1">
      <c r="A10" s="479">
        <v>2</v>
      </c>
      <c r="B10" s="465" t="s">
        <v>823</v>
      </c>
      <c r="C10" s="500" t="s">
        <v>887</v>
      </c>
      <c r="D10" s="465" t="s">
        <v>484</v>
      </c>
      <c r="E10" s="465" t="s">
        <v>888</v>
      </c>
      <c r="F10" s="462" t="s">
        <v>333</v>
      </c>
      <c r="G10" s="509">
        <f t="shared" si="0"/>
        <v>6250</v>
      </c>
      <c r="H10" s="466">
        <v>0</v>
      </c>
      <c r="I10" s="464">
        <f t="shared" si="1"/>
        <v>1250</v>
      </c>
      <c r="K10" s="467">
        <v>5000</v>
      </c>
    </row>
    <row r="11" spans="1:11" ht="18" hidden="1">
      <c r="A11" s="479">
        <v>3</v>
      </c>
      <c r="B11" s="465" t="s">
        <v>565</v>
      </c>
      <c r="C11" s="500" t="s">
        <v>889</v>
      </c>
      <c r="D11" s="465" t="s">
        <v>890</v>
      </c>
      <c r="E11" s="465" t="s">
        <v>891</v>
      </c>
      <c r="F11" s="462" t="s">
        <v>333</v>
      </c>
      <c r="G11" s="509">
        <f t="shared" si="0"/>
        <v>6250</v>
      </c>
      <c r="H11" s="466">
        <v>0</v>
      </c>
      <c r="I11" s="464">
        <f t="shared" si="1"/>
        <v>1250</v>
      </c>
      <c r="K11" s="467">
        <v>5000</v>
      </c>
    </row>
    <row r="12" spans="1:11" ht="18" hidden="1">
      <c r="A12" s="479">
        <v>4</v>
      </c>
      <c r="B12" s="465" t="s">
        <v>892</v>
      </c>
      <c r="C12" s="500" t="s">
        <v>893</v>
      </c>
      <c r="D12" s="465" t="s">
        <v>894</v>
      </c>
      <c r="E12" s="465" t="s">
        <v>895</v>
      </c>
      <c r="F12" s="462" t="s">
        <v>333</v>
      </c>
      <c r="G12" s="509">
        <f t="shared" si="0"/>
        <v>2500</v>
      </c>
      <c r="H12" s="466">
        <v>0</v>
      </c>
      <c r="I12" s="464">
        <f t="shared" si="1"/>
        <v>500</v>
      </c>
      <c r="K12" s="467">
        <v>2000</v>
      </c>
    </row>
    <row r="13" spans="1:11" ht="18" hidden="1">
      <c r="A13" s="479">
        <v>5</v>
      </c>
      <c r="B13" s="465" t="s">
        <v>896</v>
      </c>
      <c r="C13" s="500" t="s">
        <v>897</v>
      </c>
      <c r="D13" s="465" t="s">
        <v>502</v>
      </c>
      <c r="E13" s="465" t="s">
        <v>898</v>
      </c>
      <c r="F13" s="462" t="s">
        <v>333</v>
      </c>
      <c r="G13" s="509">
        <f t="shared" si="0"/>
        <v>6250</v>
      </c>
      <c r="H13" s="466">
        <v>0</v>
      </c>
      <c r="I13" s="464">
        <f t="shared" si="1"/>
        <v>1250</v>
      </c>
      <c r="K13" s="467">
        <v>5000</v>
      </c>
    </row>
    <row r="14" spans="1:11" ht="18" hidden="1">
      <c r="A14" s="479">
        <v>6</v>
      </c>
      <c r="B14" s="465" t="s">
        <v>899</v>
      </c>
      <c r="C14" s="500" t="s">
        <v>900</v>
      </c>
      <c r="D14" s="465" t="s">
        <v>901</v>
      </c>
      <c r="E14" s="465" t="s">
        <v>902</v>
      </c>
      <c r="F14" s="462" t="s">
        <v>333</v>
      </c>
      <c r="G14" s="509">
        <f t="shared" si="0"/>
        <v>375</v>
      </c>
      <c r="H14" s="466">
        <v>0</v>
      </c>
      <c r="I14" s="464">
        <f t="shared" si="1"/>
        <v>75</v>
      </c>
      <c r="K14" s="467">
        <v>300</v>
      </c>
    </row>
    <row r="15" spans="1:11" ht="18" hidden="1">
      <c r="A15" s="479">
        <v>7</v>
      </c>
      <c r="B15" s="465" t="s">
        <v>903</v>
      </c>
      <c r="C15" s="500" t="s">
        <v>904</v>
      </c>
      <c r="D15" s="465" t="s">
        <v>905</v>
      </c>
      <c r="E15" s="465" t="s">
        <v>902</v>
      </c>
      <c r="F15" s="462" t="s">
        <v>333</v>
      </c>
      <c r="G15" s="509">
        <f t="shared" si="0"/>
        <v>375</v>
      </c>
      <c r="H15" s="466">
        <v>0</v>
      </c>
      <c r="I15" s="464">
        <f t="shared" si="1"/>
        <v>75</v>
      </c>
      <c r="K15" s="467">
        <v>300</v>
      </c>
    </row>
    <row r="16" spans="1:11" ht="18" hidden="1">
      <c r="A16" s="479">
        <v>8</v>
      </c>
      <c r="B16" s="465" t="s">
        <v>906</v>
      </c>
      <c r="C16" s="500" t="s">
        <v>907</v>
      </c>
      <c r="D16" s="465" t="s">
        <v>908</v>
      </c>
      <c r="E16" s="465" t="s">
        <v>909</v>
      </c>
      <c r="F16" s="462" t="s">
        <v>333</v>
      </c>
      <c r="G16" s="509">
        <f t="shared" si="0"/>
        <v>1281.25</v>
      </c>
      <c r="H16" s="466">
        <v>0</v>
      </c>
      <c r="I16" s="464">
        <f t="shared" si="1"/>
        <v>256.25</v>
      </c>
      <c r="K16" s="467">
        <v>1025</v>
      </c>
    </row>
    <row r="17" spans="1:11" ht="18" hidden="1">
      <c r="A17" s="479">
        <v>9</v>
      </c>
      <c r="B17" s="465" t="s">
        <v>854</v>
      </c>
      <c r="C17" s="500" t="s">
        <v>910</v>
      </c>
      <c r="D17" s="465" t="s">
        <v>911</v>
      </c>
      <c r="E17" s="465" t="s">
        <v>912</v>
      </c>
      <c r="F17" s="462" t="s">
        <v>333</v>
      </c>
      <c r="G17" s="509">
        <f t="shared" si="0"/>
        <v>4375</v>
      </c>
      <c r="H17" s="466">
        <v>0</v>
      </c>
      <c r="I17" s="464">
        <f t="shared" si="1"/>
        <v>875</v>
      </c>
      <c r="K17" s="467">
        <v>3500</v>
      </c>
    </row>
    <row r="18" spans="1:11" ht="18" hidden="1">
      <c r="A18" s="479">
        <v>10</v>
      </c>
      <c r="B18" s="465" t="s">
        <v>913</v>
      </c>
      <c r="C18" s="500" t="s">
        <v>914</v>
      </c>
      <c r="D18" s="465" t="s">
        <v>485</v>
      </c>
      <c r="E18" s="465" t="s">
        <v>915</v>
      </c>
      <c r="F18" s="462" t="s">
        <v>333</v>
      </c>
      <c r="G18" s="509">
        <f t="shared" si="0"/>
        <v>2500</v>
      </c>
      <c r="H18" s="466">
        <v>0</v>
      </c>
      <c r="I18" s="464">
        <f t="shared" si="1"/>
        <v>500</v>
      </c>
      <c r="K18" s="467">
        <v>2000</v>
      </c>
    </row>
    <row r="19" spans="1:11" ht="18" hidden="1">
      <c r="A19" s="479">
        <v>11</v>
      </c>
      <c r="B19" s="465" t="s">
        <v>916</v>
      </c>
      <c r="C19" s="500" t="s">
        <v>917</v>
      </c>
      <c r="D19" s="465" t="s">
        <v>918</v>
      </c>
      <c r="E19" s="465" t="s">
        <v>919</v>
      </c>
      <c r="F19" s="462" t="s">
        <v>333</v>
      </c>
      <c r="G19" s="509">
        <f t="shared" si="0"/>
        <v>1250</v>
      </c>
      <c r="H19" s="466">
        <v>0</v>
      </c>
      <c r="I19" s="464">
        <f t="shared" si="1"/>
        <v>250</v>
      </c>
      <c r="K19" s="467">
        <v>1000</v>
      </c>
    </row>
    <row r="20" spans="1:11" ht="18" hidden="1">
      <c r="A20" s="479">
        <v>12</v>
      </c>
      <c r="B20" s="465" t="s">
        <v>920</v>
      </c>
      <c r="C20" s="500" t="s">
        <v>921</v>
      </c>
      <c r="D20" s="465" t="s">
        <v>918</v>
      </c>
      <c r="E20" s="465" t="s">
        <v>922</v>
      </c>
      <c r="F20" s="462" t="s">
        <v>333</v>
      </c>
      <c r="G20" s="509">
        <f t="shared" si="0"/>
        <v>1250</v>
      </c>
      <c r="H20" s="466">
        <v>0</v>
      </c>
      <c r="I20" s="464">
        <f t="shared" si="1"/>
        <v>250</v>
      </c>
      <c r="K20" s="467">
        <v>1000</v>
      </c>
    </row>
    <row r="21" spans="1:11" ht="18" hidden="1">
      <c r="A21" s="479">
        <v>13</v>
      </c>
      <c r="B21" s="465" t="s">
        <v>923</v>
      </c>
      <c r="C21" s="500" t="s">
        <v>924</v>
      </c>
      <c r="D21" s="465" t="s">
        <v>925</v>
      </c>
      <c r="E21" s="465" t="s">
        <v>926</v>
      </c>
      <c r="F21" s="462" t="s">
        <v>333</v>
      </c>
      <c r="G21" s="509">
        <f t="shared" si="0"/>
        <v>1750</v>
      </c>
      <c r="H21" s="466">
        <v>0</v>
      </c>
      <c r="I21" s="464">
        <f t="shared" si="1"/>
        <v>350</v>
      </c>
      <c r="K21" s="467">
        <v>1400</v>
      </c>
    </row>
    <row r="22" spans="1:11" ht="18" hidden="1">
      <c r="A22" s="479">
        <v>14</v>
      </c>
      <c r="B22" s="465" t="s">
        <v>927</v>
      </c>
      <c r="C22" s="500" t="s">
        <v>928</v>
      </c>
      <c r="D22" s="465" t="s">
        <v>929</v>
      </c>
      <c r="E22" s="465" t="s">
        <v>930</v>
      </c>
      <c r="F22" s="462" t="s">
        <v>333</v>
      </c>
      <c r="G22" s="509">
        <f t="shared" si="0"/>
        <v>1875</v>
      </c>
      <c r="H22" s="466">
        <v>0</v>
      </c>
      <c r="I22" s="464">
        <f t="shared" si="1"/>
        <v>375</v>
      </c>
      <c r="K22" s="467">
        <v>1500</v>
      </c>
    </row>
    <row r="23" spans="1:11" ht="18" hidden="1">
      <c r="A23" s="479">
        <v>15</v>
      </c>
      <c r="B23" s="465" t="s">
        <v>892</v>
      </c>
      <c r="C23" s="500" t="s">
        <v>897</v>
      </c>
      <c r="D23" s="465" t="s">
        <v>482</v>
      </c>
      <c r="E23" s="465" t="s">
        <v>931</v>
      </c>
      <c r="F23" s="462" t="s">
        <v>333</v>
      </c>
      <c r="G23" s="509">
        <f t="shared" si="0"/>
        <v>3125</v>
      </c>
      <c r="H23" s="466">
        <v>0</v>
      </c>
      <c r="I23" s="464">
        <f t="shared" si="1"/>
        <v>625</v>
      </c>
      <c r="K23" s="467">
        <v>2500</v>
      </c>
    </row>
    <row r="24" spans="1:11" ht="18" hidden="1">
      <c r="A24" s="479">
        <v>16</v>
      </c>
      <c r="B24" s="465" t="s">
        <v>932</v>
      </c>
      <c r="C24" s="500" t="s">
        <v>933</v>
      </c>
      <c r="D24" s="465" t="s">
        <v>934</v>
      </c>
      <c r="E24" s="465" t="s">
        <v>935</v>
      </c>
      <c r="F24" s="462" t="s">
        <v>333</v>
      </c>
      <c r="G24" s="509">
        <f t="shared" si="0"/>
        <v>1875</v>
      </c>
      <c r="H24" s="466">
        <v>0</v>
      </c>
      <c r="I24" s="464">
        <f t="shared" si="1"/>
        <v>375</v>
      </c>
      <c r="K24" s="467">
        <v>1500</v>
      </c>
    </row>
    <row r="25" spans="1:11" ht="18" hidden="1">
      <c r="A25" s="479">
        <v>17</v>
      </c>
      <c r="B25" s="465" t="s">
        <v>936</v>
      </c>
      <c r="C25" s="500" t="s">
        <v>937</v>
      </c>
      <c r="D25" s="465" t="s">
        <v>938</v>
      </c>
      <c r="E25" s="465" t="s">
        <v>939</v>
      </c>
      <c r="F25" s="462" t="s">
        <v>333</v>
      </c>
      <c r="G25" s="509">
        <f t="shared" si="0"/>
        <v>250</v>
      </c>
      <c r="H25" s="466">
        <v>0</v>
      </c>
      <c r="I25" s="464">
        <f t="shared" si="1"/>
        <v>50</v>
      </c>
      <c r="K25" s="467">
        <v>200</v>
      </c>
    </row>
    <row r="26" spans="1:11" ht="18" hidden="1">
      <c r="A26" s="479">
        <v>18</v>
      </c>
      <c r="B26" s="465" t="s">
        <v>940</v>
      </c>
      <c r="C26" s="500" t="s">
        <v>941</v>
      </c>
      <c r="D26" s="465" t="s">
        <v>942</v>
      </c>
      <c r="E26" s="465" t="s">
        <v>943</v>
      </c>
      <c r="F26" s="462" t="s">
        <v>333</v>
      </c>
      <c r="G26" s="509">
        <f t="shared" si="0"/>
        <v>250</v>
      </c>
      <c r="H26" s="466">
        <v>0</v>
      </c>
      <c r="I26" s="464">
        <f t="shared" si="1"/>
        <v>50</v>
      </c>
      <c r="K26" s="467">
        <v>200</v>
      </c>
    </row>
    <row r="27" spans="1:11" ht="18" hidden="1">
      <c r="A27" s="479">
        <v>19</v>
      </c>
      <c r="B27" s="465" t="s">
        <v>944</v>
      </c>
      <c r="C27" s="500" t="s">
        <v>609</v>
      </c>
      <c r="D27" s="465" t="s">
        <v>945</v>
      </c>
      <c r="E27" s="465" t="s">
        <v>946</v>
      </c>
      <c r="F27" s="462" t="s">
        <v>333</v>
      </c>
      <c r="G27" s="509">
        <f t="shared" si="0"/>
        <v>1000</v>
      </c>
      <c r="H27" s="466">
        <v>0</v>
      </c>
      <c r="I27" s="464">
        <f t="shared" si="1"/>
        <v>200</v>
      </c>
      <c r="K27" s="467">
        <v>800</v>
      </c>
    </row>
    <row r="28" spans="1:11" ht="18" hidden="1">
      <c r="A28" s="479">
        <v>20</v>
      </c>
      <c r="B28" s="465" t="s">
        <v>947</v>
      </c>
      <c r="C28" s="500" t="s">
        <v>948</v>
      </c>
      <c r="D28" s="465" t="s">
        <v>949</v>
      </c>
      <c r="E28" s="465" t="s">
        <v>950</v>
      </c>
      <c r="F28" s="462" t="s">
        <v>333</v>
      </c>
      <c r="G28" s="509">
        <f t="shared" si="0"/>
        <v>375</v>
      </c>
      <c r="H28" s="466">
        <v>0</v>
      </c>
      <c r="I28" s="464">
        <f t="shared" si="1"/>
        <v>75</v>
      </c>
      <c r="K28" s="467">
        <v>300</v>
      </c>
    </row>
    <row r="29" spans="1:11" ht="18" hidden="1">
      <c r="A29" s="479">
        <v>21</v>
      </c>
      <c r="B29" s="465" t="s">
        <v>951</v>
      </c>
      <c r="C29" s="500" t="s">
        <v>952</v>
      </c>
      <c r="D29" s="465" t="s">
        <v>953</v>
      </c>
      <c r="E29" s="465" t="s">
        <v>954</v>
      </c>
      <c r="F29" s="462" t="s">
        <v>333</v>
      </c>
      <c r="G29" s="509">
        <f t="shared" si="0"/>
        <v>1250</v>
      </c>
      <c r="H29" s="466">
        <v>0</v>
      </c>
      <c r="I29" s="464">
        <f t="shared" si="1"/>
        <v>250</v>
      </c>
      <c r="K29" s="467">
        <v>1000</v>
      </c>
    </row>
    <row r="30" spans="1:11" ht="18" hidden="1">
      <c r="A30" s="479">
        <v>22</v>
      </c>
      <c r="B30" s="465" t="s">
        <v>955</v>
      </c>
      <c r="C30" s="500" t="s">
        <v>956</v>
      </c>
      <c r="D30" s="465" t="s">
        <v>957</v>
      </c>
      <c r="E30" s="465" t="s">
        <v>958</v>
      </c>
      <c r="F30" s="462" t="s">
        <v>333</v>
      </c>
      <c r="G30" s="509">
        <f t="shared" si="0"/>
        <v>2500</v>
      </c>
      <c r="H30" s="466">
        <v>0</v>
      </c>
      <c r="I30" s="464">
        <f t="shared" si="1"/>
        <v>500</v>
      </c>
      <c r="K30" s="467">
        <v>2000</v>
      </c>
    </row>
    <row r="31" spans="1:11" ht="18" hidden="1">
      <c r="A31" s="479">
        <v>23</v>
      </c>
      <c r="B31" s="465" t="s">
        <v>959</v>
      </c>
      <c r="C31" s="500" t="s">
        <v>960</v>
      </c>
      <c r="D31" s="465" t="s">
        <v>961</v>
      </c>
      <c r="E31" s="465" t="s">
        <v>962</v>
      </c>
      <c r="F31" s="462" t="s">
        <v>333</v>
      </c>
      <c r="G31" s="509">
        <f t="shared" si="0"/>
        <v>1000</v>
      </c>
      <c r="H31" s="466">
        <v>0</v>
      </c>
      <c r="I31" s="464">
        <f t="shared" si="1"/>
        <v>200</v>
      </c>
      <c r="K31" s="467">
        <v>800</v>
      </c>
    </row>
    <row r="32" spans="1:11" ht="18" hidden="1">
      <c r="A32" s="479">
        <v>24</v>
      </c>
      <c r="B32" s="465" t="s">
        <v>963</v>
      </c>
      <c r="C32" s="500" t="s">
        <v>964</v>
      </c>
      <c r="D32" s="465" t="s">
        <v>965</v>
      </c>
      <c r="E32" s="465" t="s">
        <v>966</v>
      </c>
      <c r="F32" s="462" t="s">
        <v>333</v>
      </c>
      <c r="G32" s="509">
        <f t="shared" si="0"/>
        <v>1250</v>
      </c>
      <c r="H32" s="466">
        <v>0</v>
      </c>
      <c r="I32" s="464">
        <f t="shared" si="1"/>
        <v>250</v>
      </c>
      <c r="K32" s="467">
        <v>1000</v>
      </c>
    </row>
    <row r="33" spans="1:11" ht="18" hidden="1">
      <c r="A33" s="479">
        <v>25</v>
      </c>
      <c r="B33" s="465" t="s">
        <v>565</v>
      </c>
      <c r="C33" s="500" t="s">
        <v>967</v>
      </c>
      <c r="D33" s="465" t="s">
        <v>968</v>
      </c>
      <c r="E33" s="465" t="s">
        <v>969</v>
      </c>
      <c r="F33" s="462" t="s">
        <v>333</v>
      </c>
      <c r="G33" s="509">
        <f t="shared" si="0"/>
        <v>1000</v>
      </c>
      <c r="H33" s="466">
        <v>0</v>
      </c>
      <c r="I33" s="464">
        <f t="shared" si="1"/>
        <v>200</v>
      </c>
      <c r="K33" s="467">
        <v>800</v>
      </c>
    </row>
    <row r="34" spans="1:11" ht="18" hidden="1">
      <c r="A34" s="479">
        <v>26</v>
      </c>
      <c r="B34" s="465" t="s">
        <v>854</v>
      </c>
      <c r="C34" s="500" t="s">
        <v>970</v>
      </c>
      <c r="D34" s="465" t="s">
        <v>971</v>
      </c>
      <c r="E34" s="465" t="s">
        <v>972</v>
      </c>
      <c r="F34" s="462" t="s">
        <v>333</v>
      </c>
      <c r="G34" s="509">
        <f t="shared" si="0"/>
        <v>3125</v>
      </c>
      <c r="H34" s="466">
        <v>0</v>
      </c>
      <c r="I34" s="464">
        <f t="shared" si="1"/>
        <v>625</v>
      </c>
      <c r="K34" s="467">
        <v>2500</v>
      </c>
    </row>
    <row r="35" spans="1:11" ht="18" hidden="1">
      <c r="A35" s="479">
        <v>27</v>
      </c>
      <c r="B35" s="465" t="s">
        <v>973</v>
      </c>
      <c r="C35" s="500" t="s">
        <v>974</v>
      </c>
      <c r="D35" s="465" t="s">
        <v>975</v>
      </c>
      <c r="E35" s="465" t="s">
        <v>976</v>
      </c>
      <c r="F35" s="462" t="s">
        <v>333</v>
      </c>
      <c r="G35" s="509">
        <f t="shared" si="0"/>
        <v>3125</v>
      </c>
      <c r="H35" s="466">
        <v>0</v>
      </c>
      <c r="I35" s="464">
        <f t="shared" si="1"/>
        <v>625</v>
      </c>
      <c r="K35" s="467">
        <v>2500</v>
      </c>
    </row>
    <row r="36" spans="1:11" ht="18" hidden="1">
      <c r="A36" s="479">
        <v>28</v>
      </c>
      <c r="B36" s="465" t="s">
        <v>977</v>
      </c>
      <c r="C36" s="500" t="s">
        <v>978</v>
      </c>
      <c r="D36" s="465" t="s">
        <v>979</v>
      </c>
      <c r="E36" s="465" t="s">
        <v>980</v>
      </c>
      <c r="F36" s="462" t="s">
        <v>333</v>
      </c>
      <c r="G36" s="509">
        <f t="shared" si="0"/>
        <v>1000</v>
      </c>
      <c r="H36" s="466">
        <v>0</v>
      </c>
      <c r="I36" s="464">
        <f t="shared" si="1"/>
        <v>200</v>
      </c>
      <c r="K36" s="467">
        <v>800</v>
      </c>
    </row>
    <row r="37" spans="1:11" ht="18" hidden="1">
      <c r="A37" s="479">
        <v>29</v>
      </c>
      <c r="B37" s="465" t="s">
        <v>981</v>
      </c>
      <c r="C37" s="500" t="s">
        <v>982</v>
      </c>
      <c r="D37" s="465" t="s">
        <v>983</v>
      </c>
      <c r="E37" s="465" t="s">
        <v>984</v>
      </c>
      <c r="F37" s="462" t="s">
        <v>333</v>
      </c>
      <c r="G37" s="509">
        <f t="shared" si="0"/>
        <v>187.5</v>
      </c>
      <c r="H37" s="466">
        <v>0</v>
      </c>
      <c r="I37" s="464">
        <f t="shared" si="1"/>
        <v>37.5</v>
      </c>
      <c r="K37" s="467">
        <v>150</v>
      </c>
    </row>
    <row r="38" spans="1:11" ht="18" hidden="1">
      <c r="A38" s="479">
        <v>30</v>
      </c>
      <c r="B38" s="465" t="s">
        <v>985</v>
      </c>
      <c r="C38" s="500" t="s">
        <v>986</v>
      </c>
      <c r="D38" s="465" t="s">
        <v>987</v>
      </c>
      <c r="E38" s="465" t="s">
        <v>988</v>
      </c>
      <c r="F38" s="462" t="s">
        <v>333</v>
      </c>
      <c r="G38" s="509">
        <f t="shared" si="0"/>
        <v>1000</v>
      </c>
      <c r="H38" s="466">
        <v>0</v>
      </c>
      <c r="I38" s="464">
        <f t="shared" si="1"/>
        <v>200</v>
      </c>
      <c r="K38" s="467">
        <v>800</v>
      </c>
    </row>
    <row r="39" spans="1:11" ht="18" hidden="1">
      <c r="A39" s="479">
        <v>31</v>
      </c>
      <c r="B39" s="465" t="s">
        <v>989</v>
      </c>
      <c r="C39" s="500" t="s">
        <v>990</v>
      </c>
      <c r="D39" s="465" t="s">
        <v>991</v>
      </c>
      <c r="E39" s="465" t="s">
        <v>992</v>
      </c>
      <c r="F39" s="462" t="s">
        <v>333</v>
      </c>
      <c r="G39" s="509">
        <f t="shared" si="0"/>
        <v>187.5</v>
      </c>
      <c r="H39" s="466">
        <v>0</v>
      </c>
      <c r="I39" s="464">
        <f t="shared" si="1"/>
        <v>37.5</v>
      </c>
      <c r="K39" s="467">
        <v>150</v>
      </c>
    </row>
    <row r="40" spans="1:11" ht="18" hidden="1">
      <c r="A40" s="479">
        <v>32</v>
      </c>
      <c r="B40" s="465" t="s">
        <v>823</v>
      </c>
      <c r="C40" s="500" t="s">
        <v>897</v>
      </c>
      <c r="D40" s="465" t="s">
        <v>993</v>
      </c>
      <c r="E40" s="465" t="s">
        <v>994</v>
      </c>
      <c r="F40" s="462" t="s">
        <v>333</v>
      </c>
      <c r="G40" s="509">
        <f t="shared" si="0"/>
        <v>1875</v>
      </c>
      <c r="H40" s="466">
        <v>0</v>
      </c>
      <c r="I40" s="464">
        <f t="shared" si="1"/>
        <v>375</v>
      </c>
      <c r="K40" s="467">
        <v>1500</v>
      </c>
    </row>
    <row r="41" spans="1:11" ht="18" hidden="1">
      <c r="A41" s="479">
        <v>33</v>
      </c>
      <c r="B41" s="465" t="s">
        <v>823</v>
      </c>
      <c r="C41" s="500" t="s">
        <v>995</v>
      </c>
      <c r="D41" s="465" t="s">
        <v>996</v>
      </c>
      <c r="E41" s="465" t="s">
        <v>997</v>
      </c>
      <c r="F41" s="462" t="s">
        <v>333</v>
      </c>
      <c r="G41" s="509">
        <f t="shared" ref="G41:G72" si="2">K41/0.8</f>
        <v>1875</v>
      </c>
      <c r="H41" s="466">
        <v>0</v>
      </c>
      <c r="I41" s="464">
        <f t="shared" ref="I41:I72" si="3">G41*20/100</f>
        <v>375</v>
      </c>
      <c r="K41" s="467">
        <v>1500</v>
      </c>
    </row>
    <row r="42" spans="1:11" ht="18" hidden="1">
      <c r="A42" s="479">
        <v>34</v>
      </c>
      <c r="B42" s="465" t="s">
        <v>998</v>
      </c>
      <c r="C42" s="500" t="s">
        <v>999</v>
      </c>
      <c r="D42" s="465" t="s">
        <v>1000</v>
      </c>
      <c r="E42" s="465" t="s">
        <v>1001</v>
      </c>
      <c r="F42" s="462" t="s">
        <v>333</v>
      </c>
      <c r="G42" s="509">
        <f t="shared" si="2"/>
        <v>1000</v>
      </c>
      <c r="H42" s="466">
        <v>0</v>
      </c>
      <c r="I42" s="464">
        <f t="shared" si="3"/>
        <v>200</v>
      </c>
      <c r="K42" s="467">
        <v>800</v>
      </c>
    </row>
    <row r="43" spans="1:11" ht="18" hidden="1">
      <c r="A43" s="479">
        <v>35</v>
      </c>
      <c r="B43" s="465" t="s">
        <v>1002</v>
      </c>
      <c r="C43" s="500" t="s">
        <v>1003</v>
      </c>
      <c r="D43" s="465" t="s">
        <v>1004</v>
      </c>
      <c r="E43" s="465" t="s">
        <v>1005</v>
      </c>
      <c r="F43" s="462" t="s">
        <v>333</v>
      </c>
      <c r="G43" s="509">
        <f t="shared" si="2"/>
        <v>1125</v>
      </c>
      <c r="H43" s="466">
        <v>0</v>
      </c>
      <c r="I43" s="464">
        <f t="shared" si="3"/>
        <v>225</v>
      </c>
      <c r="K43" s="467">
        <v>900</v>
      </c>
    </row>
    <row r="44" spans="1:11" ht="18" hidden="1">
      <c r="A44" s="479">
        <v>36</v>
      </c>
      <c r="B44" s="465" t="s">
        <v>1006</v>
      </c>
      <c r="C44" s="500" t="s">
        <v>1007</v>
      </c>
      <c r="D44" s="465" t="s">
        <v>1008</v>
      </c>
      <c r="E44" s="465" t="s">
        <v>1009</v>
      </c>
      <c r="F44" s="462" t="s">
        <v>333</v>
      </c>
      <c r="G44" s="509">
        <f t="shared" si="2"/>
        <v>1000</v>
      </c>
      <c r="H44" s="466">
        <v>0</v>
      </c>
      <c r="I44" s="464">
        <f t="shared" si="3"/>
        <v>200</v>
      </c>
      <c r="K44" s="467">
        <v>800</v>
      </c>
    </row>
    <row r="45" spans="1:11" ht="18" hidden="1">
      <c r="A45" s="479">
        <v>37</v>
      </c>
      <c r="B45" s="465" t="s">
        <v>1010</v>
      </c>
      <c r="C45" s="500" t="s">
        <v>1011</v>
      </c>
      <c r="D45" s="465" t="s">
        <v>1012</v>
      </c>
      <c r="E45" s="465" t="s">
        <v>1013</v>
      </c>
      <c r="F45" s="462" t="s">
        <v>333</v>
      </c>
      <c r="G45" s="509">
        <f t="shared" si="2"/>
        <v>1000</v>
      </c>
      <c r="H45" s="466">
        <v>0</v>
      </c>
      <c r="I45" s="464">
        <f t="shared" si="3"/>
        <v>200</v>
      </c>
      <c r="K45" s="467">
        <v>800</v>
      </c>
    </row>
    <row r="46" spans="1:11" ht="18" hidden="1">
      <c r="A46" s="479">
        <v>38</v>
      </c>
      <c r="B46" s="465" t="s">
        <v>1014</v>
      </c>
      <c r="C46" s="500" t="s">
        <v>1015</v>
      </c>
      <c r="D46" s="465" t="s">
        <v>1016</v>
      </c>
      <c r="E46" s="465" t="s">
        <v>1017</v>
      </c>
      <c r="F46" s="462" t="s">
        <v>333</v>
      </c>
      <c r="G46" s="509">
        <f t="shared" si="2"/>
        <v>1000</v>
      </c>
      <c r="H46" s="466">
        <v>0</v>
      </c>
      <c r="I46" s="464">
        <f t="shared" si="3"/>
        <v>200</v>
      </c>
      <c r="K46" s="467">
        <v>800</v>
      </c>
    </row>
    <row r="47" spans="1:11" ht="18" hidden="1">
      <c r="A47" s="479">
        <v>39</v>
      </c>
      <c r="B47" s="465" t="s">
        <v>1018</v>
      </c>
      <c r="C47" s="500" t="s">
        <v>1019</v>
      </c>
      <c r="D47" s="465" t="s">
        <v>1020</v>
      </c>
      <c r="E47" s="465" t="s">
        <v>1021</v>
      </c>
      <c r="F47" s="462" t="s">
        <v>333</v>
      </c>
      <c r="G47" s="509">
        <f t="shared" si="2"/>
        <v>625</v>
      </c>
      <c r="H47" s="466">
        <v>0</v>
      </c>
      <c r="I47" s="464">
        <f t="shared" si="3"/>
        <v>125</v>
      </c>
      <c r="K47" s="467">
        <v>500</v>
      </c>
    </row>
    <row r="48" spans="1:11" ht="18" hidden="1">
      <c r="A48" s="479">
        <v>40</v>
      </c>
      <c r="B48" s="465" t="s">
        <v>1022</v>
      </c>
      <c r="C48" s="500" t="s">
        <v>1023</v>
      </c>
      <c r="D48" s="465" t="s">
        <v>1024</v>
      </c>
      <c r="E48" s="465" t="s">
        <v>1025</v>
      </c>
      <c r="F48" s="462" t="s">
        <v>333</v>
      </c>
      <c r="G48" s="509">
        <f t="shared" si="2"/>
        <v>1000</v>
      </c>
      <c r="H48" s="466">
        <v>0</v>
      </c>
      <c r="I48" s="464">
        <f t="shared" si="3"/>
        <v>200</v>
      </c>
      <c r="K48" s="467">
        <v>800</v>
      </c>
    </row>
    <row r="49" spans="1:11" ht="18" hidden="1">
      <c r="A49" s="479">
        <v>41</v>
      </c>
      <c r="B49" s="465" t="s">
        <v>1026</v>
      </c>
      <c r="C49" s="500" t="s">
        <v>1027</v>
      </c>
      <c r="D49" s="465" t="s">
        <v>1028</v>
      </c>
      <c r="E49" s="465" t="s">
        <v>1029</v>
      </c>
      <c r="F49" s="462" t="s">
        <v>333</v>
      </c>
      <c r="G49" s="509">
        <f t="shared" si="2"/>
        <v>187.5</v>
      </c>
      <c r="H49" s="466">
        <v>0</v>
      </c>
      <c r="I49" s="464">
        <f t="shared" si="3"/>
        <v>37.5</v>
      </c>
      <c r="K49" s="467">
        <v>150</v>
      </c>
    </row>
    <row r="50" spans="1:11" ht="18" hidden="1">
      <c r="A50" s="479">
        <v>42</v>
      </c>
      <c r="B50" s="465" t="s">
        <v>1030</v>
      </c>
      <c r="C50" s="500" t="s">
        <v>1031</v>
      </c>
      <c r="D50" s="465" t="s">
        <v>1032</v>
      </c>
      <c r="E50" s="465" t="s">
        <v>1033</v>
      </c>
      <c r="F50" s="462" t="s">
        <v>333</v>
      </c>
      <c r="G50" s="509">
        <f t="shared" si="2"/>
        <v>1000</v>
      </c>
      <c r="H50" s="466">
        <v>0</v>
      </c>
      <c r="I50" s="464">
        <f t="shared" si="3"/>
        <v>200</v>
      </c>
      <c r="K50" s="467">
        <v>800</v>
      </c>
    </row>
    <row r="51" spans="1:11" ht="18" hidden="1">
      <c r="A51" s="479">
        <v>43</v>
      </c>
      <c r="B51" s="465" t="s">
        <v>1034</v>
      </c>
      <c r="C51" s="500" t="s">
        <v>1035</v>
      </c>
      <c r="D51" s="465" t="s">
        <v>1036</v>
      </c>
      <c r="E51" s="465" t="s">
        <v>1037</v>
      </c>
      <c r="F51" s="462" t="s">
        <v>333</v>
      </c>
      <c r="G51" s="509">
        <f t="shared" si="2"/>
        <v>1000</v>
      </c>
      <c r="H51" s="466">
        <v>0</v>
      </c>
      <c r="I51" s="464">
        <f t="shared" si="3"/>
        <v>200</v>
      </c>
      <c r="K51" s="467">
        <v>800</v>
      </c>
    </row>
    <row r="52" spans="1:11" ht="18" hidden="1">
      <c r="A52" s="479">
        <v>44</v>
      </c>
      <c r="B52" s="465" t="s">
        <v>612</v>
      </c>
      <c r="C52" s="500" t="s">
        <v>1038</v>
      </c>
      <c r="D52" s="465" t="s">
        <v>1039</v>
      </c>
      <c r="E52" s="465" t="s">
        <v>1040</v>
      </c>
      <c r="F52" s="462" t="s">
        <v>333</v>
      </c>
      <c r="G52" s="509">
        <f t="shared" si="2"/>
        <v>187.5</v>
      </c>
      <c r="H52" s="466">
        <v>0</v>
      </c>
      <c r="I52" s="464">
        <f t="shared" si="3"/>
        <v>37.5</v>
      </c>
      <c r="K52" s="467">
        <v>150</v>
      </c>
    </row>
    <row r="53" spans="1:11" ht="18" hidden="1">
      <c r="A53" s="479">
        <v>45</v>
      </c>
      <c r="B53" s="465" t="s">
        <v>1041</v>
      </c>
      <c r="C53" s="500" t="s">
        <v>1042</v>
      </c>
      <c r="D53" s="465" t="s">
        <v>1043</v>
      </c>
      <c r="E53" s="465" t="s">
        <v>1044</v>
      </c>
      <c r="F53" s="462" t="s">
        <v>333</v>
      </c>
      <c r="G53" s="509">
        <f t="shared" si="2"/>
        <v>187.5</v>
      </c>
      <c r="H53" s="466">
        <v>0</v>
      </c>
      <c r="I53" s="464">
        <f t="shared" si="3"/>
        <v>37.5</v>
      </c>
      <c r="K53" s="467">
        <v>150</v>
      </c>
    </row>
    <row r="54" spans="1:11" ht="18" hidden="1">
      <c r="A54" s="479">
        <v>46</v>
      </c>
      <c r="B54" s="465" t="s">
        <v>770</v>
      </c>
      <c r="C54" s="500" t="s">
        <v>1045</v>
      </c>
      <c r="D54" s="465" t="s">
        <v>1046</v>
      </c>
      <c r="E54" s="465" t="s">
        <v>1047</v>
      </c>
      <c r="F54" s="462" t="s">
        <v>333</v>
      </c>
      <c r="G54" s="509">
        <f t="shared" si="2"/>
        <v>3125</v>
      </c>
      <c r="H54" s="466">
        <v>0</v>
      </c>
      <c r="I54" s="464">
        <f t="shared" si="3"/>
        <v>625</v>
      </c>
      <c r="K54" s="467">
        <v>2500</v>
      </c>
    </row>
    <row r="55" spans="1:11" ht="18" hidden="1">
      <c r="A55" s="479">
        <v>47</v>
      </c>
      <c r="B55" s="465" t="s">
        <v>1048</v>
      </c>
      <c r="C55" s="500" t="s">
        <v>1049</v>
      </c>
      <c r="D55" s="465" t="s">
        <v>1050</v>
      </c>
      <c r="E55" s="465" t="s">
        <v>1051</v>
      </c>
      <c r="F55" s="462" t="s">
        <v>333</v>
      </c>
      <c r="G55" s="509">
        <f t="shared" si="2"/>
        <v>1000</v>
      </c>
      <c r="H55" s="466">
        <v>0</v>
      </c>
      <c r="I55" s="464">
        <f t="shared" si="3"/>
        <v>200</v>
      </c>
      <c r="K55" s="467">
        <v>800</v>
      </c>
    </row>
    <row r="56" spans="1:11" ht="18" hidden="1">
      <c r="A56" s="479">
        <v>48</v>
      </c>
      <c r="B56" s="465" t="s">
        <v>1052</v>
      </c>
      <c r="C56" s="500" t="s">
        <v>1053</v>
      </c>
      <c r="D56" s="465" t="s">
        <v>1054</v>
      </c>
      <c r="E56" s="465" t="s">
        <v>1055</v>
      </c>
      <c r="F56" s="462" t="s">
        <v>333</v>
      </c>
      <c r="G56" s="509">
        <f t="shared" si="2"/>
        <v>150</v>
      </c>
      <c r="H56" s="466">
        <v>0</v>
      </c>
      <c r="I56" s="464">
        <f t="shared" si="3"/>
        <v>30</v>
      </c>
      <c r="K56" s="467">
        <v>120</v>
      </c>
    </row>
    <row r="57" spans="1:11" ht="18" hidden="1">
      <c r="A57" s="479">
        <v>49</v>
      </c>
      <c r="B57" s="465" t="s">
        <v>1056</v>
      </c>
      <c r="C57" s="500" t="s">
        <v>1057</v>
      </c>
      <c r="D57" s="465" t="s">
        <v>1058</v>
      </c>
      <c r="E57" s="465" t="s">
        <v>1059</v>
      </c>
      <c r="F57" s="462" t="s">
        <v>333</v>
      </c>
      <c r="G57" s="509">
        <f t="shared" si="2"/>
        <v>125</v>
      </c>
      <c r="H57" s="466">
        <v>0</v>
      </c>
      <c r="I57" s="464">
        <f t="shared" si="3"/>
        <v>25</v>
      </c>
      <c r="K57" s="467">
        <v>100</v>
      </c>
    </row>
    <row r="58" spans="1:11" ht="18" hidden="1">
      <c r="A58" s="479">
        <v>50</v>
      </c>
      <c r="B58" s="465" t="s">
        <v>632</v>
      </c>
      <c r="C58" s="500" t="s">
        <v>1060</v>
      </c>
      <c r="D58" s="465" t="s">
        <v>1061</v>
      </c>
      <c r="E58" s="465" t="s">
        <v>1062</v>
      </c>
      <c r="F58" s="462" t="s">
        <v>333</v>
      </c>
      <c r="G58" s="509">
        <f t="shared" si="2"/>
        <v>150</v>
      </c>
      <c r="H58" s="466">
        <v>0</v>
      </c>
      <c r="I58" s="464">
        <f t="shared" si="3"/>
        <v>30</v>
      </c>
      <c r="K58" s="467">
        <v>120</v>
      </c>
    </row>
    <row r="59" spans="1:11" ht="18" hidden="1">
      <c r="A59" s="479">
        <v>51</v>
      </c>
      <c r="B59" s="465" t="s">
        <v>1063</v>
      </c>
      <c r="C59" s="500" t="s">
        <v>1064</v>
      </c>
      <c r="D59" s="465" t="s">
        <v>1065</v>
      </c>
      <c r="E59" s="465" t="s">
        <v>1066</v>
      </c>
      <c r="F59" s="462" t="s">
        <v>333</v>
      </c>
      <c r="G59" s="509">
        <f t="shared" si="2"/>
        <v>125</v>
      </c>
      <c r="H59" s="466">
        <v>0</v>
      </c>
      <c r="I59" s="464">
        <f t="shared" si="3"/>
        <v>25</v>
      </c>
      <c r="K59" s="467">
        <v>100</v>
      </c>
    </row>
    <row r="60" spans="1:11" ht="18" hidden="1">
      <c r="A60" s="479">
        <v>52</v>
      </c>
      <c r="B60" s="465" t="s">
        <v>1067</v>
      </c>
      <c r="C60" s="500" t="s">
        <v>1068</v>
      </c>
      <c r="D60" s="465" t="s">
        <v>1069</v>
      </c>
      <c r="E60" s="465" t="s">
        <v>1070</v>
      </c>
      <c r="F60" s="462" t="s">
        <v>333</v>
      </c>
      <c r="G60" s="509">
        <f t="shared" si="2"/>
        <v>187.5</v>
      </c>
      <c r="H60" s="466">
        <v>0</v>
      </c>
      <c r="I60" s="464">
        <f t="shared" si="3"/>
        <v>37.5</v>
      </c>
      <c r="K60" s="467">
        <v>150</v>
      </c>
    </row>
    <row r="61" spans="1:11" ht="18" hidden="1">
      <c r="A61" s="479">
        <v>53</v>
      </c>
      <c r="B61" s="465" t="s">
        <v>1071</v>
      </c>
      <c r="C61" s="500" t="s">
        <v>1072</v>
      </c>
      <c r="D61" s="465" t="s">
        <v>1073</v>
      </c>
      <c r="E61" s="465" t="s">
        <v>1074</v>
      </c>
      <c r="F61" s="462" t="s">
        <v>333</v>
      </c>
      <c r="G61" s="509">
        <f t="shared" si="2"/>
        <v>187.5</v>
      </c>
      <c r="H61" s="466">
        <v>0</v>
      </c>
      <c r="I61" s="464">
        <f t="shared" si="3"/>
        <v>37.5</v>
      </c>
      <c r="K61" s="467">
        <v>150</v>
      </c>
    </row>
    <row r="62" spans="1:11" ht="18" hidden="1">
      <c r="A62" s="479">
        <v>54</v>
      </c>
      <c r="B62" s="465" t="s">
        <v>1075</v>
      </c>
      <c r="C62" s="500" t="s">
        <v>1076</v>
      </c>
      <c r="D62" s="465" t="s">
        <v>1077</v>
      </c>
      <c r="E62" s="465" t="s">
        <v>1078</v>
      </c>
      <c r="F62" s="462" t="s">
        <v>333</v>
      </c>
      <c r="G62" s="509">
        <f t="shared" si="2"/>
        <v>187.5</v>
      </c>
      <c r="H62" s="466">
        <v>0</v>
      </c>
      <c r="I62" s="464">
        <f t="shared" si="3"/>
        <v>37.5</v>
      </c>
      <c r="K62" s="467">
        <v>150</v>
      </c>
    </row>
    <row r="63" spans="1:11" ht="18" hidden="1">
      <c r="A63" s="479">
        <v>55</v>
      </c>
      <c r="B63" s="465" t="s">
        <v>573</v>
      </c>
      <c r="C63" s="500" t="s">
        <v>1079</v>
      </c>
      <c r="D63" s="465" t="s">
        <v>1080</v>
      </c>
      <c r="E63" s="465" t="s">
        <v>1081</v>
      </c>
      <c r="F63" s="462" t="s">
        <v>333</v>
      </c>
      <c r="G63" s="509">
        <f t="shared" si="2"/>
        <v>187.5</v>
      </c>
      <c r="H63" s="466">
        <v>0</v>
      </c>
      <c r="I63" s="464">
        <f t="shared" si="3"/>
        <v>37.5</v>
      </c>
      <c r="K63" s="467">
        <v>150</v>
      </c>
    </row>
    <row r="64" spans="1:11" ht="18" hidden="1">
      <c r="A64" s="479">
        <v>56</v>
      </c>
      <c r="B64" s="465" t="s">
        <v>1082</v>
      </c>
      <c r="C64" s="500" t="s">
        <v>1083</v>
      </c>
      <c r="D64" s="465" t="s">
        <v>1084</v>
      </c>
      <c r="E64" s="465" t="s">
        <v>1085</v>
      </c>
      <c r="F64" s="462" t="s">
        <v>333</v>
      </c>
      <c r="G64" s="509">
        <f t="shared" si="2"/>
        <v>1000</v>
      </c>
      <c r="H64" s="466">
        <v>0</v>
      </c>
      <c r="I64" s="464">
        <f t="shared" si="3"/>
        <v>200</v>
      </c>
      <c r="K64" s="467">
        <v>800</v>
      </c>
    </row>
    <row r="65" spans="1:11" ht="18" hidden="1">
      <c r="A65" s="479">
        <v>57</v>
      </c>
      <c r="B65" s="465" t="s">
        <v>1086</v>
      </c>
      <c r="C65" s="500" t="s">
        <v>1087</v>
      </c>
      <c r="D65" s="465" t="s">
        <v>1088</v>
      </c>
      <c r="E65" s="465" t="s">
        <v>1089</v>
      </c>
      <c r="F65" s="462" t="s">
        <v>333</v>
      </c>
      <c r="G65" s="509">
        <f t="shared" si="2"/>
        <v>1000</v>
      </c>
      <c r="H65" s="466">
        <v>0</v>
      </c>
      <c r="I65" s="464">
        <f t="shared" si="3"/>
        <v>200</v>
      </c>
      <c r="K65" s="467">
        <v>800</v>
      </c>
    </row>
    <row r="66" spans="1:11" ht="18" hidden="1">
      <c r="A66" s="479">
        <v>58</v>
      </c>
      <c r="B66" s="465" t="s">
        <v>1030</v>
      </c>
      <c r="C66" s="500" t="s">
        <v>1090</v>
      </c>
      <c r="D66" s="465" t="s">
        <v>1091</v>
      </c>
      <c r="E66" s="465" t="s">
        <v>1092</v>
      </c>
      <c r="F66" s="462" t="s">
        <v>333</v>
      </c>
      <c r="G66" s="509">
        <f t="shared" si="2"/>
        <v>1000</v>
      </c>
      <c r="H66" s="466">
        <v>0</v>
      </c>
      <c r="I66" s="464">
        <f t="shared" si="3"/>
        <v>200</v>
      </c>
      <c r="K66" s="467">
        <v>800</v>
      </c>
    </row>
    <row r="67" spans="1:11" ht="18" hidden="1">
      <c r="A67" s="479">
        <v>59</v>
      </c>
      <c r="B67" s="465" t="s">
        <v>823</v>
      </c>
      <c r="C67" s="500" t="s">
        <v>1093</v>
      </c>
      <c r="D67" s="465" t="s">
        <v>1094</v>
      </c>
      <c r="E67" s="465" t="s">
        <v>1095</v>
      </c>
      <c r="F67" s="462" t="s">
        <v>333</v>
      </c>
      <c r="G67" s="509">
        <f t="shared" si="2"/>
        <v>1000</v>
      </c>
      <c r="H67" s="466">
        <v>0</v>
      </c>
      <c r="I67" s="464">
        <f t="shared" si="3"/>
        <v>200</v>
      </c>
      <c r="K67" s="467">
        <v>800</v>
      </c>
    </row>
    <row r="68" spans="1:11" ht="18" hidden="1">
      <c r="A68" s="479">
        <v>60</v>
      </c>
      <c r="B68" s="465" t="s">
        <v>1096</v>
      </c>
      <c r="C68" s="500" t="s">
        <v>1097</v>
      </c>
      <c r="D68" s="465" t="s">
        <v>1098</v>
      </c>
      <c r="E68" s="465" t="s">
        <v>1099</v>
      </c>
      <c r="F68" s="462" t="s">
        <v>333</v>
      </c>
      <c r="G68" s="509">
        <f t="shared" si="2"/>
        <v>1000</v>
      </c>
      <c r="H68" s="466">
        <v>0</v>
      </c>
      <c r="I68" s="464">
        <f t="shared" si="3"/>
        <v>200</v>
      </c>
      <c r="K68" s="467">
        <v>800</v>
      </c>
    </row>
    <row r="69" spans="1:11" ht="18" hidden="1">
      <c r="A69" s="479">
        <v>61</v>
      </c>
      <c r="B69" s="465" t="s">
        <v>1100</v>
      </c>
      <c r="C69" s="500" t="s">
        <v>1101</v>
      </c>
      <c r="D69" s="465" t="s">
        <v>1102</v>
      </c>
      <c r="E69" s="465" t="s">
        <v>1103</v>
      </c>
      <c r="F69" s="462" t="s">
        <v>333</v>
      </c>
      <c r="G69" s="509">
        <f t="shared" si="2"/>
        <v>150</v>
      </c>
      <c r="H69" s="466">
        <v>0</v>
      </c>
      <c r="I69" s="464">
        <f t="shared" si="3"/>
        <v>30</v>
      </c>
      <c r="K69" s="467">
        <v>120</v>
      </c>
    </row>
    <row r="70" spans="1:11" ht="18" hidden="1">
      <c r="A70" s="479">
        <v>62</v>
      </c>
      <c r="B70" s="465" t="s">
        <v>1104</v>
      </c>
      <c r="C70" s="500" t="s">
        <v>1105</v>
      </c>
      <c r="D70" s="465" t="s">
        <v>1106</v>
      </c>
      <c r="E70" s="465" t="s">
        <v>1107</v>
      </c>
      <c r="F70" s="462" t="s">
        <v>333</v>
      </c>
      <c r="G70" s="509">
        <f t="shared" si="2"/>
        <v>150</v>
      </c>
      <c r="H70" s="466">
        <v>0</v>
      </c>
      <c r="I70" s="464">
        <f t="shared" si="3"/>
        <v>30</v>
      </c>
      <c r="K70" s="467">
        <v>120</v>
      </c>
    </row>
    <row r="71" spans="1:11" ht="18" hidden="1">
      <c r="A71" s="479">
        <v>63</v>
      </c>
      <c r="B71" s="465" t="s">
        <v>998</v>
      </c>
      <c r="C71" s="500" t="s">
        <v>1108</v>
      </c>
      <c r="D71" s="465" t="s">
        <v>1109</v>
      </c>
      <c r="E71" s="465" t="s">
        <v>1110</v>
      </c>
      <c r="F71" s="462" t="s">
        <v>333</v>
      </c>
      <c r="G71" s="509">
        <f t="shared" si="2"/>
        <v>1000</v>
      </c>
      <c r="H71" s="466">
        <v>0</v>
      </c>
      <c r="I71" s="464">
        <f t="shared" si="3"/>
        <v>200</v>
      </c>
      <c r="K71" s="467">
        <v>800</v>
      </c>
    </row>
    <row r="72" spans="1:11" ht="18" hidden="1">
      <c r="A72" s="479">
        <v>64</v>
      </c>
      <c r="B72" s="465" t="s">
        <v>1111</v>
      </c>
      <c r="C72" s="500" t="s">
        <v>1112</v>
      </c>
      <c r="D72" s="465" t="s">
        <v>1113</v>
      </c>
      <c r="E72" s="465" t="s">
        <v>1114</v>
      </c>
      <c r="F72" s="462" t="s">
        <v>333</v>
      </c>
      <c r="G72" s="509">
        <f t="shared" si="2"/>
        <v>1000</v>
      </c>
      <c r="H72" s="466">
        <v>0</v>
      </c>
      <c r="I72" s="464">
        <f t="shared" si="3"/>
        <v>200</v>
      </c>
      <c r="K72" s="467">
        <v>800</v>
      </c>
    </row>
    <row r="73" spans="1:11" ht="18" hidden="1">
      <c r="A73" s="479">
        <v>65</v>
      </c>
      <c r="B73" s="465" t="s">
        <v>1115</v>
      </c>
      <c r="C73" s="500" t="s">
        <v>1116</v>
      </c>
      <c r="D73" s="465" t="s">
        <v>1117</v>
      </c>
      <c r="E73" s="465" t="s">
        <v>1118</v>
      </c>
      <c r="F73" s="462" t="s">
        <v>333</v>
      </c>
      <c r="G73" s="509">
        <f t="shared" ref="G73:G104" si="4">K73/0.8</f>
        <v>187.5</v>
      </c>
      <c r="H73" s="466">
        <v>0</v>
      </c>
      <c r="I73" s="464">
        <f t="shared" ref="I73:I104" si="5">G73*20/100</f>
        <v>37.5</v>
      </c>
      <c r="K73" s="467">
        <v>150</v>
      </c>
    </row>
    <row r="74" spans="1:11" ht="18" hidden="1">
      <c r="A74" s="479">
        <v>66</v>
      </c>
      <c r="B74" s="465" t="s">
        <v>1119</v>
      </c>
      <c r="C74" s="500" t="s">
        <v>1120</v>
      </c>
      <c r="D74" s="465" t="s">
        <v>1121</v>
      </c>
      <c r="E74" s="465" t="s">
        <v>1122</v>
      </c>
      <c r="F74" s="462" t="s">
        <v>333</v>
      </c>
      <c r="G74" s="509">
        <f t="shared" si="4"/>
        <v>1000</v>
      </c>
      <c r="H74" s="466">
        <v>0</v>
      </c>
      <c r="I74" s="464">
        <f t="shared" si="5"/>
        <v>200</v>
      </c>
      <c r="K74" s="467">
        <v>800</v>
      </c>
    </row>
    <row r="75" spans="1:11" ht="18" hidden="1">
      <c r="A75" s="479">
        <v>67</v>
      </c>
      <c r="B75" s="465" t="s">
        <v>1123</v>
      </c>
      <c r="C75" s="500" t="s">
        <v>1124</v>
      </c>
      <c r="D75" s="465" t="s">
        <v>1125</v>
      </c>
      <c r="E75" s="465" t="s">
        <v>1126</v>
      </c>
      <c r="F75" s="462" t="s">
        <v>333</v>
      </c>
      <c r="G75" s="509">
        <f t="shared" si="4"/>
        <v>1000</v>
      </c>
      <c r="H75" s="466">
        <v>0</v>
      </c>
      <c r="I75" s="464">
        <f t="shared" si="5"/>
        <v>200</v>
      </c>
      <c r="K75" s="467">
        <v>800</v>
      </c>
    </row>
    <row r="76" spans="1:11" ht="18" hidden="1">
      <c r="A76" s="479">
        <v>68</v>
      </c>
      <c r="B76" s="465" t="s">
        <v>632</v>
      </c>
      <c r="C76" s="500" t="s">
        <v>1127</v>
      </c>
      <c r="D76" s="465" t="s">
        <v>631</v>
      </c>
      <c r="E76" s="465" t="s">
        <v>1128</v>
      </c>
      <c r="F76" s="462" t="s">
        <v>333</v>
      </c>
      <c r="G76" s="509">
        <f t="shared" si="4"/>
        <v>187.5</v>
      </c>
      <c r="H76" s="466">
        <v>0</v>
      </c>
      <c r="I76" s="464">
        <f t="shared" si="5"/>
        <v>37.5</v>
      </c>
      <c r="K76" s="467">
        <v>150</v>
      </c>
    </row>
    <row r="77" spans="1:11" ht="18" hidden="1">
      <c r="A77" s="479">
        <v>69</v>
      </c>
      <c r="B77" s="465" t="s">
        <v>1129</v>
      </c>
      <c r="C77" s="500" t="s">
        <v>1130</v>
      </c>
      <c r="D77" s="465" t="s">
        <v>1131</v>
      </c>
      <c r="E77" s="465" t="s">
        <v>1132</v>
      </c>
      <c r="F77" s="462" t="s">
        <v>333</v>
      </c>
      <c r="G77" s="509">
        <f t="shared" si="4"/>
        <v>1000</v>
      </c>
      <c r="H77" s="466">
        <v>0</v>
      </c>
      <c r="I77" s="464">
        <f t="shared" si="5"/>
        <v>200</v>
      </c>
      <c r="K77" s="467">
        <v>800</v>
      </c>
    </row>
    <row r="78" spans="1:11" ht="18" hidden="1">
      <c r="A78" s="479">
        <v>70</v>
      </c>
      <c r="B78" s="465" t="s">
        <v>1133</v>
      </c>
      <c r="C78" s="500" t="s">
        <v>1134</v>
      </c>
      <c r="D78" s="465" t="s">
        <v>1135</v>
      </c>
      <c r="E78" s="465" t="s">
        <v>1136</v>
      </c>
      <c r="F78" s="462" t="s">
        <v>333</v>
      </c>
      <c r="G78" s="509">
        <f t="shared" si="4"/>
        <v>1000</v>
      </c>
      <c r="H78" s="466">
        <v>0</v>
      </c>
      <c r="I78" s="464">
        <f t="shared" si="5"/>
        <v>200</v>
      </c>
      <c r="K78" s="467">
        <v>800</v>
      </c>
    </row>
    <row r="79" spans="1:11" ht="18" hidden="1">
      <c r="A79" s="479">
        <v>71</v>
      </c>
      <c r="B79" s="465" t="s">
        <v>799</v>
      </c>
      <c r="C79" s="500" t="s">
        <v>1137</v>
      </c>
      <c r="D79" s="465" t="s">
        <v>1138</v>
      </c>
      <c r="E79" s="465" t="s">
        <v>1139</v>
      </c>
      <c r="F79" s="462" t="s">
        <v>333</v>
      </c>
      <c r="G79" s="509">
        <f t="shared" si="4"/>
        <v>1000</v>
      </c>
      <c r="H79" s="466">
        <v>0</v>
      </c>
      <c r="I79" s="464">
        <f t="shared" si="5"/>
        <v>200</v>
      </c>
      <c r="K79" s="467">
        <v>800</v>
      </c>
    </row>
    <row r="80" spans="1:11" ht="18" hidden="1">
      <c r="A80" s="479">
        <v>72</v>
      </c>
      <c r="B80" s="465" t="s">
        <v>1140</v>
      </c>
      <c r="C80" s="500" t="s">
        <v>1141</v>
      </c>
      <c r="D80" s="465" t="s">
        <v>1142</v>
      </c>
      <c r="E80" s="465" t="s">
        <v>1143</v>
      </c>
      <c r="F80" s="462" t="s">
        <v>333</v>
      </c>
      <c r="G80" s="509">
        <f t="shared" si="4"/>
        <v>187.5</v>
      </c>
      <c r="H80" s="466">
        <v>0</v>
      </c>
      <c r="I80" s="464">
        <f t="shared" si="5"/>
        <v>37.5</v>
      </c>
      <c r="K80" s="467">
        <v>150</v>
      </c>
    </row>
    <row r="81" spans="1:11" ht="18" hidden="1">
      <c r="A81" s="479">
        <v>73</v>
      </c>
      <c r="B81" s="465" t="s">
        <v>1144</v>
      </c>
      <c r="C81" s="500" t="s">
        <v>1145</v>
      </c>
      <c r="D81" s="465" t="s">
        <v>1146</v>
      </c>
      <c r="E81" s="465" t="s">
        <v>1147</v>
      </c>
      <c r="F81" s="462" t="s">
        <v>333</v>
      </c>
      <c r="G81" s="509">
        <f t="shared" si="4"/>
        <v>187.5</v>
      </c>
      <c r="H81" s="466">
        <v>0</v>
      </c>
      <c r="I81" s="464">
        <f t="shared" si="5"/>
        <v>37.5</v>
      </c>
      <c r="K81" s="467">
        <v>150</v>
      </c>
    </row>
    <row r="82" spans="1:11" ht="18" hidden="1">
      <c r="A82" s="479">
        <v>74</v>
      </c>
      <c r="B82" s="465" t="s">
        <v>1148</v>
      </c>
      <c r="C82" s="500" t="s">
        <v>1149</v>
      </c>
      <c r="D82" s="465" t="s">
        <v>1150</v>
      </c>
      <c r="E82" s="465" t="s">
        <v>1151</v>
      </c>
      <c r="F82" s="462" t="s">
        <v>333</v>
      </c>
      <c r="G82" s="509">
        <f t="shared" si="4"/>
        <v>1000</v>
      </c>
      <c r="H82" s="466">
        <v>0</v>
      </c>
      <c r="I82" s="464">
        <f t="shared" si="5"/>
        <v>200</v>
      </c>
      <c r="K82" s="467">
        <v>800</v>
      </c>
    </row>
    <row r="83" spans="1:11" ht="18">
      <c r="A83" s="479">
        <v>75</v>
      </c>
      <c r="B83" s="465" t="s">
        <v>1152</v>
      </c>
      <c r="C83" s="500" t="s">
        <v>1153</v>
      </c>
      <c r="D83" s="465" t="s">
        <v>1154</v>
      </c>
      <c r="E83" s="465" t="s">
        <v>1155</v>
      </c>
      <c r="F83" s="462" t="s">
        <v>333</v>
      </c>
      <c r="G83" s="509">
        <f t="shared" si="4"/>
        <v>1125</v>
      </c>
      <c r="H83" s="466">
        <v>720</v>
      </c>
      <c r="I83" s="464">
        <f t="shared" si="5"/>
        <v>225</v>
      </c>
      <c r="K83" s="467">
        <v>900</v>
      </c>
    </row>
    <row r="84" spans="1:11" ht="18">
      <c r="A84" s="479">
        <v>76</v>
      </c>
      <c r="B84" s="465" t="s">
        <v>1156</v>
      </c>
      <c r="C84" s="500" t="s">
        <v>1157</v>
      </c>
      <c r="D84" s="465" t="s">
        <v>1158</v>
      </c>
      <c r="E84" s="465" t="s">
        <v>1159</v>
      </c>
      <c r="F84" s="462" t="s">
        <v>333</v>
      </c>
      <c r="G84" s="509">
        <f t="shared" si="4"/>
        <v>1125</v>
      </c>
      <c r="H84" s="466">
        <v>720</v>
      </c>
      <c r="I84" s="464">
        <f t="shared" si="5"/>
        <v>225</v>
      </c>
      <c r="K84" s="467">
        <v>900</v>
      </c>
    </row>
    <row r="85" spans="1:11" ht="18">
      <c r="A85" s="479">
        <v>77</v>
      </c>
      <c r="B85" s="465" t="s">
        <v>1160</v>
      </c>
      <c r="C85" s="500" t="s">
        <v>1161</v>
      </c>
      <c r="D85" s="465" t="s">
        <v>1162</v>
      </c>
      <c r="E85" s="465" t="s">
        <v>1163</v>
      </c>
      <c r="F85" s="462" t="s">
        <v>333</v>
      </c>
      <c r="G85" s="509">
        <f t="shared" si="4"/>
        <v>1125</v>
      </c>
      <c r="H85" s="466">
        <v>720</v>
      </c>
      <c r="I85" s="464">
        <f t="shared" si="5"/>
        <v>225</v>
      </c>
      <c r="K85" s="467">
        <v>900</v>
      </c>
    </row>
    <row r="86" spans="1:11" ht="18">
      <c r="A86" s="479">
        <v>78</v>
      </c>
      <c r="B86" s="465" t="s">
        <v>1022</v>
      </c>
      <c r="C86" s="500" t="s">
        <v>1164</v>
      </c>
      <c r="D86" s="465" t="s">
        <v>1165</v>
      </c>
      <c r="E86" s="465" t="s">
        <v>1166</v>
      </c>
      <c r="F86" s="462" t="s">
        <v>333</v>
      </c>
      <c r="G86" s="509">
        <f t="shared" si="4"/>
        <v>1125</v>
      </c>
      <c r="H86" s="466">
        <v>720</v>
      </c>
      <c r="I86" s="464">
        <f t="shared" si="5"/>
        <v>225</v>
      </c>
      <c r="K86" s="467">
        <v>900</v>
      </c>
    </row>
    <row r="87" spans="1:11" ht="18">
      <c r="A87" s="479">
        <v>79</v>
      </c>
      <c r="B87" s="465" t="s">
        <v>620</v>
      </c>
      <c r="C87" s="500" t="s">
        <v>1167</v>
      </c>
      <c r="D87" s="465" t="s">
        <v>1168</v>
      </c>
      <c r="E87" s="465" t="s">
        <v>1169</v>
      </c>
      <c r="F87" s="462" t="s">
        <v>333</v>
      </c>
      <c r="G87" s="509">
        <f t="shared" si="4"/>
        <v>1125</v>
      </c>
      <c r="H87" s="466">
        <v>720</v>
      </c>
      <c r="I87" s="464">
        <f t="shared" si="5"/>
        <v>225</v>
      </c>
      <c r="K87" s="467">
        <v>900</v>
      </c>
    </row>
    <row r="88" spans="1:11" ht="18">
      <c r="A88" s="479">
        <v>80</v>
      </c>
      <c r="B88" s="465" t="s">
        <v>1170</v>
      </c>
      <c r="C88" s="500" t="s">
        <v>1171</v>
      </c>
      <c r="D88" s="465" t="s">
        <v>1172</v>
      </c>
      <c r="E88" s="465" t="s">
        <v>1173</v>
      </c>
      <c r="F88" s="462" t="s">
        <v>333</v>
      </c>
      <c r="G88" s="509">
        <f t="shared" si="4"/>
        <v>1125</v>
      </c>
      <c r="H88" s="466">
        <v>720</v>
      </c>
      <c r="I88" s="464">
        <f t="shared" si="5"/>
        <v>225</v>
      </c>
      <c r="K88" s="467">
        <v>900</v>
      </c>
    </row>
    <row r="89" spans="1:11" ht="18">
      <c r="A89" s="479">
        <v>81</v>
      </c>
      <c r="B89" s="465" t="s">
        <v>1174</v>
      </c>
      <c r="C89" s="500" t="s">
        <v>1175</v>
      </c>
      <c r="D89" s="465" t="s">
        <v>1176</v>
      </c>
      <c r="E89" s="465" t="s">
        <v>1177</v>
      </c>
      <c r="F89" s="462" t="s">
        <v>333</v>
      </c>
      <c r="G89" s="509">
        <f t="shared" si="4"/>
        <v>1125</v>
      </c>
      <c r="H89" s="466">
        <v>720</v>
      </c>
      <c r="I89" s="464">
        <f t="shared" si="5"/>
        <v>225</v>
      </c>
      <c r="K89" s="467">
        <v>900</v>
      </c>
    </row>
    <row r="90" spans="1:11" ht="18">
      <c r="A90" s="479">
        <v>82</v>
      </c>
      <c r="B90" s="465" t="s">
        <v>1178</v>
      </c>
      <c r="C90" s="500" t="s">
        <v>1007</v>
      </c>
      <c r="D90" s="465" t="s">
        <v>1179</v>
      </c>
      <c r="E90" s="465" t="s">
        <v>1180</v>
      </c>
      <c r="F90" s="462" t="s">
        <v>333</v>
      </c>
      <c r="G90" s="509">
        <f t="shared" si="4"/>
        <v>1125</v>
      </c>
      <c r="H90" s="466">
        <v>720</v>
      </c>
      <c r="I90" s="464">
        <f t="shared" si="5"/>
        <v>225</v>
      </c>
      <c r="K90" s="467">
        <v>900</v>
      </c>
    </row>
    <row r="91" spans="1:11" ht="18">
      <c r="A91" s="479">
        <v>83</v>
      </c>
      <c r="B91" s="465" t="s">
        <v>620</v>
      </c>
      <c r="C91" s="500" t="s">
        <v>1181</v>
      </c>
      <c r="D91" s="465" t="s">
        <v>1182</v>
      </c>
      <c r="E91" s="465" t="s">
        <v>1169</v>
      </c>
      <c r="F91" s="462" t="s">
        <v>333</v>
      </c>
      <c r="G91" s="509">
        <f t="shared" si="4"/>
        <v>1125</v>
      </c>
      <c r="H91" s="466">
        <v>720</v>
      </c>
      <c r="I91" s="464">
        <f t="shared" si="5"/>
        <v>225</v>
      </c>
      <c r="K91" s="467">
        <v>900</v>
      </c>
    </row>
    <row r="92" spans="1:11" ht="18">
      <c r="A92" s="479">
        <v>84</v>
      </c>
      <c r="B92" s="465" t="s">
        <v>1183</v>
      </c>
      <c r="C92" s="500" t="s">
        <v>1184</v>
      </c>
      <c r="D92" s="465" t="s">
        <v>1185</v>
      </c>
      <c r="E92" s="465" t="s">
        <v>1169</v>
      </c>
      <c r="F92" s="462" t="s">
        <v>333</v>
      </c>
      <c r="G92" s="509">
        <f t="shared" si="4"/>
        <v>1125</v>
      </c>
      <c r="H92" s="466">
        <v>720</v>
      </c>
      <c r="I92" s="464">
        <f t="shared" si="5"/>
        <v>225</v>
      </c>
      <c r="K92" s="467">
        <v>900</v>
      </c>
    </row>
    <row r="93" spans="1:11" ht="18">
      <c r="A93" s="479">
        <v>85</v>
      </c>
      <c r="B93" s="465" t="s">
        <v>1186</v>
      </c>
      <c r="C93" s="500" t="s">
        <v>1187</v>
      </c>
      <c r="D93" s="465" t="s">
        <v>1188</v>
      </c>
      <c r="E93" s="465" t="s">
        <v>1189</v>
      </c>
      <c r="F93" s="462" t="s">
        <v>333</v>
      </c>
      <c r="G93" s="509">
        <f t="shared" si="4"/>
        <v>1125</v>
      </c>
      <c r="H93" s="466">
        <v>720</v>
      </c>
      <c r="I93" s="464">
        <f t="shared" si="5"/>
        <v>225</v>
      </c>
      <c r="K93" s="467">
        <v>900</v>
      </c>
    </row>
    <row r="94" spans="1:11" ht="18">
      <c r="A94" s="479">
        <v>86</v>
      </c>
      <c r="B94" s="465" t="s">
        <v>770</v>
      </c>
      <c r="C94" s="500" t="s">
        <v>1190</v>
      </c>
      <c r="D94" s="465" t="s">
        <v>1191</v>
      </c>
      <c r="E94" s="465" t="s">
        <v>1163</v>
      </c>
      <c r="F94" s="462" t="s">
        <v>333</v>
      </c>
      <c r="G94" s="509">
        <f t="shared" si="4"/>
        <v>1125</v>
      </c>
      <c r="H94" s="466">
        <v>720</v>
      </c>
      <c r="I94" s="464">
        <f t="shared" si="5"/>
        <v>225</v>
      </c>
      <c r="K94" s="467">
        <v>900</v>
      </c>
    </row>
    <row r="95" spans="1:11" ht="18">
      <c r="A95" s="479">
        <v>87</v>
      </c>
      <c r="B95" s="465" t="s">
        <v>1192</v>
      </c>
      <c r="C95" s="500" t="s">
        <v>1193</v>
      </c>
      <c r="D95" s="465" t="s">
        <v>1194</v>
      </c>
      <c r="E95" s="465" t="s">
        <v>1195</v>
      </c>
      <c r="F95" s="462" t="s">
        <v>333</v>
      </c>
      <c r="G95" s="509">
        <f t="shared" si="4"/>
        <v>1125</v>
      </c>
      <c r="H95" s="466">
        <v>720</v>
      </c>
      <c r="I95" s="464">
        <f t="shared" si="5"/>
        <v>225</v>
      </c>
      <c r="K95" s="467">
        <v>900</v>
      </c>
    </row>
    <row r="96" spans="1:11" ht="18">
      <c r="A96" s="479">
        <v>88</v>
      </c>
      <c r="B96" s="465" t="s">
        <v>770</v>
      </c>
      <c r="C96" s="500" t="s">
        <v>1196</v>
      </c>
      <c r="D96" s="465" t="s">
        <v>1197</v>
      </c>
      <c r="E96" s="465" t="s">
        <v>1198</v>
      </c>
      <c r="F96" s="462" t="s">
        <v>333</v>
      </c>
      <c r="G96" s="509">
        <f t="shared" si="4"/>
        <v>1125</v>
      </c>
      <c r="H96" s="466">
        <v>720</v>
      </c>
      <c r="I96" s="464">
        <f t="shared" si="5"/>
        <v>225</v>
      </c>
      <c r="K96" s="467">
        <v>900</v>
      </c>
    </row>
    <row r="97" spans="1:11" ht="18">
      <c r="A97" s="479">
        <v>89</v>
      </c>
      <c r="B97" s="465" t="s">
        <v>1199</v>
      </c>
      <c r="C97" s="500" t="s">
        <v>1200</v>
      </c>
      <c r="D97" s="465" t="s">
        <v>1201</v>
      </c>
      <c r="E97" s="465" t="s">
        <v>1202</v>
      </c>
      <c r="F97" s="462" t="s">
        <v>333</v>
      </c>
      <c r="G97" s="509">
        <f t="shared" si="4"/>
        <v>1125</v>
      </c>
      <c r="H97" s="466">
        <v>720</v>
      </c>
      <c r="I97" s="464">
        <f t="shared" si="5"/>
        <v>225</v>
      </c>
      <c r="K97" s="467">
        <v>900</v>
      </c>
    </row>
    <row r="98" spans="1:11" ht="18">
      <c r="A98" s="479">
        <v>90</v>
      </c>
      <c r="B98" s="465" t="s">
        <v>1203</v>
      </c>
      <c r="C98" s="500" t="s">
        <v>1204</v>
      </c>
      <c r="D98" s="465" t="s">
        <v>1205</v>
      </c>
      <c r="E98" s="465" t="s">
        <v>1206</v>
      </c>
      <c r="F98" s="462" t="s">
        <v>333</v>
      </c>
      <c r="G98" s="509">
        <f t="shared" si="4"/>
        <v>1125</v>
      </c>
      <c r="H98" s="466">
        <v>720</v>
      </c>
      <c r="I98" s="464">
        <f t="shared" si="5"/>
        <v>225</v>
      </c>
      <c r="K98" s="467">
        <v>900</v>
      </c>
    </row>
    <row r="99" spans="1:11" ht="18">
      <c r="A99" s="479">
        <v>91</v>
      </c>
      <c r="B99" s="465" t="s">
        <v>1207</v>
      </c>
      <c r="C99" s="500" t="s">
        <v>1208</v>
      </c>
      <c r="D99" s="465" t="s">
        <v>1209</v>
      </c>
      <c r="E99" s="465" t="s">
        <v>1210</v>
      </c>
      <c r="F99" s="462" t="s">
        <v>333</v>
      </c>
      <c r="G99" s="509">
        <f t="shared" si="4"/>
        <v>1125</v>
      </c>
      <c r="H99" s="466">
        <v>720</v>
      </c>
      <c r="I99" s="464">
        <f t="shared" si="5"/>
        <v>225</v>
      </c>
      <c r="K99" s="467">
        <v>900</v>
      </c>
    </row>
    <row r="100" spans="1:11" ht="18">
      <c r="A100" s="479">
        <v>92</v>
      </c>
      <c r="B100" s="465" t="s">
        <v>1211</v>
      </c>
      <c r="C100" s="500" t="s">
        <v>1212</v>
      </c>
      <c r="D100" s="465" t="s">
        <v>1209</v>
      </c>
      <c r="E100" s="465" t="s">
        <v>1213</v>
      </c>
      <c r="F100" s="462" t="s">
        <v>333</v>
      </c>
      <c r="G100" s="509">
        <f t="shared" si="4"/>
        <v>1125</v>
      </c>
      <c r="H100" s="466">
        <v>720</v>
      </c>
      <c r="I100" s="464">
        <f t="shared" si="5"/>
        <v>225</v>
      </c>
      <c r="K100" s="467">
        <v>900</v>
      </c>
    </row>
    <row r="101" spans="1:11" ht="18">
      <c r="A101" s="479">
        <v>93</v>
      </c>
      <c r="B101" s="465" t="s">
        <v>807</v>
      </c>
      <c r="C101" s="500" t="s">
        <v>1214</v>
      </c>
      <c r="D101" s="465" t="s">
        <v>1215</v>
      </c>
      <c r="E101" s="465" t="s">
        <v>1159</v>
      </c>
      <c r="F101" s="462" t="s">
        <v>333</v>
      </c>
      <c r="G101" s="509">
        <f t="shared" si="4"/>
        <v>1125</v>
      </c>
      <c r="H101" s="466">
        <v>720</v>
      </c>
      <c r="I101" s="464">
        <f t="shared" si="5"/>
        <v>225</v>
      </c>
      <c r="K101" s="467">
        <v>900</v>
      </c>
    </row>
    <row r="102" spans="1:11" ht="18">
      <c r="A102" s="479">
        <v>94</v>
      </c>
      <c r="B102" s="465" t="s">
        <v>1216</v>
      </c>
      <c r="C102" s="500" t="s">
        <v>1217</v>
      </c>
      <c r="D102" s="465" t="s">
        <v>1218</v>
      </c>
      <c r="E102" s="465" t="s">
        <v>1219</v>
      </c>
      <c r="F102" s="462" t="s">
        <v>333</v>
      </c>
      <c r="G102" s="509">
        <f t="shared" si="4"/>
        <v>1125</v>
      </c>
      <c r="H102" s="466">
        <v>720</v>
      </c>
      <c r="I102" s="464">
        <f t="shared" si="5"/>
        <v>225</v>
      </c>
      <c r="K102" s="467">
        <v>900</v>
      </c>
    </row>
    <row r="103" spans="1:11" ht="18">
      <c r="A103" s="479">
        <v>95</v>
      </c>
      <c r="B103" s="465" t="s">
        <v>600</v>
      </c>
      <c r="C103" s="500" t="s">
        <v>1190</v>
      </c>
      <c r="D103" s="465" t="s">
        <v>1220</v>
      </c>
      <c r="E103" s="465" t="s">
        <v>1221</v>
      </c>
      <c r="F103" s="462" t="s">
        <v>333</v>
      </c>
      <c r="G103" s="509">
        <f t="shared" si="4"/>
        <v>1125</v>
      </c>
      <c r="H103" s="466">
        <v>720</v>
      </c>
      <c r="I103" s="464">
        <f t="shared" si="5"/>
        <v>225</v>
      </c>
      <c r="K103" s="467">
        <v>900</v>
      </c>
    </row>
    <row r="104" spans="1:11" ht="18">
      <c r="A104" s="479">
        <v>96</v>
      </c>
      <c r="B104" s="465" t="s">
        <v>1174</v>
      </c>
      <c r="C104" s="500" t="s">
        <v>1222</v>
      </c>
      <c r="D104" s="465" t="s">
        <v>1223</v>
      </c>
      <c r="E104" s="465" t="s">
        <v>1224</v>
      </c>
      <c r="F104" s="462" t="s">
        <v>333</v>
      </c>
      <c r="G104" s="509">
        <f t="shared" si="4"/>
        <v>1125</v>
      </c>
      <c r="H104" s="466">
        <v>720</v>
      </c>
      <c r="I104" s="464">
        <f t="shared" si="5"/>
        <v>225</v>
      </c>
      <c r="K104" s="467">
        <v>900</v>
      </c>
    </row>
    <row r="105" spans="1:11" ht="18">
      <c r="A105" s="479">
        <v>97</v>
      </c>
      <c r="B105" s="465" t="s">
        <v>874</v>
      </c>
      <c r="C105" s="590" t="s">
        <v>1225</v>
      </c>
      <c r="D105" s="465" t="s">
        <v>1226</v>
      </c>
      <c r="E105" s="465" t="s">
        <v>1227</v>
      </c>
      <c r="F105" s="462" t="s">
        <v>333</v>
      </c>
      <c r="G105" s="509">
        <f t="shared" ref="G105:G136" si="6">K105/0.8</f>
        <v>1125</v>
      </c>
      <c r="H105" s="466">
        <v>720</v>
      </c>
      <c r="I105" s="464">
        <f t="shared" ref="I105:I136" si="7">G105*20/100</f>
        <v>225</v>
      </c>
      <c r="K105" s="467">
        <v>900</v>
      </c>
    </row>
    <row r="106" spans="1:11" ht="18">
      <c r="A106" s="479">
        <v>98</v>
      </c>
      <c r="B106" s="465" t="s">
        <v>1228</v>
      </c>
      <c r="C106" s="500" t="s">
        <v>1229</v>
      </c>
      <c r="D106" s="465" t="s">
        <v>1230</v>
      </c>
      <c r="E106" s="465" t="s">
        <v>1231</v>
      </c>
      <c r="F106" s="462" t="s">
        <v>333</v>
      </c>
      <c r="G106" s="509">
        <f t="shared" si="6"/>
        <v>1125</v>
      </c>
      <c r="H106" s="466">
        <v>720</v>
      </c>
      <c r="I106" s="464">
        <f t="shared" si="7"/>
        <v>225</v>
      </c>
      <c r="K106" s="467">
        <v>900</v>
      </c>
    </row>
    <row r="107" spans="1:11" ht="18">
      <c r="A107" s="479">
        <v>99</v>
      </c>
      <c r="B107" s="465" t="s">
        <v>770</v>
      </c>
      <c r="C107" s="500" t="s">
        <v>1232</v>
      </c>
      <c r="D107" s="465" t="s">
        <v>1233</v>
      </c>
      <c r="E107" s="465" t="s">
        <v>1234</v>
      </c>
      <c r="F107" s="462" t="s">
        <v>333</v>
      </c>
      <c r="G107" s="509">
        <f t="shared" si="6"/>
        <v>1125</v>
      </c>
      <c r="H107" s="466">
        <v>720</v>
      </c>
      <c r="I107" s="464">
        <f t="shared" si="7"/>
        <v>225</v>
      </c>
      <c r="K107" s="467">
        <v>900</v>
      </c>
    </row>
    <row r="108" spans="1:11" ht="18">
      <c r="A108" s="479">
        <v>100</v>
      </c>
      <c r="B108" s="465" t="s">
        <v>1235</v>
      </c>
      <c r="C108" s="500" t="s">
        <v>1236</v>
      </c>
      <c r="D108" s="465" t="s">
        <v>1237</v>
      </c>
      <c r="E108" s="465" t="s">
        <v>1238</v>
      </c>
      <c r="F108" s="462" t="s">
        <v>333</v>
      </c>
      <c r="G108" s="509">
        <f t="shared" si="6"/>
        <v>1125</v>
      </c>
      <c r="H108" s="466">
        <v>720</v>
      </c>
      <c r="I108" s="464">
        <f t="shared" si="7"/>
        <v>225</v>
      </c>
      <c r="K108" s="467">
        <v>900</v>
      </c>
    </row>
    <row r="109" spans="1:11" ht="18">
      <c r="A109" s="479">
        <v>101</v>
      </c>
      <c r="B109" s="465" t="s">
        <v>1216</v>
      </c>
      <c r="C109" s="500" t="s">
        <v>1239</v>
      </c>
      <c r="D109" s="465" t="s">
        <v>1240</v>
      </c>
      <c r="E109" s="465" t="s">
        <v>1234</v>
      </c>
      <c r="F109" s="462" t="s">
        <v>333</v>
      </c>
      <c r="G109" s="509">
        <f t="shared" si="6"/>
        <v>1125</v>
      </c>
      <c r="H109" s="466">
        <v>720</v>
      </c>
      <c r="I109" s="464">
        <f t="shared" si="7"/>
        <v>225</v>
      </c>
      <c r="K109" s="467">
        <v>900</v>
      </c>
    </row>
    <row r="110" spans="1:11" ht="18">
      <c r="A110" s="479">
        <v>102</v>
      </c>
      <c r="B110" s="465" t="s">
        <v>770</v>
      </c>
      <c r="C110" s="500" t="s">
        <v>1241</v>
      </c>
      <c r="D110" s="465" t="s">
        <v>1242</v>
      </c>
      <c r="E110" s="465" t="s">
        <v>1243</v>
      </c>
      <c r="F110" s="462" t="s">
        <v>333</v>
      </c>
      <c r="G110" s="509">
        <f t="shared" si="6"/>
        <v>1125</v>
      </c>
      <c r="H110" s="466">
        <v>720</v>
      </c>
      <c r="I110" s="464">
        <f t="shared" si="7"/>
        <v>225</v>
      </c>
      <c r="K110" s="467">
        <v>900</v>
      </c>
    </row>
    <row r="111" spans="1:11" ht="18">
      <c r="A111" s="479">
        <v>103</v>
      </c>
      <c r="B111" s="465" t="s">
        <v>823</v>
      </c>
      <c r="C111" s="500" t="s">
        <v>1244</v>
      </c>
      <c r="D111" s="465" t="s">
        <v>1245</v>
      </c>
      <c r="E111" s="465" t="s">
        <v>1173</v>
      </c>
      <c r="F111" s="462" t="s">
        <v>333</v>
      </c>
      <c r="G111" s="509">
        <f t="shared" si="6"/>
        <v>1125</v>
      </c>
      <c r="H111" s="466">
        <v>720</v>
      </c>
      <c r="I111" s="464">
        <f t="shared" si="7"/>
        <v>225</v>
      </c>
      <c r="K111" s="467">
        <v>900</v>
      </c>
    </row>
    <row r="112" spans="1:11" ht="18">
      <c r="A112" s="479">
        <v>104</v>
      </c>
      <c r="B112" s="465" t="s">
        <v>770</v>
      </c>
      <c r="C112" s="500" t="s">
        <v>1246</v>
      </c>
      <c r="D112" s="465" t="s">
        <v>1247</v>
      </c>
      <c r="E112" s="465" t="s">
        <v>1248</v>
      </c>
      <c r="F112" s="462" t="s">
        <v>333</v>
      </c>
      <c r="G112" s="509">
        <f t="shared" si="6"/>
        <v>1125</v>
      </c>
      <c r="H112" s="466">
        <v>720</v>
      </c>
      <c r="I112" s="464">
        <f t="shared" si="7"/>
        <v>225</v>
      </c>
      <c r="K112" s="467">
        <v>900</v>
      </c>
    </row>
    <row r="113" spans="1:11" ht="18">
      <c r="A113" s="479">
        <v>105</v>
      </c>
      <c r="B113" s="465" t="s">
        <v>1249</v>
      </c>
      <c r="C113" s="500" t="s">
        <v>1250</v>
      </c>
      <c r="D113" s="465" t="s">
        <v>1251</v>
      </c>
      <c r="E113" s="465" t="s">
        <v>1252</v>
      </c>
      <c r="F113" s="462" t="s">
        <v>333</v>
      </c>
      <c r="G113" s="509">
        <f t="shared" si="6"/>
        <v>625</v>
      </c>
      <c r="H113" s="466">
        <v>500</v>
      </c>
      <c r="I113" s="464">
        <f t="shared" si="7"/>
        <v>125</v>
      </c>
      <c r="K113" s="467">
        <v>500</v>
      </c>
    </row>
    <row r="114" spans="1:11" ht="18" hidden="1">
      <c r="A114" s="479">
        <v>106</v>
      </c>
      <c r="B114" s="465" t="s">
        <v>1186</v>
      </c>
      <c r="C114" s="500" t="s">
        <v>1253</v>
      </c>
      <c r="D114" s="465" t="s">
        <v>1254</v>
      </c>
      <c r="E114" s="465" t="s">
        <v>1255</v>
      </c>
      <c r="F114" s="462" t="s">
        <v>333</v>
      </c>
      <c r="G114" s="509">
        <f t="shared" si="6"/>
        <v>2500</v>
      </c>
      <c r="H114" s="466">
        <v>0</v>
      </c>
      <c r="I114" s="464">
        <f t="shared" si="7"/>
        <v>500</v>
      </c>
      <c r="K114" s="467">
        <v>2000</v>
      </c>
    </row>
    <row r="115" spans="1:11" ht="18" hidden="1">
      <c r="A115" s="479">
        <v>107</v>
      </c>
      <c r="B115" s="465" t="s">
        <v>1235</v>
      </c>
      <c r="C115" s="500" t="s">
        <v>1256</v>
      </c>
      <c r="D115" s="465" t="s">
        <v>1257</v>
      </c>
      <c r="E115" s="465" t="s">
        <v>1258</v>
      </c>
      <c r="F115" s="462" t="s">
        <v>333</v>
      </c>
      <c r="G115" s="509">
        <f t="shared" si="6"/>
        <v>2500</v>
      </c>
      <c r="H115" s="466">
        <v>0</v>
      </c>
      <c r="I115" s="464">
        <f t="shared" si="7"/>
        <v>500</v>
      </c>
      <c r="K115" s="467">
        <v>2000</v>
      </c>
    </row>
    <row r="116" spans="1:11" ht="18" hidden="1">
      <c r="A116" s="479">
        <v>108</v>
      </c>
      <c r="B116" s="465" t="s">
        <v>1259</v>
      </c>
      <c r="C116" s="500" t="s">
        <v>1260</v>
      </c>
      <c r="D116" s="465" t="s">
        <v>1261</v>
      </c>
      <c r="E116" s="465" t="s">
        <v>1262</v>
      </c>
      <c r="F116" s="462" t="s">
        <v>333</v>
      </c>
      <c r="G116" s="509">
        <f t="shared" si="6"/>
        <v>875</v>
      </c>
      <c r="H116" s="466">
        <v>0</v>
      </c>
      <c r="I116" s="464">
        <f t="shared" si="7"/>
        <v>175</v>
      </c>
      <c r="K116" s="467">
        <v>700</v>
      </c>
    </row>
    <row r="117" spans="1:11" ht="18" hidden="1">
      <c r="A117" s="479">
        <v>109</v>
      </c>
      <c r="B117" s="465" t="s">
        <v>1022</v>
      </c>
      <c r="C117" s="500" t="s">
        <v>1263</v>
      </c>
      <c r="D117" s="465" t="s">
        <v>1264</v>
      </c>
      <c r="E117" s="465" t="s">
        <v>1265</v>
      </c>
      <c r="F117" s="462" t="s">
        <v>333</v>
      </c>
      <c r="G117" s="509">
        <f t="shared" si="6"/>
        <v>875</v>
      </c>
      <c r="H117" s="466">
        <v>0</v>
      </c>
      <c r="I117" s="464">
        <f t="shared" si="7"/>
        <v>175</v>
      </c>
      <c r="K117" s="467">
        <v>700</v>
      </c>
    </row>
    <row r="118" spans="1:11" ht="18" hidden="1">
      <c r="A118" s="479">
        <v>110</v>
      </c>
      <c r="B118" s="465" t="s">
        <v>1266</v>
      </c>
      <c r="C118" s="500" t="s">
        <v>1267</v>
      </c>
      <c r="D118" s="465" t="s">
        <v>1268</v>
      </c>
      <c r="E118" s="465" t="s">
        <v>1269</v>
      </c>
      <c r="F118" s="462" t="s">
        <v>333</v>
      </c>
      <c r="G118" s="509">
        <f t="shared" si="6"/>
        <v>375</v>
      </c>
      <c r="H118" s="466">
        <v>0</v>
      </c>
      <c r="I118" s="464">
        <f t="shared" si="7"/>
        <v>75</v>
      </c>
      <c r="K118" s="467">
        <v>300</v>
      </c>
    </row>
    <row r="119" spans="1:11" ht="18" hidden="1">
      <c r="A119" s="479">
        <v>111</v>
      </c>
      <c r="B119" s="465" t="s">
        <v>1331</v>
      </c>
      <c r="C119" s="499" t="s">
        <v>1332</v>
      </c>
      <c r="D119" s="465" t="s">
        <v>1270</v>
      </c>
      <c r="E119" s="465" t="s">
        <v>1047</v>
      </c>
      <c r="F119" s="462" t="s">
        <v>333</v>
      </c>
      <c r="G119" s="509">
        <f t="shared" si="6"/>
        <v>2750</v>
      </c>
      <c r="H119" s="466">
        <v>0</v>
      </c>
      <c r="I119" s="464">
        <f t="shared" si="7"/>
        <v>550</v>
      </c>
      <c r="K119" s="480">
        <v>2200</v>
      </c>
    </row>
    <row r="120" spans="1:11" ht="18" hidden="1">
      <c r="A120" s="479">
        <v>112</v>
      </c>
      <c r="B120" s="465" t="s">
        <v>854</v>
      </c>
      <c r="C120" s="499" t="s">
        <v>1333</v>
      </c>
      <c r="D120" s="465" t="s">
        <v>1271</v>
      </c>
      <c r="E120" s="481" t="s">
        <v>915</v>
      </c>
      <c r="F120" s="462" t="s">
        <v>333</v>
      </c>
      <c r="G120" s="509">
        <f t="shared" si="6"/>
        <v>1875</v>
      </c>
      <c r="H120" s="466">
        <v>0</v>
      </c>
      <c r="I120" s="464">
        <f t="shared" si="7"/>
        <v>375</v>
      </c>
      <c r="K120" s="480">
        <v>1500</v>
      </c>
    </row>
    <row r="121" spans="1:11" ht="18" hidden="1">
      <c r="A121" s="479">
        <v>113</v>
      </c>
      <c r="B121" s="465" t="s">
        <v>1335</v>
      </c>
      <c r="C121" s="499" t="s">
        <v>1336</v>
      </c>
      <c r="D121" s="465" t="s">
        <v>1272</v>
      </c>
      <c r="E121" s="465" t="s">
        <v>1303</v>
      </c>
      <c r="F121" s="462" t="s">
        <v>333</v>
      </c>
      <c r="G121" s="509">
        <f t="shared" si="6"/>
        <v>137.5</v>
      </c>
      <c r="H121" s="466">
        <v>0</v>
      </c>
      <c r="I121" s="464">
        <f t="shared" si="7"/>
        <v>27.5</v>
      </c>
      <c r="K121" s="480">
        <v>110</v>
      </c>
    </row>
    <row r="122" spans="1:11" ht="18" hidden="1">
      <c r="A122" s="479">
        <v>114</v>
      </c>
      <c r="B122" s="465" t="s">
        <v>823</v>
      </c>
      <c r="C122" s="499" t="s">
        <v>1337</v>
      </c>
      <c r="D122" s="465" t="s">
        <v>1273</v>
      </c>
      <c r="E122" s="465" t="s">
        <v>1304</v>
      </c>
      <c r="F122" s="462" t="s">
        <v>333</v>
      </c>
      <c r="G122" s="509">
        <f t="shared" si="6"/>
        <v>2200</v>
      </c>
      <c r="H122" s="466">
        <v>0</v>
      </c>
      <c r="I122" s="464">
        <f t="shared" si="7"/>
        <v>440</v>
      </c>
      <c r="K122" s="480">
        <v>1760</v>
      </c>
    </row>
    <row r="123" spans="1:11" ht="18" hidden="1">
      <c r="A123" s="479">
        <v>115</v>
      </c>
      <c r="B123" s="465" t="s">
        <v>1338</v>
      </c>
      <c r="C123" s="499" t="s">
        <v>1339</v>
      </c>
      <c r="D123" s="465" t="s">
        <v>1274</v>
      </c>
      <c r="E123" s="465" t="s">
        <v>1085</v>
      </c>
      <c r="F123" s="462" t="s">
        <v>333</v>
      </c>
      <c r="G123" s="509">
        <f t="shared" si="6"/>
        <v>566.25</v>
      </c>
      <c r="H123" s="466">
        <v>0</v>
      </c>
      <c r="I123" s="464">
        <f t="shared" si="7"/>
        <v>113.25</v>
      </c>
      <c r="K123" s="480">
        <v>453</v>
      </c>
    </row>
    <row r="124" spans="1:11" ht="18" hidden="1">
      <c r="A124" s="479">
        <v>116</v>
      </c>
      <c r="B124" s="465" t="s">
        <v>770</v>
      </c>
      <c r="C124" s="499" t="s">
        <v>1340</v>
      </c>
      <c r="D124" s="465" t="s">
        <v>1275</v>
      </c>
      <c r="E124" s="465" t="s">
        <v>1305</v>
      </c>
      <c r="F124" s="462" t="s">
        <v>333</v>
      </c>
      <c r="G124" s="509">
        <f t="shared" si="6"/>
        <v>496.25</v>
      </c>
      <c r="H124" s="466">
        <v>0</v>
      </c>
      <c r="I124" s="464">
        <f t="shared" si="7"/>
        <v>99.25</v>
      </c>
      <c r="K124" s="480">
        <v>397</v>
      </c>
    </row>
    <row r="125" spans="1:11" ht="18" hidden="1">
      <c r="A125" s="479">
        <v>117</v>
      </c>
      <c r="B125" s="465" t="s">
        <v>584</v>
      </c>
      <c r="C125" s="499" t="s">
        <v>1341</v>
      </c>
      <c r="D125" s="465" t="s">
        <v>1276</v>
      </c>
      <c r="E125" s="465" t="s">
        <v>1306</v>
      </c>
      <c r="F125" s="462" t="s">
        <v>333</v>
      </c>
      <c r="G125" s="509">
        <f t="shared" si="6"/>
        <v>283.75</v>
      </c>
      <c r="H125" s="466">
        <v>0</v>
      </c>
      <c r="I125" s="464">
        <f t="shared" si="7"/>
        <v>56.75</v>
      </c>
      <c r="K125" s="480">
        <v>227</v>
      </c>
    </row>
    <row r="126" spans="1:11" ht="18" hidden="1">
      <c r="A126" s="479">
        <v>118</v>
      </c>
      <c r="B126" s="465" t="s">
        <v>1342</v>
      </c>
      <c r="C126" s="499" t="s">
        <v>1343</v>
      </c>
      <c r="D126" s="465" t="s">
        <v>1277</v>
      </c>
      <c r="E126" s="465" t="s">
        <v>1307</v>
      </c>
      <c r="F126" s="462" t="s">
        <v>333</v>
      </c>
      <c r="G126" s="509">
        <f t="shared" si="6"/>
        <v>496.25</v>
      </c>
      <c r="H126" s="466">
        <v>0</v>
      </c>
      <c r="I126" s="464">
        <f t="shared" si="7"/>
        <v>99.25</v>
      </c>
      <c r="K126" s="480">
        <v>397</v>
      </c>
    </row>
    <row r="127" spans="1:11" ht="18" hidden="1">
      <c r="A127" s="479">
        <v>119</v>
      </c>
      <c r="B127" s="465" t="s">
        <v>1344</v>
      </c>
      <c r="C127" s="499" t="s">
        <v>1345</v>
      </c>
      <c r="D127" s="465" t="s">
        <v>1278</v>
      </c>
      <c r="E127" s="465" t="s">
        <v>1308</v>
      </c>
      <c r="F127" s="462" t="s">
        <v>333</v>
      </c>
      <c r="G127" s="509">
        <f t="shared" si="6"/>
        <v>283.75</v>
      </c>
      <c r="H127" s="466">
        <v>0</v>
      </c>
      <c r="I127" s="464">
        <f t="shared" si="7"/>
        <v>56.75</v>
      </c>
      <c r="K127" s="480">
        <v>227</v>
      </c>
    </row>
    <row r="128" spans="1:11" ht="18" hidden="1">
      <c r="A128" s="479">
        <v>120</v>
      </c>
      <c r="B128" s="465" t="s">
        <v>1346</v>
      </c>
      <c r="C128" s="499" t="s">
        <v>1347</v>
      </c>
      <c r="D128" s="465" t="s">
        <v>1279</v>
      </c>
      <c r="E128" s="465" t="s">
        <v>1309</v>
      </c>
      <c r="F128" s="462" t="s">
        <v>333</v>
      </c>
      <c r="G128" s="509">
        <f t="shared" si="6"/>
        <v>566.25</v>
      </c>
      <c r="H128" s="466">
        <v>0</v>
      </c>
      <c r="I128" s="464">
        <f t="shared" si="7"/>
        <v>113.25</v>
      </c>
      <c r="K128" s="480">
        <v>453</v>
      </c>
    </row>
    <row r="129" spans="1:11" ht="18" hidden="1">
      <c r="A129" s="479">
        <v>121</v>
      </c>
      <c r="B129" s="465" t="s">
        <v>1348</v>
      </c>
      <c r="C129" s="499" t="s">
        <v>1349</v>
      </c>
      <c r="D129" s="465" t="s">
        <v>1280</v>
      </c>
      <c r="E129" s="465" t="s">
        <v>1310</v>
      </c>
      <c r="F129" s="462" t="s">
        <v>333</v>
      </c>
      <c r="G129" s="509">
        <f t="shared" si="6"/>
        <v>283.75</v>
      </c>
      <c r="H129" s="466">
        <v>0</v>
      </c>
      <c r="I129" s="464">
        <f t="shared" si="7"/>
        <v>56.75</v>
      </c>
      <c r="K129" s="480">
        <v>227</v>
      </c>
    </row>
    <row r="130" spans="1:11" ht="18" hidden="1">
      <c r="A130" s="479">
        <v>122</v>
      </c>
      <c r="B130" s="465" t="s">
        <v>1350</v>
      </c>
      <c r="C130" s="499" t="s">
        <v>1351</v>
      </c>
      <c r="D130" s="465" t="s">
        <v>1281</v>
      </c>
      <c r="E130" s="465" t="s">
        <v>1311</v>
      </c>
      <c r="F130" s="462" t="s">
        <v>333</v>
      </c>
      <c r="G130" s="509">
        <f t="shared" si="6"/>
        <v>106.25</v>
      </c>
      <c r="H130" s="466">
        <v>0</v>
      </c>
      <c r="I130" s="464">
        <f t="shared" si="7"/>
        <v>21.25</v>
      </c>
      <c r="K130" s="480">
        <v>85</v>
      </c>
    </row>
    <row r="131" spans="1:11" ht="18" hidden="1">
      <c r="A131" s="479">
        <v>123</v>
      </c>
      <c r="B131" s="465" t="s">
        <v>1352</v>
      </c>
      <c r="C131" s="499" t="s">
        <v>1353</v>
      </c>
      <c r="D131" s="465" t="s">
        <v>1282</v>
      </c>
      <c r="E131" s="465" t="s">
        <v>1312</v>
      </c>
      <c r="F131" s="462" t="s">
        <v>333</v>
      </c>
      <c r="G131" s="509">
        <f t="shared" si="6"/>
        <v>496.25</v>
      </c>
      <c r="H131" s="466">
        <v>0</v>
      </c>
      <c r="I131" s="464">
        <f t="shared" si="7"/>
        <v>99.25</v>
      </c>
      <c r="K131" s="480">
        <v>397</v>
      </c>
    </row>
    <row r="132" spans="1:11" ht="18" hidden="1">
      <c r="A132" s="479">
        <v>124</v>
      </c>
      <c r="B132" s="465" t="s">
        <v>1354</v>
      </c>
      <c r="C132" s="499" t="s">
        <v>1355</v>
      </c>
      <c r="D132" s="465" t="s">
        <v>1283</v>
      </c>
      <c r="E132" s="465" t="s">
        <v>1313</v>
      </c>
      <c r="F132" s="462" t="s">
        <v>333</v>
      </c>
      <c r="G132" s="509">
        <f t="shared" si="6"/>
        <v>283.75</v>
      </c>
      <c r="H132" s="466">
        <v>0</v>
      </c>
      <c r="I132" s="464">
        <f t="shared" si="7"/>
        <v>56.75</v>
      </c>
      <c r="K132" s="480">
        <v>227</v>
      </c>
    </row>
    <row r="133" spans="1:11" ht="18" hidden="1">
      <c r="A133" s="479">
        <v>125</v>
      </c>
      <c r="B133" s="465" t="s">
        <v>1356</v>
      </c>
      <c r="C133" s="499" t="s">
        <v>1357</v>
      </c>
      <c r="D133" s="465" t="s">
        <v>1284</v>
      </c>
      <c r="E133" s="465" t="s">
        <v>1310</v>
      </c>
      <c r="F133" s="462" t="s">
        <v>333</v>
      </c>
      <c r="G133" s="509">
        <f t="shared" si="6"/>
        <v>283.75</v>
      </c>
      <c r="H133" s="466">
        <v>0</v>
      </c>
      <c r="I133" s="464">
        <f t="shared" si="7"/>
        <v>56.75</v>
      </c>
      <c r="K133" s="480">
        <v>227</v>
      </c>
    </row>
    <row r="134" spans="1:11" ht="18" hidden="1">
      <c r="A134" s="479">
        <v>126</v>
      </c>
      <c r="B134" s="465" t="s">
        <v>620</v>
      </c>
      <c r="C134" s="499" t="s">
        <v>1358</v>
      </c>
      <c r="D134" s="465" t="s">
        <v>1285</v>
      </c>
      <c r="E134" s="465" t="s">
        <v>1307</v>
      </c>
      <c r="F134" s="462" t="s">
        <v>333</v>
      </c>
      <c r="G134" s="509">
        <f t="shared" si="6"/>
        <v>496.25</v>
      </c>
      <c r="H134" s="466">
        <v>0</v>
      </c>
      <c r="I134" s="464">
        <f t="shared" si="7"/>
        <v>99.25</v>
      </c>
      <c r="K134" s="480">
        <v>397</v>
      </c>
    </row>
    <row r="135" spans="1:11" ht="18" hidden="1">
      <c r="A135" s="479">
        <v>127</v>
      </c>
      <c r="B135" s="465" t="s">
        <v>1359</v>
      </c>
      <c r="C135" s="499" t="s">
        <v>1360</v>
      </c>
      <c r="D135" s="465" t="s">
        <v>1286</v>
      </c>
      <c r="E135" s="465" t="s">
        <v>1314</v>
      </c>
      <c r="F135" s="462" t="s">
        <v>333</v>
      </c>
      <c r="G135" s="509">
        <f t="shared" si="6"/>
        <v>106.25</v>
      </c>
      <c r="H135" s="466">
        <v>0</v>
      </c>
      <c r="I135" s="464">
        <f t="shared" si="7"/>
        <v>21.25</v>
      </c>
      <c r="K135" s="480">
        <v>85</v>
      </c>
    </row>
    <row r="136" spans="1:11" ht="18" hidden="1">
      <c r="A136" s="479">
        <v>128</v>
      </c>
      <c r="B136" s="465" t="s">
        <v>1361</v>
      </c>
      <c r="C136" s="499" t="s">
        <v>1362</v>
      </c>
      <c r="D136" s="465" t="s">
        <v>1287</v>
      </c>
      <c r="E136" s="465" t="s">
        <v>1315</v>
      </c>
      <c r="F136" s="462" t="s">
        <v>333</v>
      </c>
      <c r="G136" s="509">
        <f t="shared" si="6"/>
        <v>496.25</v>
      </c>
      <c r="H136" s="466">
        <v>0</v>
      </c>
      <c r="I136" s="464">
        <f t="shared" si="7"/>
        <v>99.25</v>
      </c>
      <c r="K136" s="480">
        <v>397</v>
      </c>
    </row>
    <row r="137" spans="1:11" ht="18" hidden="1">
      <c r="A137" s="479">
        <v>129</v>
      </c>
      <c r="B137" s="465" t="s">
        <v>896</v>
      </c>
      <c r="C137" s="499" t="s">
        <v>1363</v>
      </c>
      <c r="D137" s="465" t="s">
        <v>1288</v>
      </c>
      <c r="E137" s="465" t="s">
        <v>1316</v>
      </c>
      <c r="F137" s="462" t="s">
        <v>333</v>
      </c>
      <c r="G137" s="509">
        <f t="shared" ref="G137:G151" si="8">K137/0.8</f>
        <v>566.25</v>
      </c>
      <c r="H137" s="466">
        <v>0</v>
      </c>
      <c r="I137" s="464">
        <f t="shared" ref="I137:I151" si="9">G137*20/100</f>
        <v>113.25</v>
      </c>
      <c r="K137" s="480">
        <v>453</v>
      </c>
    </row>
    <row r="138" spans="1:11" ht="18" hidden="1">
      <c r="A138" s="479">
        <v>130</v>
      </c>
      <c r="B138" s="465" t="s">
        <v>1364</v>
      </c>
      <c r="C138" s="499" t="s">
        <v>1365</v>
      </c>
      <c r="D138" s="465" t="s">
        <v>1289</v>
      </c>
      <c r="E138" s="465" t="s">
        <v>1317</v>
      </c>
      <c r="F138" s="462" t="s">
        <v>333</v>
      </c>
      <c r="G138" s="509">
        <f t="shared" si="8"/>
        <v>496.25</v>
      </c>
      <c r="H138" s="466">
        <v>0</v>
      </c>
      <c r="I138" s="464">
        <f t="shared" si="9"/>
        <v>99.25</v>
      </c>
      <c r="K138" s="480">
        <v>397</v>
      </c>
    </row>
    <row r="139" spans="1:11" ht="18">
      <c r="A139" s="479">
        <v>131</v>
      </c>
      <c r="B139" s="465" t="s">
        <v>1366</v>
      </c>
      <c r="C139" s="499" t="s">
        <v>1367</v>
      </c>
      <c r="D139" s="465" t="s">
        <v>1290</v>
      </c>
      <c r="E139" s="465" t="s">
        <v>1318</v>
      </c>
      <c r="F139" s="462" t="s">
        <v>333</v>
      </c>
      <c r="G139" s="509">
        <f t="shared" si="8"/>
        <v>731.25</v>
      </c>
      <c r="H139" s="466">
        <v>585</v>
      </c>
      <c r="I139" s="464">
        <f t="shared" si="9"/>
        <v>146.25</v>
      </c>
      <c r="K139" s="480">
        <v>585</v>
      </c>
    </row>
    <row r="140" spans="1:11" ht="18" hidden="1">
      <c r="A140" s="479">
        <v>132</v>
      </c>
      <c r="B140" s="465" t="s">
        <v>770</v>
      </c>
      <c r="C140" s="499" t="s">
        <v>1368</v>
      </c>
      <c r="D140" s="465" t="s">
        <v>1291</v>
      </c>
      <c r="E140" s="465" t="s">
        <v>1319</v>
      </c>
      <c r="F140" s="462" t="s">
        <v>333</v>
      </c>
      <c r="G140" s="509">
        <f t="shared" si="8"/>
        <v>466.25</v>
      </c>
      <c r="H140" s="466">
        <v>0</v>
      </c>
      <c r="I140" s="464">
        <f t="shared" si="9"/>
        <v>93.25</v>
      </c>
      <c r="K140" s="480">
        <v>373</v>
      </c>
    </row>
    <row r="141" spans="1:11" ht="18" hidden="1">
      <c r="A141" s="479">
        <v>133</v>
      </c>
      <c r="B141" s="465" t="s">
        <v>1369</v>
      </c>
      <c r="C141" s="499" t="s">
        <v>1370</v>
      </c>
      <c r="D141" s="465" t="s">
        <v>1292</v>
      </c>
      <c r="E141" s="465" t="s">
        <v>1320</v>
      </c>
      <c r="F141" s="462" t="s">
        <v>333</v>
      </c>
      <c r="G141" s="509">
        <f t="shared" si="8"/>
        <v>283.75</v>
      </c>
      <c r="H141" s="466">
        <v>0</v>
      </c>
      <c r="I141" s="464">
        <f t="shared" si="9"/>
        <v>56.75</v>
      </c>
      <c r="K141" s="480">
        <v>227</v>
      </c>
    </row>
    <row r="142" spans="1:11" ht="18" hidden="1">
      <c r="A142" s="479">
        <v>134</v>
      </c>
      <c r="B142" s="465" t="s">
        <v>1018</v>
      </c>
      <c r="C142" s="499" t="s">
        <v>1371</v>
      </c>
      <c r="D142" s="465" t="s">
        <v>1293</v>
      </c>
      <c r="E142" s="465" t="s">
        <v>1321</v>
      </c>
      <c r="F142" s="462" t="s">
        <v>333</v>
      </c>
      <c r="G142" s="509">
        <f t="shared" si="8"/>
        <v>496.25</v>
      </c>
      <c r="H142" s="466">
        <v>0</v>
      </c>
      <c r="I142" s="464">
        <f t="shared" si="9"/>
        <v>99.25</v>
      </c>
      <c r="K142" s="480">
        <v>397</v>
      </c>
    </row>
    <row r="143" spans="1:11" ht="18" hidden="1">
      <c r="A143" s="479">
        <v>135</v>
      </c>
      <c r="B143" s="465" t="s">
        <v>1372</v>
      </c>
      <c r="C143" s="499" t="s">
        <v>1373</v>
      </c>
      <c r="D143" s="465" t="s">
        <v>1294</v>
      </c>
      <c r="E143" s="465" t="s">
        <v>1322</v>
      </c>
      <c r="F143" s="462" t="s">
        <v>333</v>
      </c>
      <c r="G143" s="509">
        <f t="shared" si="8"/>
        <v>366.25</v>
      </c>
      <c r="H143" s="466">
        <v>0</v>
      </c>
      <c r="I143" s="464">
        <f t="shared" si="9"/>
        <v>73.25</v>
      </c>
      <c r="K143" s="480">
        <v>293</v>
      </c>
    </row>
    <row r="144" spans="1:11" ht="18" hidden="1">
      <c r="A144" s="479">
        <v>136</v>
      </c>
      <c r="B144" s="465" t="s">
        <v>981</v>
      </c>
      <c r="C144" s="499" t="s">
        <v>1374</v>
      </c>
      <c r="D144" s="465" t="s">
        <v>1295</v>
      </c>
      <c r="E144" s="465" t="s">
        <v>1323</v>
      </c>
      <c r="F144" s="462" t="s">
        <v>333</v>
      </c>
      <c r="G144" s="509">
        <f t="shared" si="8"/>
        <v>366.25</v>
      </c>
      <c r="H144" s="466">
        <v>0</v>
      </c>
      <c r="I144" s="464">
        <f t="shared" si="9"/>
        <v>73.25</v>
      </c>
      <c r="K144" s="480">
        <v>293</v>
      </c>
    </row>
    <row r="145" spans="1:12" ht="18" hidden="1">
      <c r="A145" s="479">
        <v>137</v>
      </c>
      <c r="B145" s="465" t="s">
        <v>1375</v>
      </c>
      <c r="C145" s="499" t="s">
        <v>1376</v>
      </c>
      <c r="D145" s="465" t="s">
        <v>1296</v>
      </c>
      <c r="E145" s="465" t="s">
        <v>1324</v>
      </c>
      <c r="F145" s="462" t="s">
        <v>333</v>
      </c>
      <c r="G145" s="509">
        <f t="shared" si="8"/>
        <v>733.75</v>
      </c>
      <c r="H145" s="466">
        <v>0</v>
      </c>
      <c r="I145" s="464">
        <f t="shared" si="9"/>
        <v>146.75</v>
      </c>
      <c r="K145" s="480">
        <v>587</v>
      </c>
    </row>
    <row r="146" spans="1:12" ht="18" hidden="1">
      <c r="A146" s="479">
        <v>138</v>
      </c>
      <c r="B146" s="465" t="s">
        <v>1199</v>
      </c>
      <c r="C146" s="499" t="s">
        <v>1377</v>
      </c>
      <c r="D146" s="465" t="s">
        <v>1297</v>
      </c>
      <c r="E146" s="465" t="s">
        <v>1325</v>
      </c>
      <c r="F146" s="462" t="s">
        <v>333</v>
      </c>
      <c r="G146" s="509">
        <f t="shared" si="8"/>
        <v>366.25</v>
      </c>
      <c r="H146" s="466">
        <v>0</v>
      </c>
      <c r="I146" s="464">
        <f t="shared" si="9"/>
        <v>73.25</v>
      </c>
      <c r="K146" s="480">
        <v>293</v>
      </c>
    </row>
    <row r="147" spans="1:12" ht="18" hidden="1">
      <c r="A147" s="479">
        <v>139</v>
      </c>
      <c r="B147" s="465" t="s">
        <v>1378</v>
      </c>
      <c r="C147" s="499" t="s">
        <v>1379</v>
      </c>
      <c r="D147" s="465" t="s">
        <v>1298</v>
      </c>
      <c r="E147" s="465" t="s">
        <v>1326</v>
      </c>
      <c r="F147" s="462" t="s">
        <v>333</v>
      </c>
      <c r="G147" s="509">
        <f t="shared" si="8"/>
        <v>366.25</v>
      </c>
      <c r="H147" s="466">
        <v>0</v>
      </c>
      <c r="I147" s="464">
        <f t="shared" si="9"/>
        <v>73.25</v>
      </c>
      <c r="K147" s="480">
        <v>293</v>
      </c>
    </row>
    <row r="148" spans="1:12" ht="18" hidden="1">
      <c r="A148" s="479">
        <v>140</v>
      </c>
      <c r="B148" s="465" t="s">
        <v>1380</v>
      </c>
      <c r="C148" s="499" t="s">
        <v>1381</v>
      </c>
      <c r="D148" s="465" t="s">
        <v>1299</v>
      </c>
      <c r="E148" s="465" t="s">
        <v>1327</v>
      </c>
      <c r="F148" s="462" t="s">
        <v>333</v>
      </c>
      <c r="G148" s="509">
        <f t="shared" si="8"/>
        <v>641.25</v>
      </c>
      <c r="H148" s="466">
        <v>0</v>
      </c>
      <c r="I148" s="464">
        <f t="shared" si="9"/>
        <v>128.25</v>
      </c>
      <c r="K148" s="480">
        <v>513</v>
      </c>
    </row>
    <row r="149" spans="1:12" ht="18" hidden="1">
      <c r="A149" s="479">
        <v>141</v>
      </c>
      <c r="B149" s="465" t="s">
        <v>1382</v>
      </c>
      <c r="C149" s="499" t="s">
        <v>1383</v>
      </c>
      <c r="D149" s="465" t="s">
        <v>1300</v>
      </c>
      <c r="E149" s="465" t="s">
        <v>1328</v>
      </c>
      <c r="F149" s="462" t="s">
        <v>333</v>
      </c>
      <c r="G149" s="509">
        <f t="shared" si="8"/>
        <v>366.25</v>
      </c>
      <c r="H149" s="466">
        <v>0</v>
      </c>
      <c r="I149" s="464">
        <f t="shared" si="9"/>
        <v>73.25</v>
      </c>
      <c r="K149" s="480">
        <v>293</v>
      </c>
    </row>
    <row r="150" spans="1:12" ht="18" hidden="1">
      <c r="A150" s="479">
        <v>142</v>
      </c>
      <c r="B150" s="465" t="s">
        <v>1384</v>
      </c>
      <c r="C150" s="499" t="s">
        <v>1385</v>
      </c>
      <c r="D150" s="465" t="s">
        <v>1301</v>
      </c>
      <c r="E150" s="465" t="s">
        <v>1329</v>
      </c>
      <c r="F150" s="462" t="s">
        <v>333</v>
      </c>
      <c r="G150" s="509">
        <f t="shared" si="8"/>
        <v>106.25</v>
      </c>
      <c r="H150" s="466">
        <v>0</v>
      </c>
      <c r="I150" s="464">
        <f t="shared" si="9"/>
        <v>21.25</v>
      </c>
      <c r="K150" s="480">
        <v>85</v>
      </c>
    </row>
    <row r="151" spans="1:12" ht="18" hidden="1">
      <c r="A151" s="479">
        <v>143</v>
      </c>
      <c r="B151" s="465" t="s">
        <v>1386</v>
      </c>
      <c r="C151" s="499" t="s">
        <v>1387</v>
      </c>
      <c r="D151" s="465" t="s">
        <v>1302</v>
      </c>
      <c r="E151" s="465" t="s">
        <v>1330</v>
      </c>
      <c r="F151" s="462" t="s">
        <v>333</v>
      </c>
      <c r="G151" s="509">
        <f t="shared" si="8"/>
        <v>137.5</v>
      </c>
      <c r="H151" s="466">
        <v>0</v>
      </c>
      <c r="I151" s="464">
        <f t="shared" si="9"/>
        <v>27.5</v>
      </c>
      <c r="K151" s="480">
        <v>110</v>
      </c>
    </row>
    <row r="152" spans="1:12" ht="18">
      <c r="A152" s="482"/>
      <c r="B152" s="483"/>
      <c r="C152" s="501"/>
      <c r="D152" s="483"/>
      <c r="E152" s="483"/>
      <c r="F152" s="482" t="s">
        <v>427</v>
      </c>
      <c r="G152" s="510">
        <f>SUM(G9:G151)</f>
        <v>164016.25</v>
      </c>
      <c r="H152" s="469">
        <f>SUM(H9:H151)</f>
        <v>22685</v>
      </c>
      <c r="I152" s="469">
        <f>SUM(I9:I151)</f>
        <v>32803.25</v>
      </c>
      <c r="L152" s="484"/>
    </row>
    <row r="153" spans="1:12" ht="18">
      <c r="A153" s="485"/>
      <c r="B153" s="485"/>
      <c r="C153" s="487"/>
      <c r="D153" s="485"/>
      <c r="E153" s="485"/>
      <c r="F153" s="485"/>
      <c r="G153" s="511"/>
      <c r="H153" s="486"/>
      <c r="I153" s="486"/>
    </row>
    <row r="154" spans="1:12" ht="18">
      <c r="A154" s="487" t="s">
        <v>443</v>
      </c>
      <c r="B154" s="487"/>
      <c r="C154" s="487"/>
      <c r="D154" s="485"/>
      <c r="E154" s="485"/>
      <c r="F154" s="485"/>
      <c r="G154" s="511"/>
      <c r="H154" s="486"/>
      <c r="I154" s="486"/>
    </row>
    <row r="155" spans="1:12" ht="18">
      <c r="A155" s="487"/>
      <c r="B155" s="487"/>
      <c r="C155" s="487"/>
      <c r="D155" s="485"/>
      <c r="E155" s="485"/>
      <c r="F155" s="485"/>
      <c r="G155" s="511"/>
      <c r="H155" s="486"/>
      <c r="I155" s="486"/>
    </row>
    <row r="156" spans="1:12" ht="18">
      <c r="A156" s="487"/>
      <c r="B156" s="487"/>
      <c r="C156" s="487"/>
      <c r="D156" s="488"/>
      <c r="E156" s="488"/>
      <c r="F156" s="488"/>
      <c r="G156" s="512"/>
      <c r="H156" s="486"/>
      <c r="I156" s="486"/>
    </row>
    <row r="157" spans="1:12" ht="18">
      <c r="A157" s="487"/>
      <c r="B157" s="487"/>
      <c r="C157" s="487"/>
      <c r="D157" s="488"/>
      <c r="E157" s="488"/>
      <c r="F157" s="488"/>
      <c r="G157" s="512"/>
      <c r="H157" s="486"/>
      <c r="I157" s="486"/>
    </row>
    <row r="158" spans="1:12">
      <c r="A158" s="489"/>
      <c r="B158" s="489"/>
      <c r="C158" s="502"/>
      <c r="D158" s="489"/>
      <c r="E158" s="489"/>
      <c r="F158" s="489"/>
      <c r="G158" s="513"/>
      <c r="H158" s="490"/>
      <c r="I158" s="490"/>
    </row>
    <row r="159" spans="1:12" ht="18">
      <c r="A159" s="491" t="s">
        <v>96</v>
      </c>
      <c r="B159" s="491"/>
      <c r="C159" s="487"/>
      <c r="D159" s="488"/>
      <c r="E159" s="488"/>
      <c r="F159" s="488"/>
      <c r="G159" s="512"/>
      <c r="H159" s="486"/>
      <c r="I159" s="486"/>
    </row>
    <row r="160" spans="1:12" ht="18">
      <c r="A160" s="488"/>
      <c r="B160" s="488"/>
      <c r="C160" s="487"/>
      <c r="D160" s="488"/>
      <c r="E160" s="488"/>
      <c r="F160" s="488"/>
      <c r="G160" s="512"/>
      <c r="H160" s="486"/>
      <c r="I160" s="486"/>
    </row>
    <row r="161" spans="1:9" ht="18">
      <c r="A161" s="488"/>
      <c r="B161" s="488"/>
      <c r="C161" s="487"/>
      <c r="D161" s="488"/>
      <c r="E161" s="492"/>
      <c r="F161" s="492"/>
      <c r="G161" s="514"/>
      <c r="H161" s="486"/>
      <c r="I161" s="486"/>
    </row>
    <row r="162" spans="1:9" ht="18">
      <c r="A162" s="491"/>
      <c r="B162" s="491"/>
      <c r="C162" s="487" t="s">
        <v>1334</v>
      </c>
      <c r="D162" s="491"/>
      <c r="E162" s="491"/>
      <c r="F162" s="491"/>
      <c r="G162" s="511"/>
      <c r="H162" s="486"/>
      <c r="I162" s="486"/>
    </row>
    <row r="163" spans="1:9" ht="18">
      <c r="A163" s="488"/>
      <c r="B163" s="488"/>
      <c r="C163" s="487" t="s">
        <v>375</v>
      </c>
      <c r="D163" s="488"/>
      <c r="E163" s="488"/>
      <c r="F163" s="488"/>
      <c r="G163" s="512"/>
      <c r="H163" s="486"/>
      <c r="I163" s="486"/>
    </row>
    <row r="164" spans="1:9" ht="15.75">
      <c r="A164" s="493"/>
      <c r="B164" s="493"/>
      <c r="C164" s="503" t="s">
        <v>127</v>
      </c>
      <c r="D164" s="493"/>
      <c r="E164" s="493"/>
      <c r="F164" s="493"/>
      <c r="G164" s="515"/>
    </row>
  </sheetData>
  <autoFilter ref="A8:L152">
    <filterColumn colId="7">
      <filters>
        <filter val="22,685"/>
        <filter val="500"/>
        <filter val="585"/>
        <filter val="720"/>
      </filters>
    </filterColumn>
  </autoFilter>
  <mergeCells count="2">
    <mergeCell ref="I1:J1"/>
    <mergeCell ref="I2:J2"/>
  </mergeCells>
  <printOptions gridLines="1"/>
  <pageMargins left="0.25" right="0.25" top="0.75" bottom="0.75" header="0.3" footer="0.3"/>
  <pageSetup scale="65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view="pageBreakPreview" topLeftCell="A4" zoomScaleSheetLayoutView="100" workbookViewId="0">
      <selection activeCell="H20" sqref="H20:H25"/>
    </sheetView>
  </sheetViews>
  <sheetFormatPr defaultRowHeight="12.75"/>
  <cols>
    <col min="1" max="1" width="4.42578125" customWidth="1"/>
    <col min="2" max="2" width="29.7109375" customWidth="1"/>
    <col min="3" max="3" width="20.28515625" customWidth="1"/>
    <col min="4" max="4" width="18.5703125" customWidth="1"/>
    <col min="5" max="5" width="27.2851562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444</v>
      </c>
      <c r="B1" s="78"/>
      <c r="C1" s="78"/>
      <c r="D1" s="78"/>
      <c r="E1" s="78"/>
      <c r="F1" s="78"/>
      <c r="G1" s="571" t="s">
        <v>97</v>
      </c>
      <c r="H1" s="571"/>
      <c r="I1" s="362"/>
    </row>
    <row r="2" spans="1:9" ht="15">
      <c r="A2" s="77" t="s">
        <v>128</v>
      </c>
      <c r="B2" s="78"/>
      <c r="C2" s="78"/>
      <c r="D2" s="78"/>
      <c r="E2" s="78"/>
      <c r="F2" s="78"/>
      <c r="G2" s="569" t="s">
        <v>551</v>
      </c>
      <c r="H2" s="570"/>
      <c r="I2" s="77"/>
    </row>
    <row r="3" spans="1:9" ht="15">
      <c r="A3" s="77"/>
      <c r="B3" s="77"/>
      <c r="C3" s="77"/>
      <c r="D3" s="77"/>
      <c r="E3" s="77"/>
      <c r="F3" s="77"/>
      <c r="G3" s="284"/>
      <c r="H3" s="284"/>
      <c r="I3" s="362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პლატფორმა ახალი პოლიტიკური მოძრაობა სახელმწიფო ხალხისთვის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83"/>
      <c r="B7" s="283"/>
      <c r="C7" s="283"/>
      <c r="D7" s="283"/>
      <c r="E7" s="283"/>
      <c r="F7" s="283"/>
      <c r="G7" s="79"/>
      <c r="H7" s="79"/>
      <c r="I7" s="362"/>
    </row>
    <row r="8" spans="1:9" ht="45">
      <c r="A8" s="358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30">
      <c r="A9" s="359"/>
      <c r="B9" s="519" t="s">
        <v>1022</v>
      </c>
      <c r="C9" s="15" t="s">
        <v>1391</v>
      </c>
      <c r="D9" s="517">
        <v>60002000568</v>
      </c>
      <c r="E9" s="99" t="s">
        <v>1388</v>
      </c>
      <c r="F9" s="99" t="s">
        <v>1389</v>
      </c>
      <c r="G9" s="99" t="s">
        <v>1390</v>
      </c>
      <c r="H9" s="4">
        <v>75</v>
      </c>
      <c r="I9" s="4">
        <v>75</v>
      </c>
    </row>
    <row r="10" spans="1:9" ht="30">
      <c r="A10" s="359"/>
      <c r="B10" s="517" t="s">
        <v>1392</v>
      </c>
      <c r="C10" s="15" t="s">
        <v>1365</v>
      </c>
      <c r="D10" s="517" t="s">
        <v>894</v>
      </c>
      <c r="E10" s="99" t="s">
        <v>1388</v>
      </c>
      <c r="F10" s="99" t="s">
        <v>1389</v>
      </c>
      <c r="G10" s="99" t="s">
        <v>1390</v>
      </c>
      <c r="H10" s="4">
        <v>75</v>
      </c>
      <c r="I10" s="4">
        <v>75</v>
      </c>
    </row>
    <row r="11" spans="1:9" ht="30">
      <c r="A11" s="359"/>
      <c r="B11" s="517" t="s">
        <v>854</v>
      </c>
      <c r="C11" s="15" t="s">
        <v>910</v>
      </c>
      <c r="D11" s="517" t="s">
        <v>911</v>
      </c>
      <c r="E11" s="99" t="s">
        <v>1388</v>
      </c>
      <c r="F11" s="99" t="s">
        <v>1389</v>
      </c>
      <c r="G11" s="99" t="s">
        <v>1390</v>
      </c>
      <c r="H11" s="4">
        <v>75</v>
      </c>
      <c r="I11" s="4">
        <v>75</v>
      </c>
    </row>
    <row r="12" spans="1:9" ht="30">
      <c r="A12" s="359"/>
      <c r="B12" s="517" t="s">
        <v>1331</v>
      </c>
      <c r="C12" s="15" t="s">
        <v>1332</v>
      </c>
      <c r="D12" s="517" t="s">
        <v>1270</v>
      </c>
      <c r="E12" s="99" t="s">
        <v>1388</v>
      </c>
      <c r="F12" s="99" t="s">
        <v>1389</v>
      </c>
      <c r="G12" s="99" t="s">
        <v>1390</v>
      </c>
      <c r="H12" s="4">
        <v>75</v>
      </c>
      <c r="I12" s="4">
        <v>75</v>
      </c>
    </row>
    <row r="13" spans="1:9" ht="30">
      <c r="A13" s="359"/>
      <c r="B13" s="517" t="s">
        <v>944</v>
      </c>
      <c r="C13" s="15" t="s">
        <v>1393</v>
      </c>
      <c r="D13" s="517" t="s">
        <v>971</v>
      </c>
      <c r="E13" s="99" t="s">
        <v>1388</v>
      </c>
      <c r="F13" s="99" t="s">
        <v>1389</v>
      </c>
      <c r="G13" s="99" t="s">
        <v>1390</v>
      </c>
      <c r="H13" s="4">
        <v>75</v>
      </c>
      <c r="I13" s="4">
        <v>75</v>
      </c>
    </row>
    <row r="14" spans="1:9" ht="30">
      <c r="A14" s="359"/>
      <c r="B14" s="517" t="s">
        <v>1394</v>
      </c>
      <c r="C14" s="15" t="s">
        <v>1395</v>
      </c>
      <c r="D14" s="517" t="s">
        <v>975</v>
      </c>
      <c r="E14" s="99" t="s">
        <v>1388</v>
      </c>
      <c r="F14" s="99" t="s">
        <v>1389</v>
      </c>
      <c r="G14" s="99" t="s">
        <v>1390</v>
      </c>
      <c r="H14" s="4">
        <v>75</v>
      </c>
      <c r="I14" s="4">
        <v>75</v>
      </c>
    </row>
    <row r="15" spans="1:9" ht="30">
      <c r="A15" s="359"/>
      <c r="B15" s="517" t="s">
        <v>1396</v>
      </c>
      <c r="C15" s="15" t="s">
        <v>1397</v>
      </c>
      <c r="D15" s="517" t="s">
        <v>1271</v>
      </c>
      <c r="E15" s="99" t="s">
        <v>1388</v>
      </c>
      <c r="F15" s="99" t="s">
        <v>1389</v>
      </c>
      <c r="G15" s="99" t="s">
        <v>1390</v>
      </c>
      <c r="H15" s="4">
        <v>75</v>
      </c>
      <c r="I15" s="4">
        <v>75</v>
      </c>
    </row>
    <row r="16" spans="1:9" ht="30">
      <c r="A16" s="359"/>
      <c r="B16" s="517" t="s">
        <v>823</v>
      </c>
      <c r="C16" s="15" t="s">
        <v>1398</v>
      </c>
      <c r="D16" s="517" t="s">
        <v>1046</v>
      </c>
      <c r="E16" s="99" t="s">
        <v>1388</v>
      </c>
      <c r="F16" s="99" t="s">
        <v>1389</v>
      </c>
      <c r="G16" s="99" t="s">
        <v>1390</v>
      </c>
      <c r="H16" s="4">
        <v>75</v>
      </c>
      <c r="I16" s="4">
        <v>75</v>
      </c>
    </row>
    <row r="17" spans="1:9" ht="30">
      <c r="A17" s="359"/>
      <c r="B17" s="517" t="s">
        <v>592</v>
      </c>
      <c r="C17" s="15" t="s">
        <v>1399</v>
      </c>
      <c r="D17" s="518" t="s">
        <v>885</v>
      </c>
      <c r="E17" s="99" t="s">
        <v>1388</v>
      </c>
      <c r="F17" s="99" t="s">
        <v>1389</v>
      </c>
      <c r="G17" s="99" t="s">
        <v>1390</v>
      </c>
      <c r="H17" s="4">
        <v>75</v>
      </c>
      <c r="I17" s="4">
        <v>75</v>
      </c>
    </row>
    <row r="18" spans="1:9" ht="29.45" customHeight="1">
      <c r="A18" s="359"/>
      <c r="B18" s="517" t="s">
        <v>1022</v>
      </c>
      <c r="C18" s="15" t="s">
        <v>1391</v>
      </c>
      <c r="D18" s="517">
        <v>60002000568</v>
      </c>
      <c r="E18" s="99" t="s">
        <v>1388</v>
      </c>
      <c r="F18" s="99" t="s">
        <v>1389</v>
      </c>
      <c r="G18" s="99" t="s">
        <v>1390</v>
      </c>
      <c r="H18" s="4">
        <v>75</v>
      </c>
      <c r="I18" s="4">
        <v>75</v>
      </c>
    </row>
    <row r="19" spans="1:9" s="522" customFormat="1" ht="26.45" customHeight="1">
      <c r="A19" s="520"/>
      <c r="B19" s="525" t="s">
        <v>1170</v>
      </c>
      <c r="C19" s="526" t="s">
        <v>1204</v>
      </c>
      <c r="D19" s="523" t="s">
        <v>485</v>
      </c>
      <c r="E19" s="524" t="s">
        <v>1388</v>
      </c>
      <c r="F19" s="524" t="s">
        <v>1389</v>
      </c>
      <c r="G19" s="524" t="s">
        <v>1400</v>
      </c>
      <c r="H19" s="521">
        <v>45</v>
      </c>
      <c r="I19" s="521">
        <v>45</v>
      </c>
    </row>
    <row r="20" spans="1:9" ht="27.6" customHeight="1">
      <c r="A20" s="359"/>
      <c r="B20" s="519" t="s">
        <v>592</v>
      </c>
      <c r="C20" s="529" t="s">
        <v>1399</v>
      </c>
      <c r="D20" s="518" t="s">
        <v>885</v>
      </c>
      <c r="E20" s="99" t="s">
        <v>1406</v>
      </c>
      <c r="F20" s="99" t="s">
        <v>1404</v>
      </c>
      <c r="G20" s="99" t="s">
        <v>1403</v>
      </c>
      <c r="H20" s="528">
        <v>187.67500000000001</v>
      </c>
      <c r="I20" s="528">
        <v>187.67500000000001</v>
      </c>
    </row>
    <row r="21" spans="1:9" ht="27.6" customHeight="1">
      <c r="A21" s="359"/>
      <c r="B21" s="519" t="s">
        <v>592</v>
      </c>
      <c r="C21" s="529" t="s">
        <v>1399</v>
      </c>
      <c r="D21" s="518" t="s">
        <v>885</v>
      </c>
      <c r="E21" s="99" t="s">
        <v>1406</v>
      </c>
      <c r="F21" s="99" t="s">
        <v>1405</v>
      </c>
      <c r="G21" s="99" t="s">
        <v>1403</v>
      </c>
      <c r="H21" s="528">
        <v>187.67500000000001</v>
      </c>
      <c r="I21" s="528">
        <v>187.67500000000001</v>
      </c>
    </row>
    <row r="22" spans="1:9" ht="31.9" customHeight="1">
      <c r="A22" s="359"/>
      <c r="B22" s="517" t="s">
        <v>1396</v>
      </c>
      <c r="C22" s="529" t="s">
        <v>1397</v>
      </c>
      <c r="D22" s="517" t="s">
        <v>1271</v>
      </c>
      <c r="E22" s="99" t="s">
        <v>1406</v>
      </c>
      <c r="F22" s="99" t="s">
        <v>1404</v>
      </c>
      <c r="G22" s="99" t="s">
        <v>1403</v>
      </c>
      <c r="H22" s="528">
        <v>187.67500000000001</v>
      </c>
      <c r="I22" s="528">
        <v>187.67500000000001</v>
      </c>
    </row>
    <row r="23" spans="1:9" s="522" customFormat="1" ht="28.15" customHeight="1">
      <c r="A23" s="520"/>
      <c r="B23" s="517" t="s">
        <v>1396</v>
      </c>
      <c r="C23" s="529" t="s">
        <v>1397</v>
      </c>
      <c r="D23" s="517" t="s">
        <v>1271</v>
      </c>
      <c r="E23" s="99" t="s">
        <v>1406</v>
      </c>
      <c r="F23" s="99" t="s">
        <v>1405</v>
      </c>
      <c r="G23" s="99" t="s">
        <v>1403</v>
      </c>
      <c r="H23" s="528">
        <v>187.67500000000001</v>
      </c>
      <c r="I23" s="528">
        <v>187.67500000000001</v>
      </c>
    </row>
    <row r="24" spans="1:9" ht="28.15" customHeight="1">
      <c r="A24" s="359"/>
      <c r="B24" s="525" t="s">
        <v>823</v>
      </c>
      <c r="C24" s="526" t="s">
        <v>1401</v>
      </c>
      <c r="D24" s="523" t="s">
        <v>1402</v>
      </c>
      <c r="E24" s="99" t="s">
        <v>1406</v>
      </c>
      <c r="F24" s="99" t="s">
        <v>1404</v>
      </c>
      <c r="G24" s="99" t="s">
        <v>1403</v>
      </c>
      <c r="H24" s="528">
        <v>187.67500000000001</v>
      </c>
      <c r="I24" s="528">
        <v>187.67500000000001</v>
      </c>
    </row>
    <row r="25" spans="1:9" ht="28.15" customHeight="1">
      <c r="A25" s="359"/>
      <c r="B25" s="525" t="s">
        <v>823</v>
      </c>
      <c r="C25" s="526" t="s">
        <v>1401</v>
      </c>
      <c r="D25" s="523" t="s">
        <v>1402</v>
      </c>
      <c r="E25" s="99" t="s">
        <v>1406</v>
      </c>
      <c r="F25" s="99" t="s">
        <v>1405</v>
      </c>
      <c r="G25" s="99" t="s">
        <v>1403</v>
      </c>
      <c r="H25" s="528">
        <v>187.67500000000001</v>
      </c>
      <c r="I25" s="528">
        <v>187.67500000000001</v>
      </c>
    </row>
    <row r="26" spans="1:9" ht="15">
      <c r="A26" s="359"/>
      <c r="B26" s="360"/>
      <c r="C26" s="88"/>
      <c r="D26" s="88"/>
      <c r="E26" s="88"/>
      <c r="F26" s="88"/>
      <c r="G26" s="88"/>
      <c r="H26" s="527"/>
      <c r="I26" s="527"/>
    </row>
    <row r="27" spans="1:9" ht="15">
      <c r="A27" s="359"/>
      <c r="B27" s="360"/>
      <c r="C27" s="88"/>
      <c r="D27" s="88"/>
      <c r="E27" s="88"/>
      <c r="F27" s="88"/>
      <c r="G27" s="88"/>
      <c r="H27" s="527"/>
      <c r="I27" s="527"/>
    </row>
    <row r="28" spans="1:9" ht="15">
      <c r="A28" s="359"/>
      <c r="B28" s="360"/>
      <c r="C28" s="88"/>
      <c r="D28" s="88"/>
      <c r="E28" s="88"/>
      <c r="F28" s="88"/>
      <c r="G28" s="88"/>
      <c r="H28" s="527"/>
      <c r="I28" s="527"/>
    </row>
    <row r="29" spans="1:9" ht="15">
      <c r="A29" s="359"/>
      <c r="B29" s="360"/>
      <c r="C29" s="88"/>
      <c r="D29" s="88"/>
      <c r="E29" s="88"/>
      <c r="F29" s="88"/>
      <c r="G29" s="88"/>
      <c r="H29" s="4"/>
      <c r="I29" s="4"/>
    </row>
    <row r="30" spans="1:9" ht="15">
      <c r="A30" s="359"/>
      <c r="B30" s="360"/>
      <c r="C30" s="88"/>
      <c r="D30" s="88"/>
      <c r="E30" s="88"/>
      <c r="F30" s="88"/>
      <c r="G30" s="88"/>
      <c r="H30" s="4"/>
      <c r="I30" s="4"/>
    </row>
    <row r="31" spans="1:9" ht="15">
      <c r="A31" s="359"/>
      <c r="B31" s="360"/>
      <c r="C31" s="88"/>
      <c r="D31" s="88"/>
      <c r="E31" s="88"/>
      <c r="F31" s="88"/>
      <c r="G31" s="88"/>
      <c r="H31" s="4"/>
      <c r="I31" s="4"/>
    </row>
    <row r="32" spans="1:9" ht="15">
      <c r="A32" s="359"/>
      <c r="B32" s="360"/>
      <c r="C32" s="88"/>
      <c r="D32" s="88"/>
      <c r="E32" s="88"/>
      <c r="F32" s="88"/>
      <c r="G32" s="88"/>
      <c r="H32" s="4"/>
      <c r="I32" s="4"/>
    </row>
    <row r="33" spans="1:9" ht="15">
      <c r="A33" s="359"/>
      <c r="B33" s="360"/>
      <c r="C33" s="88"/>
      <c r="D33" s="88"/>
      <c r="E33" s="88"/>
      <c r="F33" s="88"/>
      <c r="G33" s="88"/>
      <c r="H33" s="4"/>
      <c r="I33" s="4"/>
    </row>
    <row r="34" spans="1:9" ht="15">
      <c r="A34" s="359"/>
      <c r="B34" s="360"/>
      <c r="C34" s="88"/>
      <c r="D34" s="88"/>
      <c r="E34" s="88"/>
      <c r="F34" s="88"/>
      <c r="G34" s="88"/>
      <c r="H34" s="4"/>
      <c r="I34" s="4"/>
    </row>
    <row r="35" spans="1:9" ht="15">
      <c r="A35" s="359"/>
      <c r="B35" s="361"/>
      <c r="C35" s="100"/>
      <c r="D35" s="100"/>
      <c r="E35" s="100"/>
      <c r="F35" s="100"/>
      <c r="G35" s="100" t="s">
        <v>325</v>
      </c>
      <c r="H35" s="87">
        <f>SUM(H9:H34)</f>
        <v>1921.0499999999997</v>
      </c>
      <c r="I35" s="87">
        <f>SUM(I9:I34)</f>
        <v>1921.0499999999997</v>
      </c>
    </row>
    <row r="36" spans="1:9" ht="15">
      <c r="A36" s="44"/>
      <c r="B36" s="44"/>
      <c r="C36" s="44"/>
      <c r="D36" s="44"/>
      <c r="E36" s="44"/>
      <c r="F36" s="44"/>
      <c r="G36" s="2"/>
      <c r="H36" s="2"/>
    </row>
    <row r="37" spans="1:9" ht="15">
      <c r="A37" s="216" t="s">
        <v>445</v>
      </c>
      <c r="B37" s="44"/>
      <c r="C37" s="44"/>
      <c r="D37" s="44"/>
      <c r="E37" s="44"/>
      <c r="F37" s="44"/>
      <c r="G37" s="2"/>
      <c r="H37" s="2"/>
    </row>
    <row r="38" spans="1:9" ht="15">
      <c r="A38" s="216"/>
      <c r="B38" s="44"/>
      <c r="C38" s="44"/>
      <c r="D38" s="44"/>
      <c r="E38" s="44"/>
      <c r="F38" s="44"/>
      <c r="G38" s="2"/>
      <c r="H38" s="2"/>
    </row>
    <row r="39" spans="1:9" ht="15">
      <c r="A39" s="216"/>
      <c r="B39" s="2"/>
      <c r="C39" s="2"/>
      <c r="D39" s="2"/>
      <c r="E39" s="2"/>
      <c r="F39" s="2"/>
      <c r="G39" s="2"/>
      <c r="H39" s="2"/>
    </row>
    <row r="40" spans="1:9" ht="15">
      <c r="A40" s="216"/>
      <c r="B40" s="2"/>
      <c r="C40" s="2"/>
      <c r="D40" s="2"/>
      <c r="E40" s="2"/>
      <c r="F40" s="2"/>
      <c r="G40" s="2"/>
      <c r="H40" s="2"/>
    </row>
    <row r="41" spans="1:9">
      <c r="A41" s="23"/>
      <c r="B41" s="23"/>
      <c r="C41" s="23"/>
      <c r="D41" s="23"/>
      <c r="E41" s="23"/>
      <c r="F41" s="23"/>
      <c r="G41" s="23"/>
      <c r="H41" s="23"/>
    </row>
    <row r="42" spans="1:9" ht="15">
      <c r="A42" s="70" t="s">
        <v>96</v>
      </c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2"/>
    </row>
    <row r="44" spans="1:9" ht="15">
      <c r="A44" s="2"/>
      <c r="B44" s="2"/>
      <c r="C44" s="2"/>
      <c r="D44" s="2"/>
      <c r="E44" s="2"/>
      <c r="F44" s="2"/>
      <c r="G44" s="2"/>
      <c r="H44" s="12"/>
    </row>
    <row r="45" spans="1:9" ht="15">
      <c r="A45" s="70"/>
      <c r="B45" s="70" t="s">
        <v>259</v>
      </c>
      <c r="C45" s="70"/>
      <c r="D45" s="70"/>
      <c r="E45" s="70"/>
      <c r="F45" s="70"/>
      <c r="G45" s="2"/>
      <c r="H45" s="12"/>
    </row>
    <row r="46" spans="1:9" ht="15">
      <c r="A46" s="2"/>
      <c r="B46" s="2" t="s">
        <v>258</v>
      </c>
      <c r="C46" s="2"/>
      <c r="D46" s="2"/>
      <c r="E46" s="2"/>
      <c r="F46" s="2"/>
      <c r="G46" s="2"/>
      <c r="H46" s="12"/>
    </row>
    <row r="47" spans="1:9">
      <c r="A47" s="66"/>
      <c r="B47" s="66" t="s">
        <v>127</v>
      </c>
      <c r="C47" s="66"/>
      <c r="D47" s="66"/>
      <c r="E47" s="66"/>
      <c r="F47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68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view="pageBreakPreview" zoomScale="80" zoomScaleSheetLayoutView="80" workbookViewId="0">
      <selection activeCell="D41" sqref="D41"/>
    </sheetView>
  </sheetViews>
  <sheetFormatPr defaultColWidth="9.140625" defaultRowHeight="12.75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>
      <c r="A1" s="75" t="s">
        <v>446</v>
      </c>
      <c r="B1" s="75"/>
      <c r="C1" s="78"/>
      <c r="D1" s="78"/>
      <c r="E1" s="78"/>
      <c r="F1" s="78"/>
      <c r="G1" s="571" t="s">
        <v>97</v>
      </c>
      <c r="H1" s="571"/>
    </row>
    <row r="2" spans="1:10" ht="15">
      <c r="A2" s="77" t="s">
        <v>128</v>
      </c>
      <c r="B2" s="75"/>
      <c r="C2" s="78"/>
      <c r="D2" s="78"/>
      <c r="E2" s="78"/>
      <c r="F2" s="78"/>
      <c r="G2" s="569" t="s">
        <v>1414</v>
      </c>
      <c r="H2" s="569"/>
    </row>
    <row r="3" spans="1:10" ht="15">
      <c r="A3" s="77"/>
      <c r="B3" s="77"/>
      <c r="C3" s="77"/>
      <c r="D3" s="77"/>
      <c r="E3" s="77"/>
      <c r="F3" s="77"/>
      <c r="G3" s="382"/>
      <c r="H3" s="382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>
        <f>'[2]ფორმა N1'!D4</f>
        <v>0</v>
      </c>
      <c r="B5" s="81" t="s">
        <v>1415</v>
      </c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378"/>
      <c r="B7" s="378"/>
      <c r="C7" s="378"/>
      <c r="D7" s="378"/>
      <c r="E7" s="378"/>
      <c r="F7" s="378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7" t="s">
        <v>333</v>
      </c>
    </row>
    <row r="9" spans="1:10" ht="30">
      <c r="A9" s="99">
        <v>1</v>
      </c>
      <c r="B9" s="99" t="s">
        <v>892</v>
      </c>
      <c r="C9" s="99" t="s">
        <v>1416</v>
      </c>
      <c r="D9" s="99">
        <v>1017037521</v>
      </c>
      <c r="E9" s="99" t="s">
        <v>1417</v>
      </c>
      <c r="F9" s="99" t="s">
        <v>1418</v>
      </c>
      <c r="G9" s="4">
        <v>125</v>
      </c>
      <c r="H9" s="4">
        <v>100</v>
      </c>
      <c r="J9" s="227" t="s">
        <v>0</v>
      </c>
    </row>
    <row r="10" spans="1:10" ht="30">
      <c r="A10" s="530">
        <v>2</v>
      </c>
      <c r="B10" s="99" t="s">
        <v>892</v>
      </c>
      <c r="C10" s="99" t="s">
        <v>1416</v>
      </c>
      <c r="D10" s="99">
        <v>1017037521</v>
      </c>
      <c r="E10" s="99" t="s">
        <v>1417</v>
      </c>
      <c r="F10" s="99" t="s">
        <v>1419</v>
      </c>
      <c r="G10" s="4">
        <v>312.5</v>
      </c>
      <c r="H10" s="4">
        <v>250</v>
      </c>
    </row>
    <row r="11" spans="1:10" ht="15">
      <c r="A11" s="99">
        <v>3</v>
      </c>
      <c r="B11" s="88" t="s">
        <v>1420</v>
      </c>
      <c r="C11" s="88" t="s">
        <v>1421</v>
      </c>
      <c r="D11" s="88">
        <v>1008017947</v>
      </c>
      <c r="E11" s="531" t="s">
        <v>1422</v>
      </c>
      <c r="F11" s="88" t="s">
        <v>1423</v>
      </c>
      <c r="G11" s="4">
        <v>250</v>
      </c>
      <c r="H11" s="4">
        <v>200</v>
      </c>
    </row>
    <row r="12" spans="1:10" ht="45">
      <c r="A12" s="530">
        <v>4</v>
      </c>
      <c r="B12" s="88" t="s">
        <v>1424</v>
      </c>
      <c r="C12" s="88" t="s">
        <v>1425</v>
      </c>
      <c r="D12" s="88">
        <v>61006035592</v>
      </c>
      <c r="E12" s="88" t="s">
        <v>1426</v>
      </c>
      <c r="F12" s="88" t="s">
        <v>1427</v>
      </c>
      <c r="G12" s="4">
        <v>125</v>
      </c>
      <c r="H12" s="4">
        <v>100</v>
      </c>
    </row>
    <row r="13" spans="1:10" ht="45">
      <c r="A13" s="99">
        <v>5</v>
      </c>
      <c r="B13" s="88" t="s">
        <v>1428</v>
      </c>
      <c r="C13" s="88" t="s">
        <v>1204</v>
      </c>
      <c r="D13" s="88">
        <v>1008026176</v>
      </c>
      <c r="E13" s="88" t="s">
        <v>1429</v>
      </c>
      <c r="F13" s="88" t="s">
        <v>1430</v>
      </c>
      <c r="G13" s="4">
        <v>250</v>
      </c>
      <c r="H13" s="4">
        <v>200</v>
      </c>
    </row>
    <row r="14" spans="1:10" ht="60">
      <c r="A14" s="530">
        <v>6</v>
      </c>
      <c r="B14" s="88" t="s">
        <v>783</v>
      </c>
      <c r="C14" s="88" t="s">
        <v>1431</v>
      </c>
      <c r="D14" s="88">
        <v>1008002306</v>
      </c>
      <c r="E14" s="88" t="s">
        <v>1432</v>
      </c>
      <c r="F14" s="88" t="s">
        <v>1423</v>
      </c>
      <c r="G14" s="4">
        <v>1981.25</v>
      </c>
      <c r="H14" s="4">
        <v>1585</v>
      </c>
    </row>
    <row r="15" spans="1:10" ht="15">
      <c r="A15" s="99">
        <v>7</v>
      </c>
      <c r="B15" s="88" t="s">
        <v>1433</v>
      </c>
      <c r="C15" s="88" t="s">
        <v>1434</v>
      </c>
      <c r="D15" s="532">
        <v>1024068946</v>
      </c>
      <c r="E15" s="88" t="s">
        <v>1435</v>
      </c>
      <c r="F15" s="88" t="s">
        <v>1436</v>
      </c>
      <c r="G15" s="4">
        <v>96.25</v>
      </c>
      <c r="H15" s="4">
        <v>0</v>
      </c>
    </row>
    <row r="16" spans="1:10" ht="15">
      <c r="A16" s="530">
        <v>8</v>
      </c>
      <c r="B16" s="88" t="s">
        <v>1433</v>
      </c>
      <c r="C16" s="88" t="s">
        <v>1434</v>
      </c>
      <c r="D16" s="532">
        <v>1024068946</v>
      </c>
      <c r="E16" s="88" t="s">
        <v>1435</v>
      </c>
      <c r="F16" s="88" t="s">
        <v>1437</v>
      </c>
      <c r="G16" s="4">
        <v>68.75</v>
      </c>
      <c r="H16" s="4">
        <v>0</v>
      </c>
    </row>
    <row r="17" spans="1:8" ht="45">
      <c r="A17" s="15">
        <v>9</v>
      </c>
      <c r="B17" s="14" t="s">
        <v>823</v>
      </c>
      <c r="C17" s="14" t="s">
        <v>1438</v>
      </c>
      <c r="D17" s="14">
        <v>1006012377</v>
      </c>
      <c r="E17" s="14" t="s">
        <v>1439</v>
      </c>
      <c r="F17" s="14" t="s">
        <v>1440</v>
      </c>
      <c r="G17" s="4"/>
      <c r="H17" s="4">
        <v>3900</v>
      </c>
    </row>
    <row r="18" spans="1:8" ht="45">
      <c r="A18" s="530">
        <v>10</v>
      </c>
      <c r="B18" s="88" t="s">
        <v>1441</v>
      </c>
      <c r="C18" s="88" t="s">
        <v>1442</v>
      </c>
      <c r="D18" s="88">
        <v>21001003210</v>
      </c>
      <c r="E18" s="88" t="s">
        <v>1443</v>
      </c>
      <c r="F18" s="88" t="s">
        <v>1440</v>
      </c>
      <c r="G18" s="4"/>
      <c r="H18" s="4">
        <v>3387.5</v>
      </c>
    </row>
    <row r="19" spans="1:8" ht="15">
      <c r="A19" s="15">
        <v>11</v>
      </c>
      <c r="B19" s="14" t="s">
        <v>823</v>
      </c>
      <c r="C19" s="14" t="s">
        <v>1444</v>
      </c>
      <c r="D19" s="14">
        <v>1018001095</v>
      </c>
      <c r="E19" s="14" t="s">
        <v>1435</v>
      </c>
      <c r="F19" s="14" t="s">
        <v>1445</v>
      </c>
      <c r="G19" s="4">
        <v>2115</v>
      </c>
      <c r="H19" s="4">
        <v>0</v>
      </c>
    </row>
    <row r="20" spans="1:8" ht="30">
      <c r="A20" s="530">
        <v>12</v>
      </c>
      <c r="B20" s="88" t="s">
        <v>1446</v>
      </c>
      <c r="C20" s="88" t="s">
        <v>1447</v>
      </c>
      <c r="D20" s="88">
        <v>1008002306</v>
      </c>
      <c r="E20" s="88" t="s">
        <v>1448</v>
      </c>
      <c r="F20" s="88" t="s">
        <v>1423</v>
      </c>
      <c r="G20" s="4">
        <v>1875</v>
      </c>
      <c r="H20" s="4">
        <v>0</v>
      </c>
    </row>
    <row r="21" spans="1:8" ht="45">
      <c r="A21" s="99">
        <v>13</v>
      </c>
      <c r="B21" s="99" t="s">
        <v>1344</v>
      </c>
      <c r="C21" s="99" t="s">
        <v>1449</v>
      </c>
      <c r="D21" s="99">
        <v>1005023362</v>
      </c>
      <c r="E21" s="99" t="s">
        <v>1450</v>
      </c>
      <c r="F21" s="99" t="s">
        <v>1451</v>
      </c>
      <c r="G21" s="521">
        <v>1875</v>
      </c>
      <c r="H21" s="4">
        <v>1500</v>
      </c>
    </row>
    <row r="22" spans="1:8" ht="15">
      <c r="A22" s="530">
        <v>14</v>
      </c>
      <c r="B22" s="99" t="s">
        <v>1048</v>
      </c>
      <c r="C22" s="99" t="s">
        <v>1452</v>
      </c>
      <c r="D22" s="99">
        <v>1024002774</v>
      </c>
      <c r="E22" s="99" t="s">
        <v>1453</v>
      </c>
      <c r="F22" s="99" t="s">
        <v>1451</v>
      </c>
      <c r="G22" s="521">
        <v>250</v>
      </c>
      <c r="H22" s="4">
        <v>200</v>
      </c>
    </row>
    <row r="23" spans="1:8" ht="15">
      <c r="A23" s="99">
        <v>15</v>
      </c>
      <c r="B23" s="99" t="s">
        <v>763</v>
      </c>
      <c r="C23" s="99" t="s">
        <v>1454</v>
      </c>
      <c r="D23" s="99">
        <v>1030020618</v>
      </c>
      <c r="E23" s="99" t="s">
        <v>1453</v>
      </c>
      <c r="F23" s="99" t="s">
        <v>1451</v>
      </c>
      <c r="G23" s="521">
        <v>250</v>
      </c>
      <c r="H23" s="4">
        <v>200</v>
      </c>
    </row>
    <row r="24" spans="1:8" ht="15">
      <c r="A24" s="530">
        <v>16</v>
      </c>
      <c r="B24" s="99" t="s">
        <v>1455</v>
      </c>
      <c r="C24" s="99" t="s">
        <v>1456</v>
      </c>
      <c r="D24" s="99">
        <v>1018000938</v>
      </c>
      <c r="E24" s="99" t="s">
        <v>1453</v>
      </c>
      <c r="F24" s="99" t="s">
        <v>1451</v>
      </c>
      <c r="G24" s="521">
        <v>250</v>
      </c>
      <c r="H24" s="4">
        <v>200</v>
      </c>
    </row>
    <row r="25" spans="1:8" ht="15">
      <c r="A25" s="99">
        <v>17</v>
      </c>
      <c r="B25" s="99" t="s">
        <v>823</v>
      </c>
      <c r="C25" s="99" t="s">
        <v>1457</v>
      </c>
      <c r="D25" s="99">
        <v>29001004574</v>
      </c>
      <c r="E25" s="99" t="s">
        <v>1453</v>
      </c>
      <c r="F25" s="99" t="s">
        <v>1451</v>
      </c>
      <c r="G25" s="521">
        <v>250</v>
      </c>
      <c r="H25" s="4">
        <v>200</v>
      </c>
    </row>
    <row r="26" spans="1:8" ht="15">
      <c r="A26" s="530">
        <v>18</v>
      </c>
      <c r="B26" s="99" t="s">
        <v>783</v>
      </c>
      <c r="C26" s="99" t="s">
        <v>1431</v>
      </c>
      <c r="D26" s="99">
        <v>1008002306</v>
      </c>
      <c r="E26" s="99" t="s">
        <v>1458</v>
      </c>
      <c r="F26" s="99" t="s">
        <v>1451</v>
      </c>
      <c r="G26" s="521">
        <v>3062.5</v>
      </c>
      <c r="H26" s="4">
        <v>2450</v>
      </c>
    </row>
    <row r="27" spans="1:8" ht="30">
      <c r="A27" s="99">
        <v>19</v>
      </c>
      <c r="B27" s="99" t="s">
        <v>892</v>
      </c>
      <c r="C27" s="99" t="s">
        <v>1416</v>
      </c>
      <c r="D27" s="99">
        <v>1017037521</v>
      </c>
      <c r="E27" s="99" t="s">
        <v>1417</v>
      </c>
      <c r="F27" s="99" t="s">
        <v>1459</v>
      </c>
      <c r="G27" s="521">
        <v>375</v>
      </c>
      <c r="H27" s="4">
        <v>300</v>
      </c>
    </row>
    <row r="28" spans="1:8" ht="30">
      <c r="A28" s="530">
        <v>20</v>
      </c>
      <c r="B28" s="99" t="s">
        <v>1460</v>
      </c>
      <c r="C28" s="99" t="s">
        <v>1461</v>
      </c>
      <c r="D28" s="99">
        <v>33001063584</v>
      </c>
      <c r="E28" s="99" t="s">
        <v>1417</v>
      </c>
      <c r="F28" s="99" t="s">
        <v>1462</v>
      </c>
      <c r="G28" s="521">
        <v>125</v>
      </c>
      <c r="H28" s="4">
        <v>100</v>
      </c>
    </row>
    <row r="29" spans="1:8" ht="30">
      <c r="A29" s="99">
        <v>21</v>
      </c>
      <c r="B29" s="99" t="s">
        <v>1463</v>
      </c>
      <c r="C29" s="99" t="s">
        <v>1464</v>
      </c>
      <c r="D29" s="99">
        <v>36001007609</v>
      </c>
      <c r="E29" s="99" t="s">
        <v>1417</v>
      </c>
      <c r="F29" s="99" t="s">
        <v>1462</v>
      </c>
      <c r="G29" s="521">
        <v>375</v>
      </c>
      <c r="H29" s="4">
        <v>300</v>
      </c>
    </row>
    <row r="30" spans="1:8" ht="15">
      <c r="A30" s="530">
        <v>22</v>
      </c>
      <c r="B30" s="99" t="s">
        <v>1465</v>
      </c>
      <c r="C30" s="99" t="s">
        <v>1466</v>
      </c>
      <c r="D30" s="99">
        <v>1017018090</v>
      </c>
      <c r="E30" s="99" t="s">
        <v>1467</v>
      </c>
      <c r="F30" s="99" t="s">
        <v>1462</v>
      </c>
      <c r="G30" s="521">
        <v>575</v>
      </c>
      <c r="H30" s="4">
        <v>460</v>
      </c>
    </row>
    <row r="31" spans="1:8" ht="30">
      <c r="A31" s="99">
        <v>23</v>
      </c>
      <c r="B31" s="99" t="s">
        <v>892</v>
      </c>
      <c r="C31" s="99" t="s">
        <v>1416</v>
      </c>
      <c r="D31" s="99">
        <v>1017037521</v>
      </c>
      <c r="E31" s="99" t="s">
        <v>1417</v>
      </c>
      <c r="F31" s="99" t="s">
        <v>1468</v>
      </c>
      <c r="G31" s="521">
        <v>187.5</v>
      </c>
      <c r="H31" s="4">
        <v>150</v>
      </c>
    </row>
    <row r="32" spans="1:8" ht="15">
      <c r="A32" s="530">
        <v>24</v>
      </c>
      <c r="B32" s="99" t="s">
        <v>1433</v>
      </c>
      <c r="C32" s="99" t="s">
        <v>1469</v>
      </c>
      <c r="D32" s="99">
        <v>35001115680</v>
      </c>
      <c r="E32" s="99" t="s">
        <v>1470</v>
      </c>
      <c r="F32" s="99" t="s">
        <v>1471</v>
      </c>
      <c r="G32" s="521">
        <v>81.25</v>
      </c>
      <c r="H32" s="4">
        <v>0</v>
      </c>
    </row>
    <row r="33" spans="1:9" ht="30">
      <c r="A33" s="99">
        <v>25</v>
      </c>
      <c r="B33" s="99" t="s">
        <v>1472</v>
      </c>
      <c r="C33" s="99" t="s">
        <v>1473</v>
      </c>
      <c r="D33" s="99">
        <v>37804160481</v>
      </c>
      <c r="E33" s="99" t="s">
        <v>1474</v>
      </c>
      <c r="F33" s="99" t="s">
        <v>1468</v>
      </c>
      <c r="G33" s="521">
        <v>4778</v>
      </c>
      <c r="H33" s="4">
        <v>0</v>
      </c>
    </row>
    <row r="34" spans="1:9" ht="30">
      <c r="A34" s="530">
        <v>26</v>
      </c>
      <c r="B34" s="99" t="s">
        <v>1463</v>
      </c>
      <c r="C34" s="99" t="s">
        <v>1464</v>
      </c>
      <c r="D34" s="99">
        <v>36001007609</v>
      </c>
      <c r="E34" s="99" t="s">
        <v>1417</v>
      </c>
      <c r="F34" s="99" t="s">
        <v>1475</v>
      </c>
      <c r="G34" s="521">
        <v>1112.5</v>
      </c>
      <c r="H34" s="4">
        <v>890</v>
      </c>
    </row>
    <row r="35" spans="1:9" ht="45">
      <c r="A35" s="99">
        <v>27</v>
      </c>
      <c r="B35" s="99" t="s">
        <v>1463</v>
      </c>
      <c r="C35" s="99" t="s">
        <v>1464</v>
      </c>
      <c r="D35" s="99">
        <v>36001007609</v>
      </c>
      <c r="E35" s="99" t="s">
        <v>1476</v>
      </c>
      <c r="F35" s="99" t="s">
        <v>1445</v>
      </c>
      <c r="G35" s="521">
        <v>1125</v>
      </c>
      <c r="H35" s="4">
        <v>900</v>
      </c>
      <c r="I35" s="185"/>
    </row>
    <row r="36" spans="1:9" ht="15">
      <c r="A36" s="88"/>
      <c r="B36" s="100"/>
      <c r="C36" s="100"/>
      <c r="D36" s="100"/>
      <c r="E36" s="100"/>
      <c r="F36" s="100" t="s">
        <v>332</v>
      </c>
      <c r="G36" s="87">
        <f>SUM(G9:G35)</f>
        <v>21870.5</v>
      </c>
      <c r="H36" s="87">
        <f>SUM(H9:H35)</f>
        <v>17572.5</v>
      </c>
      <c r="I36" s="185"/>
    </row>
    <row r="37" spans="1:9" ht="15">
      <c r="A37" s="225"/>
      <c r="B37" s="225"/>
      <c r="C37" s="225"/>
      <c r="D37" s="225"/>
      <c r="E37" s="225"/>
      <c r="F37" s="225"/>
      <c r="G37" s="225"/>
      <c r="H37" s="185"/>
      <c r="I37" s="185"/>
    </row>
    <row r="38" spans="1:9" ht="15">
      <c r="A38" s="226" t="s">
        <v>447</v>
      </c>
      <c r="B38" s="226"/>
      <c r="C38" s="225"/>
      <c r="D38" s="225"/>
      <c r="E38" s="225"/>
      <c r="F38" s="225"/>
      <c r="G38" s="225"/>
      <c r="H38" s="185"/>
      <c r="I38" s="185"/>
    </row>
    <row r="39" spans="1:9" ht="15">
      <c r="A39" s="226"/>
      <c r="B39" s="226"/>
      <c r="C39" s="225"/>
      <c r="D39" s="225"/>
      <c r="E39" s="225"/>
      <c r="F39" s="225"/>
      <c r="G39" s="225"/>
      <c r="H39" s="185"/>
      <c r="I39" s="185"/>
    </row>
    <row r="40" spans="1:9" ht="15">
      <c r="A40" s="226"/>
      <c r="B40" s="226"/>
      <c r="C40" s="185"/>
      <c r="D40" s="185"/>
      <c r="E40" s="185"/>
      <c r="F40" s="185"/>
      <c r="G40" s="185"/>
      <c r="H40" s="185"/>
      <c r="I40" s="223"/>
    </row>
    <row r="41" spans="1:9" ht="15">
      <c r="A41" s="226"/>
      <c r="B41" s="226"/>
      <c r="C41" s="185"/>
      <c r="D41" s="185"/>
      <c r="E41" s="185"/>
      <c r="F41" s="185"/>
      <c r="G41" s="185"/>
      <c r="H41" s="185"/>
      <c r="I41" s="185"/>
    </row>
    <row r="42" spans="1:9" ht="15">
      <c r="A42" s="223"/>
      <c r="B42" s="223"/>
      <c r="C42" s="223"/>
      <c r="D42" s="223"/>
      <c r="E42" s="223"/>
      <c r="F42" s="223"/>
      <c r="G42" s="223"/>
      <c r="H42" s="223"/>
      <c r="I42" s="185"/>
    </row>
    <row r="43" spans="1:9" ht="15">
      <c r="A43" s="191" t="s">
        <v>96</v>
      </c>
      <c r="B43" s="191"/>
      <c r="C43" s="185"/>
      <c r="D43" s="185"/>
      <c r="E43" s="185"/>
      <c r="F43" s="185"/>
      <c r="G43" s="185"/>
      <c r="H43" s="185"/>
      <c r="I43" s="192"/>
    </row>
    <row r="44" spans="1:9" ht="15">
      <c r="A44" s="185"/>
      <c r="B44" s="185"/>
      <c r="C44" s="185"/>
      <c r="D44" s="185"/>
      <c r="E44" s="185"/>
      <c r="F44" s="185"/>
      <c r="G44" s="185"/>
      <c r="H44" s="185"/>
      <c r="I44" s="192"/>
    </row>
    <row r="45" spans="1:9" ht="15">
      <c r="A45" s="185"/>
      <c r="B45" s="185"/>
      <c r="C45" s="185"/>
      <c r="D45" s="185"/>
      <c r="E45" s="185"/>
      <c r="F45" s="185"/>
      <c r="G45" s="185"/>
      <c r="H45" s="185"/>
      <c r="I45" s="192"/>
    </row>
    <row r="46" spans="1:9" ht="15">
      <c r="A46" s="191"/>
      <c r="B46" s="191"/>
      <c r="C46" s="191" t="s">
        <v>409</v>
      </c>
      <c r="D46" s="191"/>
      <c r="E46" s="225"/>
      <c r="F46" s="191"/>
      <c r="G46" s="191"/>
      <c r="H46" s="185"/>
    </row>
    <row r="47" spans="1:9" ht="15">
      <c r="A47" s="185"/>
      <c r="B47" s="185"/>
      <c r="C47" s="185" t="s">
        <v>258</v>
      </c>
      <c r="D47" s="185"/>
      <c r="E47" s="185"/>
      <c r="F47" s="185"/>
      <c r="G47" s="185"/>
      <c r="H47" s="185"/>
    </row>
    <row r="48" spans="1:9">
      <c r="A48" s="193"/>
      <c r="B48" s="193"/>
      <c r="C48" s="193" t="s">
        <v>127</v>
      </c>
      <c r="D48" s="193"/>
      <c r="E48" s="193"/>
      <c r="F48" s="193"/>
      <c r="G48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2016-07-01T13:06:20Z</cp:lastPrinted>
  <dcterms:created xsi:type="dcterms:W3CDTF">2011-12-27T13:20:18Z</dcterms:created>
  <dcterms:modified xsi:type="dcterms:W3CDTF">2016-07-19T14:28:21Z</dcterms:modified>
</cp:coreProperties>
</file>