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630" windowWidth="14940" windowHeight="7035" tabRatio="954" activeTab="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7">'ფორმა 9.4'!$A$1:$K$35</definedName>
    <definedName name="_xlnm.Print_Area" localSheetId="18">'ფორმა 9.5'!$A$1:$L$31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N4'!$A$1:$D$88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4525"/>
</workbook>
</file>

<file path=xl/calcChain.xml><?xml version="1.0" encoding="utf-8"?>
<calcChain xmlns="http://schemas.openxmlformats.org/spreadsheetml/2006/main">
  <c r="I10" i="9" l="1"/>
  <c r="D20" i="12" l="1"/>
  <c r="D54" i="40"/>
  <c r="C54" i="40"/>
  <c r="C25" i="40" l="1"/>
  <c r="C19" i="40" s="1"/>
  <c r="D25" i="40"/>
  <c r="D19" i="40" s="1"/>
  <c r="D17" i="40"/>
  <c r="D61" i="40" l="1"/>
  <c r="C61" i="40"/>
  <c r="C17" i="40"/>
  <c r="G40" i="18" l="1"/>
  <c r="G10" i="18"/>
  <c r="I37" i="44" l="1"/>
  <c r="H37" i="44"/>
  <c r="I22" i="44" l="1"/>
  <c r="I21" i="44"/>
  <c r="I20" i="44"/>
  <c r="I19" i="44"/>
  <c r="J16" i="10" l="1"/>
  <c r="D75" i="40" l="1"/>
  <c r="D66" i="40"/>
  <c r="D60" i="40"/>
  <c r="C60" i="40"/>
  <c r="D55" i="40"/>
  <c r="C55" i="40"/>
  <c r="D49" i="40"/>
  <c r="C49" i="40"/>
  <c r="D38" i="40"/>
  <c r="C38" i="40"/>
  <c r="D34" i="40"/>
  <c r="D15" i="40" s="1"/>
  <c r="C34" i="40"/>
  <c r="D16" i="40"/>
  <c r="C16" i="40"/>
  <c r="D12" i="40"/>
  <c r="C12" i="40"/>
  <c r="A6" i="40"/>
  <c r="D11" i="40" l="1"/>
  <c r="C15" i="40"/>
  <c r="C11" i="40" s="1"/>
  <c r="I32" i="43" l="1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G35" i="43"/>
  <c r="H35" i="43"/>
  <c r="I35" i="43" l="1"/>
  <c r="J14" i="10"/>
  <c r="J39" i="10"/>
  <c r="I39" i="10"/>
  <c r="H39" i="10"/>
  <c r="G39" i="10"/>
  <c r="G36" i="10" s="1"/>
  <c r="F39" i="10"/>
  <c r="E39" i="10"/>
  <c r="D39" i="10"/>
  <c r="C39" i="10"/>
  <c r="C36" i="10" s="1"/>
  <c r="B39" i="10"/>
  <c r="J36" i="10"/>
  <c r="I36" i="10"/>
  <c r="H36" i="10"/>
  <c r="F36" i="10"/>
  <c r="E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I19" i="10"/>
  <c r="H19" i="10"/>
  <c r="G19" i="10"/>
  <c r="G17" i="10" s="1"/>
  <c r="G9" i="10" s="1"/>
  <c r="F19" i="10"/>
  <c r="E19" i="10"/>
  <c r="D19" i="10"/>
  <c r="C19" i="10"/>
  <c r="C17" i="10" s="1"/>
  <c r="C9" i="10" s="1"/>
  <c r="B19" i="10"/>
  <c r="J17" i="10"/>
  <c r="I17" i="10"/>
  <c r="H17" i="10"/>
  <c r="H9" i="10" s="1"/>
  <c r="F17" i="10"/>
  <c r="E17" i="10"/>
  <c r="D17" i="10"/>
  <c r="D9" i="10" s="1"/>
  <c r="B17" i="10"/>
  <c r="I14" i="10"/>
  <c r="I9" i="10" s="1"/>
  <c r="H14" i="10"/>
  <c r="G14" i="10"/>
  <c r="F14" i="10"/>
  <c r="E14" i="10"/>
  <c r="E9" i="10" s="1"/>
  <c r="D14" i="10"/>
  <c r="C14" i="10"/>
  <c r="B14" i="10"/>
  <c r="J10" i="10"/>
  <c r="I10" i="10"/>
  <c r="H10" i="10"/>
  <c r="G10" i="10"/>
  <c r="F10" i="10"/>
  <c r="F9" i="10" s="1"/>
  <c r="E10" i="10"/>
  <c r="D10" i="10"/>
  <c r="C10" i="10"/>
  <c r="B10" i="10"/>
  <c r="B9" i="10" s="1"/>
  <c r="J9" i="10" l="1"/>
  <c r="G19" i="35"/>
  <c r="I19" i="35" s="1"/>
  <c r="I18" i="35"/>
  <c r="G18" i="35"/>
  <c r="H17" i="35"/>
  <c r="G17" i="35"/>
  <c r="I17" i="35" s="1"/>
  <c r="H16" i="35"/>
  <c r="G16" i="35"/>
  <c r="I16" i="35" s="1"/>
  <c r="I15" i="35"/>
  <c r="I14" i="35"/>
  <c r="F14" i="35"/>
  <c r="I13" i="35"/>
  <c r="F13" i="35"/>
  <c r="I12" i="35"/>
  <c r="F12" i="35"/>
  <c r="I11" i="35"/>
  <c r="F11" i="35"/>
  <c r="I10" i="35"/>
  <c r="F10" i="35"/>
  <c r="I9" i="35"/>
  <c r="I38" i="35" l="1"/>
  <c r="A5" i="44" l="1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4" i="39" l="1"/>
  <c r="A4" i="35" l="1"/>
  <c r="A4" i="33" l="1"/>
  <c r="A4" i="32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1" i="18"/>
  <c r="G12" i="18" s="1"/>
  <c r="G13" i="18" s="1"/>
  <c r="G14" i="18" s="1"/>
  <c r="G15" i="18" s="1"/>
  <c r="G16" i="18" s="1"/>
  <c r="G17" i="18" s="1"/>
  <c r="G18" i="18" s="1"/>
  <c r="A4" i="18"/>
  <c r="G19" i="18" l="1"/>
  <c r="C64" i="12"/>
  <c r="D64" i="12"/>
  <c r="A4" i="17" l="1"/>
  <c r="A4" i="16"/>
  <c r="A4" i="10"/>
  <c r="A4" i="9"/>
  <c r="A4" i="12"/>
  <c r="A4" i="7"/>
  <c r="D45" i="12" l="1"/>
  <c r="C45" i="12"/>
  <c r="D34" i="12"/>
  <c r="C34" i="12"/>
  <c r="D11" i="12"/>
  <c r="C11" i="12"/>
  <c r="D19" i="3"/>
  <c r="C19" i="3"/>
  <c r="D16" i="3"/>
  <c r="C16" i="3"/>
  <c r="C10" i="3" l="1"/>
  <c r="C26" i="3"/>
  <c r="D10" i="3"/>
  <c r="D10" i="12"/>
  <c r="D44" i="12"/>
  <c r="D26" i="3"/>
  <c r="C10" i="12"/>
  <c r="C44" i="12"/>
  <c r="C9" i="3" l="1"/>
  <c r="D9" i="3"/>
</calcChain>
</file>

<file path=xl/sharedStrings.xml><?xml version="1.0" encoding="utf-8"?>
<sst xmlns="http://schemas.openxmlformats.org/spreadsheetml/2006/main" count="1409" uniqueCount="705">
  <si>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</si>
  <si>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</si>
  <si>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</si>
  <si>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</si>
  <si>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</si>
  <si>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</si>
  <si>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</si>
  <si>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</si>
  <si>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</si>
  <si>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</si>
  <si>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</si>
  <si>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</si>
  <si>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</si>
  <si>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</si>
  <si>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</si>
  <si>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</si>
  <si>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</si>
  <si>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</si>
  <si>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</si>
  <si>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</si>
  <si>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</si>
  <si>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</si>
  <si>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</si>
  <si>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</si>
  <si>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</si>
  <si>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</si>
  <si>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</si>
  <si>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</si>
  <si>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</si>
  <si>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</si>
  <si>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</si>
  <si>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</si>
  <si>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</si>
  <si>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</si>
  <si>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</si>
  <si>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</si>
  <si>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</si>
  <si>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</si>
  <si>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</si>
  <si>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</si>
  <si>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</si>
  <si>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</si>
  <si>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</si>
  <si>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</si>
  <si>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</si>
  <si>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</si>
  <si>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</si>
  <si>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</si>
  <si>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</si>
  <si>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</si>
  <si>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</si>
  <si>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</si>
  <si>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</si>
  <si>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</si>
  <si>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</si>
  <si>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</si>
  <si>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</si>
  <si>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</si>
  <si>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</si>
  <si>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</si>
  <si>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</si>
  <si>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</si>
  <si>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</si>
  <si>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</si>
  <si>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</si>
  <si>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</si>
  <si>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</si>
  <si>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</si>
  <si>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</si>
  <si>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</si>
  <si>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</si>
  <si>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</si>
  <si>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</si>
  <si>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</si>
  <si>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</si>
  <si>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</si>
  <si>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</si>
  <si>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</si>
  <si>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</si>
  <si>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</si>
  <si>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</si>
  <si>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</si>
  <si>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</si>
  <si>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</si>
  <si>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</si>
  <si>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</si>
  <si>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</si>
  <si>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</si>
  <si>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</si>
  <si>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</si>
  <si>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</si>
  <si>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</si>
  <si>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</si>
  <si>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</si>
  <si>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</si>
  <si>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</si>
  <si>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</si>
  <si>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</si>
  <si>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</si>
  <si>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</si>
  <si>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</si>
  <si>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</si>
  <si>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</si>
  <si>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</si>
  <si>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</si>
  <si>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</si>
  <si>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</si>
  <si>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</si>
  <si>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</si>
  <si>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</si>
  <si>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</si>
  <si>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</si>
  <si>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</si>
  <si>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</si>
  <si>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</si>
  <si>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</si>
  <si>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</si>
  <si>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</si>
  <si>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</si>
  <si>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</si>
  <si>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</si>
  <si>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</si>
  <si>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</si>
  <si>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</si>
  <si>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</si>
  <si>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</si>
  <si>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</si>
  <si>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</si>
  <si>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</si>
  <si>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</si>
  <si>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</si>
  <si>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</si>
  <si>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</si>
  <si>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</si>
  <si>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</si>
  <si>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</si>
  <si>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</si>
  <si>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</si>
  <si>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</si>
  <si>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</si>
  <si>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</si>
  <si>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</si>
  <si>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</si>
  <si>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</si>
  <si>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</si>
  <si>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</si>
  <si>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</si>
  <si>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</si>
  <si>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</si>
  <si>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</si>
  <si>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</si>
  <si>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</si>
  <si>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</si>
  <si>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</si>
  <si>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</si>
  <si>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</si>
  <si>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</si>
  <si>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</si>
  <si>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</si>
  <si>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</si>
  <si>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</si>
  <si>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</si>
  <si>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</si>
  <si>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</si>
  <si>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</si>
  <si>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</si>
  <si>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</si>
  <si>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</si>
  <si>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</si>
  <si>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</si>
  <si>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</si>
  <si>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</si>
  <si>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</si>
  <si>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</si>
  <si>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</si>
  <si>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</si>
  <si>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</si>
  <si>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</si>
  <si>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</si>
  <si>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</si>
  <si>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</si>
  <si>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</si>
  <si>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</si>
  <si>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</si>
  <si>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</si>
  <si>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</si>
  <si>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</si>
  <si>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</si>
  <si>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</si>
  <si>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</si>
  <si>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</si>
  <si>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</si>
  <si>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</si>
  <si>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</si>
  <si>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</si>
  <si>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</si>
  <si>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</si>
  <si>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</si>
  <si>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</si>
  <si>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</si>
  <si>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</si>
  <si>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</si>
  <si>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</si>
  <si>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</si>
  <si>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</si>
  <si>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</si>
  <si>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</si>
  <si>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</si>
  <si>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</si>
  <si>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</si>
  <si>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</si>
  <si>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</si>
  <si>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</si>
  <si>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</si>
  <si>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</si>
  <si>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</si>
  <si>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</si>
  <si>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</si>
  <si>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</si>
  <si>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</si>
  <si>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</si>
  <si>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</si>
  <si>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</si>
  <si>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</si>
  <si>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</si>
  <si>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</si>
  <si>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</si>
  <si>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</si>
  <si>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</si>
  <si>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</si>
  <si>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</si>
  <si>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</si>
  <si>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</si>
  <si>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</si>
  <si>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</si>
  <si>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</si>
  <si>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</si>
  <si>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</si>
  <si>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</si>
  <si>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</si>
  <si>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</si>
  <si>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</si>
  <si>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</si>
  <si>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</si>
  <si>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</si>
  <si>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</si>
  <si>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</si>
  <si>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</si>
  <si>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</si>
  <si>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</si>
  <si>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</si>
  <si>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</si>
  <si>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</si>
  <si>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</si>
  <si>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</si>
  <si>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</si>
  <si>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</si>
  <si>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</si>
  <si>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</si>
  <si>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</si>
  <si>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</si>
  <si>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</si>
  <si>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</si>
  <si>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</si>
  <si>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</si>
  <si>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</si>
  <si>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</si>
  <si>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</si>
  <si>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</si>
  <si>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</si>
  <si>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</si>
  <si>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</si>
  <si>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</si>
  <si>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</si>
  <si>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</si>
  <si>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</si>
  <si>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</si>
  <si>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</si>
  <si>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</si>
  <si>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</si>
  <si>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</si>
  <si>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</si>
  <si>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</si>
  <si>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</si>
  <si>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</si>
  <si>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</si>
  <si>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</si>
  <si>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</si>
  <si>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</si>
  <si>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</si>
  <si>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</si>
  <si>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</si>
  <si>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</si>
  <si>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</si>
  <si>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</si>
  <si>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</si>
  <si>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</si>
  <si>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</si>
  <si>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</si>
  <si>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</si>
  <si>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</si>
  <si>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</si>
  <si>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</si>
  <si>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</si>
  <si>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</si>
  <si>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</si>
  <si>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</si>
  <si>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</si>
  <si>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</si>
  <si>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</si>
  <si>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</si>
  <si>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</si>
  <si>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</si>
  <si>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</si>
  <si>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</si>
  <si>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</si>
  <si>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</si>
  <si>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</si>
  <si>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</si>
  <si>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</si>
  <si>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</si>
  <si>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</si>
  <si>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</si>
  <si>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</si>
  <si>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</si>
  <si>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</si>
  <si>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</si>
  <si>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</si>
  <si>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</si>
  <si>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</si>
  <si>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</si>
  <si>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</si>
  <si>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</si>
  <si>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</si>
  <si>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</si>
  <si>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</si>
  <si>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</si>
  <si>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</si>
  <si>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</si>
  <si>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</si>
  <si>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</si>
  <si>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</si>
  <si>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</si>
  <si>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</si>
  <si>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</si>
  <si>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</si>
  <si>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</si>
  <si>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</si>
  <si>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</si>
  <si>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</si>
  <si>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</si>
  <si>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</si>
  <si>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</si>
  <si>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</si>
  <si>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</si>
  <si>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</si>
  <si>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</si>
  <si>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</si>
  <si>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</si>
  <si>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</si>
  <si>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</si>
  <si>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</si>
  <si>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</si>
  <si>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</si>
  <si>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</si>
  <si>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</si>
  <si>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</si>
  <si>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</si>
  <si>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</si>
  <si>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</si>
  <si>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</si>
  <si>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</si>
  <si>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</si>
  <si>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</si>
  <si>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</si>
  <si>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</si>
  <si>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</si>
  <si>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</si>
  <si>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</si>
  <si>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</si>
  <si>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</si>
  <si>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</si>
  <si>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</si>
  <si>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</si>
  <si>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</si>
  <si>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</si>
  <si>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</si>
  <si>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</si>
  <si>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</si>
  <si>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</si>
  <si>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</si>
  <si>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</si>
  <si>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</si>
  <si>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</si>
  <si>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</si>
  <si>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</si>
  <si>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</si>
  <si>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</si>
  <si>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</si>
  <si>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</si>
  <si>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</si>
  <si>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</si>
  <si>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</si>
  <si>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</si>
  <si>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</si>
  <si>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</si>
  <si>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</si>
  <si>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</si>
  <si>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</si>
  <si>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</si>
  <si>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</si>
  <si>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</si>
  <si>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</si>
  <si>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</si>
  <si>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</si>
  <si>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</si>
  <si>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</si>
  <si>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</si>
  <si>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</si>
  <si>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</si>
  <si>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</si>
  <si>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</si>
  <si>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</si>
  <si>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</si>
  <si>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</si>
  <si>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</si>
  <si>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</si>
  <si>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</si>
  <si>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</si>
  <si>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</si>
  <si>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</si>
  <si>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</si>
  <si>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</si>
  <si>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</si>
  <si>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</si>
  <si>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</si>
  <si>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</si>
  <si>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</si>
  <si>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</si>
  <si>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</si>
  <si>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</si>
  <si>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</si>
  <si>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</si>
  <si>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</si>
  <si>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</si>
  <si>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</si>
  <si>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</si>
  <si>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</si>
  <si>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</si>
  <si>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</si>
  <si>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</si>
  <si>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</si>
  <si>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</si>
  <si>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</si>
  <si>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</si>
  <si>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</si>
  <si>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</si>
  <si>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</si>
  <si>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</si>
  <si>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</si>
  <si>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</si>
  <si>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</si>
  <si>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</si>
  <si>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</si>
  <si>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</si>
  <si>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</si>
  <si>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</si>
  <si>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</si>
  <si>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</si>
  <si>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</si>
  <si>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</si>
  <si>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</si>
  <si>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</si>
  <si>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</si>
  <si>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</si>
  <si>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</si>
  <si>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</si>
  <si>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</si>
  <si>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</si>
  <si>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</si>
  <si>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</si>
  <si>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</si>
  <si>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</si>
  <si>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</si>
  <si>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</si>
  <si>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</si>
  <si>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</si>
  <si>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</si>
  <si>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</si>
  <si>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</si>
  <si>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</si>
  <si>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</si>
  <si>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</si>
  <si>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</si>
  <si>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</si>
  <si>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</si>
  <si>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</si>
  <si>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</si>
  <si>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სედანი</t>
  </si>
  <si>
    <t>აუდი A6</t>
  </si>
  <si>
    <t>LJA 001</t>
  </si>
  <si>
    <t>01026011115</t>
  </si>
  <si>
    <t xml:space="preserve">გოჩა </t>
  </si>
  <si>
    <t>ჯაბიძე</t>
  </si>
  <si>
    <t>მსუბუქი მაღალი გამავლობის</t>
  </si>
  <si>
    <t>ტოიოტა ლენდკუიზერი</t>
  </si>
  <si>
    <t>FRM 777</t>
  </si>
  <si>
    <t>01015007988</t>
  </si>
  <si>
    <t xml:space="preserve">კახა </t>
  </si>
  <si>
    <t>ჩაკვეტაძე</t>
  </si>
  <si>
    <t xml:space="preserve">მსუბუქი </t>
  </si>
  <si>
    <t>მერსედეს-ბენცი</t>
  </si>
  <si>
    <t>OLO 820</t>
  </si>
  <si>
    <t>მალხაზ</t>
  </si>
  <si>
    <t>გოშუანი</t>
  </si>
  <si>
    <t>ტოიოტა სიენტა</t>
  </si>
  <si>
    <t>NG054NA</t>
  </si>
  <si>
    <t>01030005290</t>
  </si>
  <si>
    <t>ტარიელ</t>
  </si>
  <si>
    <t>სოფრომაძე</t>
  </si>
  <si>
    <t>მ.პ.გ "ეროვნული ფორუმი"</t>
  </si>
  <si>
    <t>ქ. თბილისი, ლვოვის ქ. 80-82 გ</t>
  </si>
  <si>
    <t>საოფისე ფართი</t>
  </si>
  <si>
    <t>437.30 კვ.მ</t>
  </si>
  <si>
    <t>01024025071</t>
  </si>
  <si>
    <t>ვიოლეტა</t>
  </si>
  <si>
    <t>მჭედლიძე</t>
  </si>
  <si>
    <t>ქ. თბილისი, ლ. ასათიანის ქ. 52</t>
  </si>
  <si>
    <t>80.კვ.მ</t>
  </si>
  <si>
    <t>01024027019</t>
  </si>
  <si>
    <t>რევაზ</t>
  </si>
  <si>
    <t>ქვარცხავა</t>
  </si>
  <si>
    <t>ქ. თბილისი, ირ. აბაშიძის ქ. 40, ბ.5</t>
  </si>
  <si>
    <t>76 კვ.მ</t>
  </si>
  <si>
    <t>01008020585</t>
  </si>
  <si>
    <t>მიხეილ</t>
  </si>
  <si>
    <t>ბენდიაშვილი</t>
  </si>
  <si>
    <t>ქ. თბილისი, გ. გორგასალის  ქ. 11</t>
  </si>
  <si>
    <t>71,68 კვ.მ</t>
  </si>
  <si>
    <t>35001020069</t>
  </si>
  <si>
    <t>ლევანი</t>
  </si>
  <si>
    <t>ბარბაქაძე</t>
  </si>
  <si>
    <t>ქ. თბილისი, წმინსდა ქ. დედოფლის გამზ.  63-ც, ბ.20</t>
  </si>
  <si>
    <t>79,14 კვ.მ</t>
  </si>
  <si>
    <t>თამარ</t>
  </si>
  <si>
    <t>გეგია</t>
  </si>
  <si>
    <t>ქ. თბილისი, კალოუბნის  ქ. 6, მე-2 სართ.</t>
  </si>
  <si>
    <t>81,67 კვ.მ</t>
  </si>
  <si>
    <t>მარინე</t>
  </si>
  <si>
    <t>გოგილავა</t>
  </si>
  <si>
    <t>ქ. თბილისი, ტურგენევის ქ. 5, 1 სართული</t>
  </si>
  <si>
    <t>45 კვ.მ</t>
  </si>
  <si>
    <t>სოფიო</t>
  </si>
  <si>
    <t>გურული</t>
  </si>
  <si>
    <t>ქ. თბილისი, წერეთლის ქ. 113, ბ.2</t>
  </si>
  <si>
    <t>48 კვ.მ</t>
  </si>
  <si>
    <t>გიორგი</t>
  </si>
  <si>
    <t>ვაშაკიძე</t>
  </si>
  <si>
    <t>ქ. თბილისი, ც. დადიანის  ქ. 104</t>
  </si>
  <si>
    <t>84,15 კვ.მ</t>
  </si>
  <si>
    <t>მედეა</t>
  </si>
  <si>
    <t>გველესიანი</t>
  </si>
  <si>
    <t>ქ. თბილისი, ფორე მოსულიშვილის ქ. 1</t>
  </si>
  <si>
    <t>85 კვ.მ</t>
  </si>
  <si>
    <t>01019021695</t>
  </si>
  <si>
    <t>თამაზ</t>
  </si>
  <si>
    <t>მარღიშვილი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</si>
  <si>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</si>
  <si>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</si>
  <si>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</si>
  <si>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დავითაძე</t>
  </si>
  <si>
    <t>ქ. ბათუმი, გორგასლის ქ. 93</t>
  </si>
  <si>
    <t>173,39 კვ.მ</t>
  </si>
  <si>
    <t>ირა</t>
  </si>
  <si>
    <t>ბაბილოძე</t>
  </si>
  <si>
    <t>ქ. თელავი, ბარათაშვილის  ქ. 20</t>
  </si>
  <si>
    <t>22,1 კვ.მ</t>
  </si>
  <si>
    <t>20001027429</t>
  </si>
  <si>
    <t xml:space="preserve">გურამ </t>
  </si>
  <si>
    <t>პაპალაშვილი</t>
  </si>
  <si>
    <t>20.02.2016- 20.08.2016</t>
  </si>
  <si>
    <t>56.04 კვ.მ</t>
  </si>
  <si>
    <t>35001028741</t>
  </si>
  <si>
    <t xml:space="preserve">ავთანდილ </t>
  </si>
  <si>
    <t>პაპშვილი</t>
  </si>
  <si>
    <t>ქ. გურჯაანი, ნონეშვილის ქ. 2</t>
  </si>
  <si>
    <t>04.02.2016- 05.11.2016</t>
  </si>
  <si>
    <t>89,70 კვ.მ</t>
  </si>
  <si>
    <t>გურჯაანის მუნიციპალიტეტი</t>
  </si>
  <si>
    <t>ქ.ჭიათურა , ყაზბეგის ქ.  6.</t>
  </si>
  <si>
    <t>01026001725</t>
  </si>
  <si>
    <t>ნოდარ</t>
  </si>
  <si>
    <t>ნადირაშვილი</t>
  </si>
  <si>
    <t xml:space="preserve">ქ. თელავი, ერეკლე II გამზირი #3 </t>
  </si>
  <si>
    <t>06.13.2016- 10.13.2016</t>
  </si>
  <si>
    <t>77.60 კვ.მ</t>
  </si>
  <si>
    <t>შპს "სასტუმრო თელავი"</t>
  </si>
  <si>
    <t>ფულადი შემოწირულობა</t>
  </si>
  <si>
    <t>მერაბ თუშიშვილი</t>
  </si>
  <si>
    <t>20001022327</t>
  </si>
  <si>
    <t>ლიბერთი</t>
  </si>
  <si>
    <t>გოჩა</t>
  </si>
  <si>
    <t>პარტიის წევრი</t>
  </si>
  <si>
    <t xml:space="preserve">    კახაბერ</t>
  </si>
  <si>
    <t xml:space="preserve">   შარტავა</t>
  </si>
  <si>
    <t>01008005455</t>
  </si>
  <si>
    <t>შავიშვილი</t>
  </si>
  <si>
    <t>01024006197</t>
  </si>
  <si>
    <t>დავით</t>
  </si>
  <si>
    <t>კაკაბაძე</t>
  </si>
  <si>
    <t xml:space="preserve">დავით </t>
  </si>
  <si>
    <t>ანანიძე</t>
  </si>
  <si>
    <t>შორენა</t>
  </si>
  <si>
    <t>ხორბალაძე</t>
  </si>
  <si>
    <t>01024036001</t>
  </si>
  <si>
    <t>კახა</t>
  </si>
  <si>
    <t>კობა</t>
  </si>
  <si>
    <t>ძაძამია</t>
  </si>
  <si>
    <t>51001001535</t>
  </si>
  <si>
    <t>პოლიანსკაია</t>
  </si>
  <si>
    <t>57001018889</t>
  </si>
  <si>
    <t>ხათუნა</t>
  </si>
  <si>
    <t>გურჯიშვილი</t>
  </si>
  <si>
    <t>01010002624</t>
  </si>
  <si>
    <t xml:space="preserve">    გიული</t>
  </si>
  <si>
    <t xml:space="preserve">  შუღლიაშვილი</t>
  </si>
  <si>
    <t>01024057988</t>
  </si>
  <si>
    <t>კუპატაშვილი</t>
  </si>
  <si>
    <t>01024033013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</si>
  <si>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</si>
  <si>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</si>
  <si>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</si>
  <si>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</si>
  <si>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</si>
  <si>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</si>
  <si>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</si>
  <si>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ზურაბ</t>
  </si>
  <si>
    <t>ჩიკვაიძე</t>
  </si>
  <si>
    <t>01006006283</t>
  </si>
  <si>
    <t>კარლო</t>
  </si>
  <si>
    <t>გაგნიძე</t>
  </si>
  <si>
    <t>01021002259</t>
  </si>
  <si>
    <t>გივი</t>
  </si>
  <si>
    <t>მეზურნიშვილი</t>
  </si>
  <si>
    <t>01007002036</t>
  </si>
  <si>
    <t>სოსელია</t>
  </si>
  <si>
    <t>01006006284</t>
  </si>
  <si>
    <t xml:space="preserve">ვახტანგ </t>
  </si>
  <si>
    <t>შუკვანი</t>
  </si>
  <si>
    <t>01023007693</t>
  </si>
  <si>
    <t>ჩაგუნავა</t>
  </si>
  <si>
    <t>01005000119</t>
  </si>
  <si>
    <t>გრიგორ</t>
  </si>
  <si>
    <t>ნიშნიანიძე</t>
  </si>
  <si>
    <t>01018001399</t>
  </si>
  <si>
    <t>კარჭაული</t>
  </si>
  <si>
    <t>20001049651</t>
  </si>
  <si>
    <t>ვაჟა</t>
  </si>
  <si>
    <t>სამუშია</t>
  </si>
  <si>
    <t>01012025335</t>
  </si>
  <si>
    <t xml:space="preserve">ზურაბ </t>
  </si>
  <si>
    <t xml:space="preserve"> 01006006283</t>
  </si>
  <si>
    <t>პარტიულ დავალებათა შესრულება</t>
  </si>
  <si>
    <t>გიული</t>
  </si>
  <si>
    <t>შუღლიაშვილი</t>
  </si>
  <si>
    <t>მივლინება</t>
  </si>
  <si>
    <t>საქართველოს ბანკი</t>
  </si>
  <si>
    <t>GE172BG0000000187727300</t>
  </si>
  <si>
    <t>07.15.2008</t>
  </si>
  <si>
    <t>ბანკიდან თანხის გამოტანა</t>
  </si>
  <si>
    <t>მოქალაქეთა  პოლიტიკური გაერთიანება "ეროვნული ფორუმი"</t>
  </si>
  <si>
    <t xml:space="preserve">რაჭა-ლეჩხუმის და გურიის რეგიონებში    </t>
  </si>
  <si>
    <t>06.29.2016-07.19.2016</t>
  </si>
  <si>
    <t>01.07.2016-01.01.2017</t>
  </si>
  <si>
    <t>01.07.2016-01.10.2016</t>
  </si>
  <si>
    <t>15.06.2016-15.11.2016</t>
  </si>
  <si>
    <t>ელენე</t>
  </si>
  <si>
    <t>ქევხიშვილი</t>
  </si>
  <si>
    <t>01025011924</t>
  </si>
  <si>
    <t>ქ. თბილისი, ი. პეტრიწის   ქ  3</t>
  </si>
  <si>
    <t>55 კვ.მ</t>
  </si>
  <si>
    <t>ქ. რუსთავი, მ.კოსტავას გამზ. კ.14, ბ.7</t>
  </si>
  <si>
    <t>ქ. რუსთავი, მეგობრობის გამზ. 47-ა</t>
  </si>
  <si>
    <t>15.07.2016-01.10.2016</t>
  </si>
  <si>
    <t>ჟიული</t>
  </si>
  <si>
    <t>თანდაშვილი</t>
  </si>
  <si>
    <t>35001071538</t>
  </si>
  <si>
    <t>65.78 კვ.მ</t>
  </si>
  <si>
    <t>QQ650MM</t>
  </si>
  <si>
    <t>წარმომადგენლობითი ხარჯი</t>
  </si>
  <si>
    <t>06.29.2016</t>
  </si>
  <si>
    <t>06.30.2016</t>
  </si>
  <si>
    <t>07.04.2016</t>
  </si>
  <si>
    <t>07.05.2016</t>
  </si>
  <si>
    <t>07.12.2016</t>
  </si>
  <si>
    <t>GE78LB0711185139934000</t>
  </si>
  <si>
    <t xml:space="preserve">წალენჯიხის და ჩხოროწყუს რაიონებში    </t>
  </si>
  <si>
    <t>15.07.2016–15.11.2016</t>
  </si>
  <si>
    <t>73 კვ.მ</t>
  </si>
  <si>
    <t xml:space="preserve">გიორგი </t>
  </si>
  <si>
    <t>ბერიძიშვილი</t>
  </si>
  <si>
    <t>სამტრედია, ბაღდათი, ვანი, წყალტუბო, თერჯოლა, ჭიათურა, ხონი, ქ. ქუთაისი</t>
  </si>
  <si>
    <t>პარტიის ორგანიზაციებთან შეხვედრები</t>
  </si>
  <si>
    <t>07.18.2016</t>
  </si>
  <si>
    <t>15.05.2016–15.07.2016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</si>
</sst>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12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492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5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1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2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4" fontId="24" fillId="0" borderId="1" xfId="2" applyNumberFormat="1" applyFont="1" applyFill="1" applyBorder="1" applyAlignment="1" applyProtection="1">
      <alignment horizontal="right" vertical="center" wrapText="1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49" fontId="19" fillId="0" borderId="1" xfId="15" applyNumberFormat="1" applyFont="1" applyBorder="1" applyAlignment="1" applyProtection="1">
      <alignment horizontal="center" vertical="center" wrapText="1"/>
      <protection locked="0"/>
    </xf>
    <xf numFmtId="4" fontId="17" fillId="0" borderId="1" xfId="0" applyNumberFormat="1" applyFont="1" applyBorder="1" applyAlignment="1">
      <alignment horizontal="center" vertical="center" wrapText="1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0" fontId="19" fillId="0" borderId="2" xfId="15" applyFont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49" fontId="19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horizontal="left" vertical="center" wrapText="1"/>
      <protection locked="0"/>
    </xf>
    <xf numFmtId="49" fontId="17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15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2" xfId="15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14" fontId="17" fillId="0" borderId="1" xfId="3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center" vertical="center"/>
    </xf>
    <xf numFmtId="0" fontId="27" fillId="0" borderId="19" xfId="11" applyFont="1" applyBorder="1" applyAlignment="1" applyProtection="1">
      <alignment horizontal="center" vertical="center" wrapText="1"/>
      <protection locked="0"/>
    </xf>
    <xf numFmtId="0" fontId="34" fillId="0" borderId="2" xfId="9" applyFont="1" applyBorder="1" applyAlignment="1" applyProtection="1">
      <alignment horizontal="center" vertical="center" wrapText="1"/>
      <protection locked="0"/>
    </xf>
    <xf numFmtId="0" fontId="34" fillId="0" borderId="19" xfId="9" applyFont="1" applyBorder="1" applyAlignment="1" applyProtection="1">
      <alignment horizontal="center" vertical="center"/>
      <protection locked="0"/>
    </xf>
    <xf numFmtId="0" fontId="34" fillId="0" borderId="18" xfId="9" applyFont="1" applyBorder="1" applyAlignment="1" applyProtection="1">
      <alignment horizontal="center" vertical="center" wrapText="1"/>
      <protection locked="0"/>
    </xf>
    <xf numFmtId="0" fontId="34" fillId="4" borderId="18" xfId="9" applyFont="1" applyFill="1" applyBorder="1" applyAlignment="1" applyProtection="1">
      <alignment horizontal="center" vertical="center" wrapText="1"/>
      <protection locked="0"/>
    </xf>
    <xf numFmtId="0" fontId="34" fillId="4" borderId="2" xfId="9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Font="1" applyFill="1" applyBorder="1" applyAlignment="1" applyProtection="1">
      <alignment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7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 applyProtection="1">
      <alignment horizontal="center" vertical="center" wrapText="1"/>
    </xf>
    <xf numFmtId="0" fontId="16" fillId="0" borderId="1" xfId="0" applyFont="1" applyFill="1" applyBorder="1"/>
    <xf numFmtId="0" fontId="17" fillId="2" borderId="1" xfId="1" applyFont="1" applyFill="1" applyBorder="1" applyAlignment="1" applyProtection="1">
      <alignment vertical="center" wrapText="1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7" borderId="1" xfId="1" applyFont="1" applyFill="1" applyBorder="1" applyAlignment="1" applyProtection="1">
      <alignment horizontal="center" vertical="center" wrapText="1"/>
    </xf>
    <xf numFmtId="0" fontId="24" fillId="0" borderId="43" xfId="2" applyFont="1" applyFill="1" applyBorder="1" applyAlignment="1" applyProtection="1">
      <alignment horizontal="center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39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39" fillId="0" borderId="0" xfId="1" applyFont="1" applyAlignment="1" applyProtection="1">
      <alignment horizontal="center" vertical="center" wrapText="1"/>
      <protection locked="0"/>
    </xf>
    <xf numFmtId="0" fontId="39" fillId="0" borderId="0" xfId="1" applyFont="1" applyAlignment="1" applyProtection="1">
      <alignment horizontal="center" vertical="center"/>
      <protection locked="0"/>
    </xf>
    <xf numFmtId="0" fontId="16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7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" fontId="24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29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6" xfId="2" applyFont="1" applyFill="1" applyBorder="1" applyAlignment="1" applyProtection="1">
      <alignment horizontal="center" vertical="center" wrapText="1"/>
      <protection locked="0"/>
    </xf>
    <xf numFmtId="14" fontId="19" fillId="0" borderId="2" xfId="11" applyNumberFormat="1" applyFont="1" applyFill="1" applyBorder="1" applyAlignment="1" applyProtection="1">
      <alignment horizontal="center" vertical="center" wrapText="1"/>
      <protection locked="0"/>
    </xf>
    <xf numFmtId="0" fontId="19" fillId="0" borderId="2" xfId="11" applyFont="1" applyFill="1" applyBorder="1" applyAlignment="1" applyProtection="1">
      <alignment vertical="center" wrapText="1"/>
      <protection locked="0"/>
    </xf>
    <xf numFmtId="0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1" applyNumberFormat="1" applyFont="1" applyFill="1" applyBorder="1" applyAlignment="1" applyProtection="1">
      <alignment horizontal="right" vertical="center"/>
    </xf>
    <xf numFmtId="0" fontId="17" fillId="5" borderId="1" xfId="1" applyNumberFormat="1" applyFont="1" applyFill="1" applyBorder="1" applyAlignment="1" applyProtection="1">
      <alignment horizontal="right" vertical="center" wrapText="1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5" borderId="1" xfId="1" applyNumberFormat="1" applyFont="1" applyFill="1" applyBorder="1" applyAlignment="1" applyProtection="1">
      <alignment horizontal="right" vertical="center" wrapText="1"/>
    </xf>
    <xf numFmtId="0" fontId="22" fillId="2" borderId="1" xfId="1" applyNumberFormat="1" applyFont="1" applyFill="1" applyBorder="1" applyAlignment="1" applyProtection="1">
      <alignment horizontal="center" vertical="center"/>
      <protection locked="0"/>
    </xf>
    <xf numFmtId="0" fontId="17" fillId="0" borderId="1" xfId="2" applyNumberFormat="1" applyFont="1" applyFill="1" applyBorder="1" applyAlignment="1" applyProtection="1">
      <alignment horizontal="left" vertical="top"/>
      <protection locked="0"/>
    </xf>
    <xf numFmtId="0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5" borderId="1" xfId="0" applyNumberFormat="1" applyFont="1" applyFill="1" applyBorder="1" applyProtection="1"/>
    <xf numFmtId="0" fontId="17" fillId="5" borderId="1" xfId="0" applyNumberFormat="1" applyFont="1" applyFill="1" applyBorder="1" applyAlignment="1" applyProtection="1">
      <alignment horizontal="center"/>
    </xf>
    <xf numFmtId="0" fontId="17" fillId="5" borderId="34" xfId="0" applyNumberFormat="1" applyFont="1" applyFill="1" applyBorder="1" applyAlignment="1" applyProtection="1">
      <alignment horizontal="center"/>
    </xf>
    <xf numFmtId="0" fontId="17" fillId="0" borderId="4" xfId="0" applyNumberFormat="1" applyFont="1" applyBorder="1" applyProtection="1">
      <protection locked="0"/>
    </xf>
    <xf numFmtId="0" fontId="17" fillId="5" borderId="2" xfId="0" applyNumberFormat="1" applyFont="1" applyFill="1" applyBorder="1" applyAlignment="1" applyProtection="1">
      <alignment horizontal="center"/>
    </xf>
    <xf numFmtId="0" fontId="17" fillId="0" borderId="1" xfId="0" applyNumberFormat="1" applyFont="1" applyBorder="1" applyProtection="1">
      <protection locked="0"/>
    </xf>
    <xf numFmtId="0" fontId="17" fillId="0" borderId="1" xfId="0" applyNumberFormat="1" applyFont="1" applyFill="1" applyBorder="1" applyAlignment="1" applyProtection="1">
      <alignment horizontal="center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0" fillId="0" borderId="0" xfId="0" applyAlignment="1">
      <alignment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/>
      <protection locked="0"/>
    </xf>
    <xf numFmtId="14" fontId="17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wrapText="1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1009650" y="187547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62894" y="18764250"/>
          <a:ext cx="26685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45</xdr:row>
      <xdr:rowOff>180975</xdr:rowOff>
    </xdr:from>
    <xdr:to>
      <xdr:col>6</xdr:col>
      <xdr:colOff>219075</xdr:colOff>
      <xdr:row>45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50"/>
  <sheetViews>
    <sheetView showGridLines="0" view="pageBreakPreview" zoomScale="80" zoomScaleNormal="100" zoomScaleSheetLayoutView="80" workbookViewId="0">
      <selection activeCell="F21" sqref="F21"/>
    </sheetView>
  </sheetViews>
  <sheetFormatPr defaultRowHeight="15" x14ac:dyDescent="0.2"/>
  <cols>
    <col min="1" max="1" width="6.28515625" style="276" bestFit="1" customWidth="1"/>
    <col min="2" max="2" width="13.140625" style="276" customWidth="1"/>
    <col min="3" max="3" width="17.85546875" style="276" customWidth="1"/>
    <col min="4" max="4" width="15.140625" style="276" customWidth="1"/>
    <col min="5" max="5" width="24.5703125" style="276" customWidth="1"/>
    <col min="6" max="8" width="19.140625" style="277" customWidth="1"/>
    <col min="9" max="9" width="16.42578125" style="276" bestFit="1" customWidth="1"/>
    <col min="10" max="10" width="17.42578125" style="276" customWidth="1"/>
    <col min="11" max="11" width="13.140625" style="276" bestFit="1" customWidth="1"/>
    <col min="12" max="12" width="15.28515625" style="276" customWidth="1"/>
    <col min="13" max="16384" width="9.140625" style="276"/>
  </cols>
  <sheetData>
    <row r="1" spans="1:12" s="287" customFormat="1" x14ac:dyDescent="0.2">
      <c r="A1" s="349" t="s">
        <v>295</v>
      </c>
      <c r="B1" s="336"/>
      <c r="C1" s="336"/>
      <c r="D1" s="336"/>
      <c r="E1" s="337"/>
      <c r="F1" s="331"/>
      <c r="G1" s="337"/>
      <c r="H1" s="348"/>
      <c r="I1" s="336"/>
      <c r="J1" s="337"/>
      <c r="K1" s="337"/>
      <c r="L1" s="347" t="s">
        <v>97</v>
      </c>
    </row>
    <row r="2" spans="1:12" s="287" customFormat="1" x14ac:dyDescent="0.2">
      <c r="A2" s="346" t="s">
        <v>128</v>
      </c>
      <c r="B2" s="336"/>
      <c r="C2" s="336"/>
      <c r="D2" s="336"/>
      <c r="E2" s="337"/>
      <c r="F2" s="331"/>
      <c r="G2" s="337"/>
      <c r="H2" s="345"/>
      <c r="I2" s="336"/>
      <c r="J2" s="337"/>
      <c r="K2" s="463" t="s">
        <v>672</v>
      </c>
      <c r="L2" s="464"/>
    </row>
    <row r="3" spans="1:12" s="287" customFormat="1" x14ac:dyDescent="0.2">
      <c r="A3" s="344"/>
      <c r="B3" s="336"/>
      <c r="C3" s="343"/>
      <c r="D3" s="342"/>
      <c r="E3" s="337"/>
      <c r="F3" s="341"/>
      <c r="G3" s="337"/>
      <c r="H3" s="337"/>
      <c r="I3" s="331"/>
      <c r="J3" s="336"/>
      <c r="K3" s="336"/>
      <c r="L3" s="335"/>
    </row>
    <row r="4" spans="1:12" s="287" customFormat="1" x14ac:dyDescent="0.2">
      <c r="A4" s="372" t="s">
        <v>262</v>
      </c>
      <c r="B4" s="331"/>
      <c r="C4" s="331"/>
      <c r="D4" s="373"/>
      <c r="E4" s="364"/>
      <c r="F4" s="286"/>
      <c r="G4" s="279"/>
      <c r="H4" s="365"/>
      <c r="I4" s="364"/>
      <c r="J4" s="366"/>
      <c r="K4" s="279"/>
      <c r="L4" s="367"/>
    </row>
    <row r="5" spans="1:12" s="287" customFormat="1" ht="15.75" thickBot="1" x14ac:dyDescent="0.35">
      <c r="A5" s="26" t="s">
        <v>670</v>
      </c>
      <c r="B5" s="26"/>
      <c r="C5" s="340"/>
      <c r="D5" s="339"/>
      <c r="E5" s="337"/>
      <c r="F5" s="338"/>
      <c r="G5" s="338"/>
      <c r="H5" s="338"/>
      <c r="I5" s="337"/>
      <c r="J5" s="336"/>
      <c r="K5" s="336"/>
      <c r="L5" s="335"/>
    </row>
    <row r="6" spans="1:12" ht="15.75" thickBot="1" x14ac:dyDescent="0.25">
      <c r="A6" s="334"/>
      <c r="B6" s="333"/>
      <c r="C6" s="332"/>
      <c r="D6" s="332"/>
      <c r="E6" s="332"/>
      <c r="F6" s="331"/>
      <c r="G6" s="331"/>
      <c r="H6" s="331"/>
      <c r="I6" s="467" t="s">
        <v>442</v>
      </c>
      <c r="J6" s="468"/>
      <c r="K6" s="469"/>
      <c r="L6" s="330"/>
    </row>
    <row r="7" spans="1:12" s="318" customFormat="1" ht="51.75" thickBot="1" x14ac:dyDescent="0.25">
      <c r="A7" s="329" t="s">
        <v>64</v>
      </c>
      <c r="B7" s="328" t="s">
        <v>129</v>
      </c>
      <c r="C7" s="328" t="s">
        <v>441</v>
      </c>
      <c r="D7" s="327" t="s">
        <v>268</v>
      </c>
      <c r="E7" s="326" t="s">
        <v>440</v>
      </c>
      <c r="F7" s="325" t="s">
        <v>439</v>
      </c>
      <c r="G7" s="324" t="s">
        <v>216</v>
      </c>
      <c r="H7" s="323" t="s">
        <v>213</v>
      </c>
      <c r="I7" s="322" t="s">
        <v>438</v>
      </c>
      <c r="J7" s="321" t="s">
        <v>265</v>
      </c>
      <c r="K7" s="320" t="s">
        <v>217</v>
      </c>
      <c r="L7" s="319" t="s">
        <v>218</v>
      </c>
    </row>
    <row r="8" spans="1:12" s="312" customFormat="1" ht="15.75" thickBot="1" x14ac:dyDescent="0.25">
      <c r="A8" s="316">
        <v>1</v>
      </c>
      <c r="B8" s="315">
        <v>2</v>
      </c>
      <c r="C8" s="317">
        <v>3</v>
      </c>
      <c r="D8" s="317">
        <v>4</v>
      </c>
      <c r="E8" s="316">
        <v>5</v>
      </c>
      <c r="F8" s="315">
        <v>6</v>
      </c>
      <c r="G8" s="317">
        <v>7</v>
      </c>
      <c r="H8" s="315">
        <v>8</v>
      </c>
      <c r="I8" s="316">
        <v>9</v>
      </c>
      <c r="J8" s="315">
        <v>10</v>
      </c>
      <c r="K8" s="314">
        <v>11</v>
      </c>
      <c r="L8" s="313">
        <v>12</v>
      </c>
    </row>
    <row r="9" spans="1:12" ht="42.75" customHeight="1" x14ac:dyDescent="0.2">
      <c r="A9" s="311">
        <v>1</v>
      </c>
      <c r="B9" s="410">
        <v>42564</v>
      </c>
      <c r="C9" s="413" t="s">
        <v>597</v>
      </c>
      <c r="D9" s="414">
        <v>600</v>
      </c>
      <c r="E9" s="415" t="s">
        <v>598</v>
      </c>
      <c r="F9" s="411" t="s">
        <v>599</v>
      </c>
      <c r="G9" s="440" t="s">
        <v>695</v>
      </c>
      <c r="H9" s="412" t="s">
        <v>600</v>
      </c>
      <c r="I9" s="416"/>
      <c r="J9" s="417"/>
      <c r="K9" s="310"/>
      <c r="L9" s="309"/>
    </row>
    <row r="10" spans="1:12" x14ac:dyDescent="0.2">
      <c r="A10" s="308">
        <v>2</v>
      </c>
      <c r="B10" s="307"/>
      <c r="C10" s="306"/>
      <c r="D10" s="305"/>
      <c r="E10" s="304"/>
      <c r="F10" s="303"/>
      <c r="G10" s="303"/>
      <c r="H10" s="303"/>
      <c r="I10" s="302"/>
      <c r="J10" s="301"/>
      <c r="K10" s="300"/>
      <c r="L10" s="299"/>
    </row>
    <row r="11" spans="1:12" x14ac:dyDescent="0.2">
      <c r="A11" s="308">
        <v>3</v>
      </c>
      <c r="B11" s="307"/>
      <c r="C11" s="306"/>
      <c r="D11" s="305"/>
      <c r="E11" s="304"/>
      <c r="F11" s="338"/>
      <c r="G11" s="303"/>
      <c r="H11" s="303"/>
      <c r="I11" s="302"/>
      <c r="J11" s="301"/>
      <c r="K11" s="300"/>
      <c r="L11" s="299"/>
    </row>
    <row r="12" spans="1:12" x14ac:dyDescent="0.2">
      <c r="A12" s="308">
        <v>4</v>
      </c>
      <c r="B12" s="307"/>
      <c r="C12" s="306"/>
      <c r="D12" s="305"/>
      <c r="E12" s="304"/>
      <c r="F12" s="303"/>
      <c r="G12" s="303"/>
      <c r="H12" s="303"/>
      <c r="I12" s="302"/>
      <c r="J12" s="301"/>
      <c r="K12" s="300"/>
      <c r="L12" s="299"/>
    </row>
    <row r="13" spans="1:12" x14ac:dyDescent="0.2">
      <c r="A13" s="308">
        <v>5</v>
      </c>
      <c r="B13" s="307"/>
      <c r="C13" s="306"/>
      <c r="D13" s="305"/>
      <c r="E13" s="304"/>
      <c r="F13" s="303"/>
      <c r="G13" s="303"/>
      <c r="H13" s="303"/>
      <c r="I13" s="302"/>
      <c r="J13" s="301"/>
      <c r="K13" s="300"/>
      <c r="L13" s="299"/>
    </row>
    <row r="14" spans="1:12" x14ac:dyDescent="0.2">
      <c r="A14" s="308">
        <v>6</v>
      </c>
      <c r="B14" s="307"/>
      <c r="C14" s="306"/>
      <c r="D14" s="305"/>
      <c r="E14" s="304"/>
      <c r="F14" s="303"/>
      <c r="G14" s="303"/>
      <c r="H14" s="303"/>
      <c r="I14" s="302"/>
      <c r="J14" s="301"/>
      <c r="K14" s="300"/>
      <c r="L14" s="299"/>
    </row>
    <row r="15" spans="1:12" x14ac:dyDescent="0.2">
      <c r="A15" s="308">
        <v>7</v>
      </c>
      <c r="B15" s="307"/>
      <c r="C15" s="306"/>
      <c r="D15" s="305"/>
      <c r="E15" s="304"/>
      <c r="F15" s="303"/>
      <c r="G15" s="303"/>
      <c r="H15" s="303"/>
      <c r="I15" s="302"/>
      <c r="J15" s="301"/>
      <c r="K15" s="300"/>
      <c r="L15" s="299"/>
    </row>
    <row r="16" spans="1:12" x14ac:dyDescent="0.2">
      <c r="A16" s="308">
        <v>8</v>
      </c>
      <c r="B16" s="307"/>
      <c r="C16" s="306"/>
      <c r="D16" s="305"/>
      <c r="E16" s="304"/>
      <c r="F16" s="303"/>
      <c r="G16" s="303"/>
      <c r="H16" s="303"/>
      <c r="I16" s="302"/>
      <c r="J16" s="301"/>
      <c r="K16" s="300"/>
      <c r="L16" s="299"/>
    </row>
    <row r="17" spans="1:12" x14ac:dyDescent="0.2">
      <c r="A17" s="308">
        <v>9</v>
      </c>
      <c r="B17" s="307"/>
      <c r="C17" s="306"/>
      <c r="D17" s="305"/>
      <c r="E17" s="304"/>
      <c r="F17" s="303"/>
      <c r="G17" s="303"/>
      <c r="H17" s="303"/>
      <c r="I17" s="302"/>
      <c r="J17" s="301"/>
      <c r="K17" s="300"/>
      <c r="L17" s="299"/>
    </row>
    <row r="18" spans="1:12" x14ac:dyDescent="0.2">
      <c r="A18" s="308">
        <v>10</v>
      </c>
      <c r="B18" s="307"/>
      <c r="C18" s="306"/>
      <c r="D18" s="305"/>
      <c r="E18" s="304"/>
      <c r="F18" s="303"/>
      <c r="G18" s="303"/>
      <c r="H18" s="303"/>
      <c r="I18" s="302"/>
      <c r="J18" s="301"/>
      <c r="K18" s="300"/>
      <c r="L18" s="299"/>
    </row>
    <row r="19" spans="1:12" x14ac:dyDescent="0.2">
      <c r="A19" s="308">
        <v>11</v>
      </c>
      <c r="B19" s="307"/>
      <c r="C19" s="306"/>
      <c r="D19" s="305"/>
      <c r="E19" s="304"/>
      <c r="F19" s="303"/>
      <c r="G19" s="303"/>
      <c r="H19" s="303"/>
      <c r="I19" s="302"/>
      <c r="J19" s="301"/>
      <c r="K19" s="300"/>
      <c r="L19" s="299"/>
    </row>
    <row r="20" spans="1:12" x14ac:dyDescent="0.2">
      <c r="A20" s="308">
        <v>12</v>
      </c>
      <c r="B20" s="307"/>
      <c r="C20" s="306"/>
      <c r="D20" s="305"/>
      <c r="E20" s="304"/>
      <c r="F20" s="303"/>
      <c r="G20" s="303"/>
      <c r="H20" s="303"/>
      <c r="I20" s="302"/>
      <c r="J20" s="301"/>
      <c r="K20" s="300"/>
      <c r="L20" s="299"/>
    </row>
    <row r="21" spans="1:12" x14ac:dyDescent="0.2">
      <c r="A21" s="308">
        <v>13</v>
      </c>
      <c r="B21" s="307"/>
      <c r="C21" s="306"/>
      <c r="D21" s="305"/>
      <c r="E21" s="304"/>
      <c r="F21" s="303"/>
      <c r="G21" s="303"/>
      <c r="H21" s="303"/>
      <c r="I21" s="302"/>
      <c r="J21" s="301"/>
      <c r="K21" s="300"/>
      <c r="L21" s="299"/>
    </row>
    <row r="22" spans="1:12" x14ac:dyDescent="0.2">
      <c r="A22" s="308">
        <v>14</v>
      </c>
      <c r="B22" s="307"/>
      <c r="C22" s="306"/>
      <c r="D22" s="305"/>
      <c r="E22" s="304"/>
      <c r="F22" s="303"/>
      <c r="G22" s="303"/>
      <c r="H22" s="303"/>
      <c r="I22" s="302"/>
      <c r="J22" s="301"/>
      <c r="K22" s="300"/>
      <c r="L22" s="299"/>
    </row>
    <row r="23" spans="1:12" x14ac:dyDescent="0.2">
      <c r="A23" s="308">
        <v>15</v>
      </c>
      <c r="B23" s="307"/>
      <c r="C23" s="306"/>
      <c r="D23" s="305"/>
      <c r="E23" s="304"/>
      <c r="F23" s="303"/>
      <c r="G23" s="303"/>
      <c r="H23" s="303"/>
      <c r="I23" s="302"/>
      <c r="J23" s="301"/>
      <c r="K23" s="300"/>
      <c r="L23" s="299"/>
    </row>
    <row r="24" spans="1:12" x14ac:dyDescent="0.2">
      <c r="A24" s="308">
        <v>16</v>
      </c>
      <c r="B24" s="307"/>
      <c r="C24" s="306"/>
      <c r="D24" s="305"/>
      <c r="E24" s="304"/>
      <c r="F24" s="303"/>
      <c r="G24" s="303"/>
      <c r="H24" s="303"/>
      <c r="I24" s="302"/>
      <c r="J24" s="301"/>
      <c r="K24" s="300"/>
      <c r="L24" s="299"/>
    </row>
    <row r="25" spans="1:12" x14ac:dyDescent="0.2">
      <c r="A25" s="308">
        <v>17</v>
      </c>
      <c r="B25" s="307"/>
      <c r="C25" s="306"/>
      <c r="D25" s="305"/>
      <c r="E25" s="304"/>
      <c r="F25" s="303"/>
      <c r="G25" s="303"/>
      <c r="H25" s="303"/>
      <c r="I25" s="302"/>
      <c r="J25" s="301"/>
      <c r="K25" s="300"/>
      <c r="L25" s="299"/>
    </row>
    <row r="26" spans="1:12" x14ac:dyDescent="0.2">
      <c r="A26" s="308">
        <v>18</v>
      </c>
      <c r="B26" s="307"/>
      <c r="C26" s="306"/>
      <c r="D26" s="305"/>
      <c r="E26" s="304"/>
      <c r="F26" s="303"/>
      <c r="G26" s="303"/>
      <c r="H26" s="303"/>
      <c r="I26" s="302"/>
      <c r="J26" s="301"/>
      <c r="K26" s="300"/>
      <c r="L26" s="299"/>
    </row>
    <row r="27" spans="1:12" x14ac:dyDescent="0.2">
      <c r="A27" s="308">
        <v>19</v>
      </c>
      <c r="B27" s="307"/>
      <c r="C27" s="306"/>
      <c r="D27" s="305"/>
      <c r="E27" s="304"/>
      <c r="F27" s="303"/>
      <c r="G27" s="303"/>
      <c r="H27" s="303"/>
      <c r="I27" s="302"/>
      <c r="J27" s="301"/>
      <c r="K27" s="300"/>
      <c r="L27" s="299"/>
    </row>
    <row r="28" spans="1:12" ht="15.75" thickBot="1" x14ac:dyDescent="0.25">
      <c r="A28" s="298" t="s">
        <v>264</v>
      </c>
      <c r="B28" s="297"/>
      <c r="C28" s="296"/>
      <c r="D28" s="295"/>
      <c r="E28" s="294"/>
      <c r="F28" s="293"/>
      <c r="G28" s="293"/>
      <c r="H28" s="293"/>
      <c r="I28" s="292"/>
      <c r="J28" s="291"/>
      <c r="K28" s="290"/>
      <c r="L28" s="289"/>
    </row>
    <row r="29" spans="1:12" x14ac:dyDescent="0.2">
      <c r="A29" s="279"/>
      <c r="B29" s="280"/>
      <c r="C29" s="279"/>
      <c r="D29" s="280"/>
      <c r="E29" s="279"/>
      <c r="F29" s="280"/>
      <c r="G29" s="279"/>
      <c r="H29" s="280"/>
      <c r="I29" s="279"/>
      <c r="J29" s="280"/>
      <c r="K29" s="279"/>
      <c r="L29" s="280"/>
    </row>
    <row r="30" spans="1:12" x14ac:dyDescent="0.2">
      <c r="A30" s="279"/>
      <c r="B30" s="286"/>
      <c r="C30" s="279"/>
      <c r="D30" s="286"/>
      <c r="E30" s="279"/>
      <c r="F30" s="286"/>
      <c r="G30" s="279"/>
      <c r="H30" s="286"/>
      <c r="I30" s="279"/>
      <c r="J30" s="286"/>
      <c r="K30" s="279"/>
      <c r="L30" s="286"/>
    </row>
    <row r="31" spans="1:12" s="287" customFormat="1" x14ac:dyDescent="0.2">
      <c r="A31" s="466" t="s">
        <v>409</v>
      </c>
      <c r="B31" s="466"/>
      <c r="C31" s="466"/>
      <c r="D31" s="466"/>
      <c r="E31" s="466"/>
      <c r="F31" s="466"/>
      <c r="G31" s="466"/>
      <c r="H31" s="466"/>
      <c r="I31" s="466"/>
      <c r="J31" s="466"/>
      <c r="K31" s="466"/>
      <c r="L31" s="466"/>
    </row>
    <row r="32" spans="1:12" s="288" customFormat="1" ht="12.75" x14ac:dyDescent="0.2">
      <c r="A32" s="466" t="s">
        <v>437</v>
      </c>
      <c r="B32" s="466"/>
      <c r="C32" s="466"/>
      <c r="D32" s="466"/>
      <c r="E32" s="466"/>
      <c r="F32" s="466"/>
      <c r="G32" s="466"/>
      <c r="H32" s="466"/>
      <c r="I32" s="466"/>
      <c r="J32" s="466"/>
      <c r="K32" s="466"/>
      <c r="L32" s="466"/>
    </row>
    <row r="33" spans="1:12" s="288" customFormat="1" ht="12.75" x14ac:dyDescent="0.2">
      <c r="A33" s="466"/>
      <c r="B33" s="466"/>
      <c r="C33" s="466"/>
      <c r="D33" s="466"/>
      <c r="E33" s="466"/>
      <c r="F33" s="466"/>
      <c r="G33" s="466"/>
      <c r="H33" s="466"/>
      <c r="I33" s="466"/>
      <c r="J33" s="466"/>
      <c r="K33" s="466"/>
      <c r="L33" s="466"/>
    </row>
    <row r="34" spans="1:12" s="287" customFormat="1" x14ac:dyDescent="0.2">
      <c r="A34" s="466" t="s">
        <v>436</v>
      </c>
      <c r="B34" s="466"/>
      <c r="C34" s="466"/>
      <c r="D34" s="466"/>
      <c r="E34" s="466"/>
      <c r="F34" s="466"/>
      <c r="G34" s="466"/>
      <c r="H34" s="466"/>
      <c r="I34" s="466"/>
      <c r="J34" s="466"/>
      <c r="K34" s="466"/>
      <c r="L34" s="466"/>
    </row>
    <row r="35" spans="1:12" s="287" customFormat="1" x14ac:dyDescent="0.2">
      <c r="A35" s="466"/>
      <c r="B35" s="466"/>
      <c r="C35" s="466"/>
      <c r="D35" s="466"/>
      <c r="E35" s="466"/>
      <c r="F35" s="466"/>
      <c r="G35" s="466"/>
      <c r="H35" s="466"/>
      <c r="I35" s="466"/>
      <c r="J35" s="466"/>
      <c r="K35" s="466"/>
      <c r="L35" s="466"/>
    </row>
    <row r="36" spans="1:12" s="287" customFormat="1" x14ac:dyDescent="0.2">
      <c r="A36" s="466" t="s">
        <v>435</v>
      </c>
      <c r="B36" s="466"/>
      <c r="C36" s="466"/>
      <c r="D36" s="466"/>
      <c r="E36" s="466"/>
      <c r="F36" s="466"/>
      <c r="G36" s="466"/>
      <c r="H36" s="466"/>
      <c r="I36" s="466"/>
      <c r="J36" s="466"/>
      <c r="K36" s="466"/>
      <c r="L36" s="466"/>
    </row>
    <row r="37" spans="1:12" s="287" customFormat="1" x14ac:dyDescent="0.2">
      <c r="A37" s="279"/>
      <c r="B37" s="280"/>
      <c r="C37" s="279"/>
      <c r="D37" s="280"/>
      <c r="E37" s="279"/>
      <c r="F37" s="280"/>
      <c r="G37" s="279"/>
      <c r="H37" s="280"/>
      <c r="I37" s="279"/>
      <c r="J37" s="280"/>
      <c r="K37" s="279"/>
      <c r="L37" s="280"/>
    </row>
    <row r="38" spans="1:12" s="287" customFormat="1" x14ac:dyDescent="0.2">
      <c r="A38" s="279"/>
      <c r="B38" s="286"/>
      <c r="C38" s="279"/>
      <c r="D38" s="286"/>
      <c r="E38" s="279"/>
      <c r="F38" s="286"/>
      <c r="G38" s="279"/>
      <c r="H38" s="286"/>
      <c r="I38" s="279"/>
      <c r="J38" s="286"/>
      <c r="K38" s="279"/>
      <c r="L38" s="286"/>
    </row>
    <row r="39" spans="1:12" s="287" customFormat="1" x14ac:dyDescent="0.2">
      <c r="A39" s="279"/>
      <c r="B39" s="280"/>
      <c r="C39" s="279"/>
      <c r="D39" s="280"/>
      <c r="E39" s="279"/>
      <c r="F39" s="280"/>
      <c r="G39" s="279"/>
      <c r="H39" s="280"/>
      <c r="I39" s="279"/>
      <c r="J39" s="280"/>
      <c r="K39" s="279"/>
      <c r="L39" s="280"/>
    </row>
    <row r="40" spans="1:12" x14ac:dyDescent="0.2">
      <c r="A40" s="279"/>
      <c r="B40" s="286"/>
      <c r="C40" s="279"/>
      <c r="D40" s="286"/>
      <c r="E40" s="279"/>
      <c r="F40" s="286"/>
      <c r="G40" s="279"/>
      <c r="H40" s="286"/>
      <c r="I40" s="279"/>
      <c r="J40" s="286"/>
      <c r="K40" s="279"/>
      <c r="L40" s="286"/>
    </row>
    <row r="41" spans="1:12" s="281" customFormat="1" x14ac:dyDescent="0.2">
      <c r="A41" s="472" t="s">
        <v>96</v>
      </c>
      <c r="B41" s="472"/>
      <c r="C41" s="280"/>
      <c r="D41" s="279"/>
      <c r="E41" s="280"/>
      <c r="F41" s="280"/>
      <c r="G41" s="279"/>
      <c r="H41" s="280"/>
      <c r="I41" s="280"/>
      <c r="J41" s="279"/>
      <c r="K41" s="280"/>
      <c r="L41" s="279"/>
    </row>
    <row r="42" spans="1:12" s="281" customFormat="1" x14ac:dyDescent="0.2">
      <c r="A42" s="280"/>
      <c r="B42" s="279"/>
      <c r="C42" s="284"/>
      <c r="D42" s="285"/>
      <c r="E42" s="284"/>
      <c r="F42" s="280"/>
      <c r="G42" s="279"/>
      <c r="H42" s="283"/>
      <c r="I42" s="280"/>
      <c r="J42" s="279"/>
      <c r="K42" s="280"/>
      <c r="L42" s="279"/>
    </row>
    <row r="43" spans="1:12" s="281" customFormat="1" ht="15" customHeight="1" x14ac:dyDescent="0.2">
      <c r="A43" s="280"/>
      <c r="B43" s="279"/>
      <c r="C43" s="465" t="s">
        <v>256</v>
      </c>
      <c r="D43" s="465"/>
      <c r="E43" s="465"/>
      <c r="F43" s="280"/>
      <c r="G43" s="279"/>
      <c r="H43" s="470" t="s">
        <v>434</v>
      </c>
      <c r="I43" s="282"/>
      <c r="J43" s="279"/>
      <c r="K43" s="280"/>
      <c r="L43" s="279"/>
    </row>
    <row r="44" spans="1:12" s="281" customFormat="1" x14ac:dyDescent="0.2">
      <c r="A44" s="280"/>
      <c r="B44" s="279"/>
      <c r="C44" s="280"/>
      <c r="D44" s="279"/>
      <c r="E44" s="280"/>
      <c r="F44" s="280"/>
      <c r="G44" s="279"/>
      <c r="H44" s="471"/>
      <c r="I44" s="282"/>
      <c r="J44" s="279"/>
      <c r="K44" s="280"/>
      <c r="L44" s="279"/>
    </row>
    <row r="45" spans="1:12" s="278" customFormat="1" x14ac:dyDescent="0.2">
      <c r="A45" s="280"/>
      <c r="B45" s="279"/>
      <c r="C45" s="465" t="s">
        <v>127</v>
      </c>
      <c r="D45" s="465"/>
      <c r="E45" s="465"/>
      <c r="F45" s="280"/>
      <c r="G45" s="279"/>
      <c r="H45" s="280"/>
      <c r="I45" s="280"/>
      <c r="J45" s="279"/>
      <c r="K45" s="280"/>
      <c r="L45" s="279"/>
    </row>
    <row r="46" spans="1:12" s="278" customFormat="1" x14ac:dyDescent="0.2">
      <c r="E46" s="276"/>
    </row>
    <row r="47" spans="1:12" s="278" customFormat="1" x14ac:dyDescent="0.2">
      <c r="E47" s="276"/>
    </row>
    <row r="48" spans="1:12" s="278" customFormat="1" x14ac:dyDescent="0.2">
      <c r="E48" s="276"/>
    </row>
    <row r="49" spans="5:5" s="278" customFormat="1" x14ac:dyDescent="0.2">
      <c r="E49" s="276"/>
    </row>
    <row r="50" spans="5:5" s="278" customFormat="1" x14ac:dyDescent="0.2"/>
  </sheetData>
  <mergeCells count="10">
    <mergeCell ref="K2:L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8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13.140625" style="186" customWidth="1"/>
    <col min="6" max="6" width="17" style="186" customWidth="1"/>
    <col min="7" max="7" width="13.7109375" style="186" customWidth="1"/>
    <col min="8" max="8" width="19.42578125" style="186" bestFit="1" customWidth="1"/>
    <col min="9" max="9" width="18.5703125" style="186" bestFit="1" customWidth="1"/>
    <col min="10" max="10" width="16.7109375" style="186" customWidth="1"/>
    <col min="11" max="11" width="17.7109375" style="186" customWidth="1"/>
    <col min="12" max="12" width="12.85546875" style="186" customWidth="1"/>
    <col min="13" max="16384" width="9.140625" style="186"/>
  </cols>
  <sheetData>
    <row r="2" spans="1:12" ht="15" x14ac:dyDescent="0.3">
      <c r="A2" s="477" t="s">
        <v>449</v>
      </c>
      <c r="B2" s="477"/>
      <c r="C2" s="477"/>
      <c r="D2" s="477"/>
      <c r="E2" s="352"/>
      <c r="F2" s="79"/>
      <c r="G2" s="79"/>
      <c r="H2" s="79"/>
      <c r="I2" s="79"/>
      <c r="J2" s="274"/>
      <c r="K2" s="275"/>
      <c r="L2" s="275" t="s">
        <v>97</v>
      </c>
    </row>
    <row r="3" spans="1:12" ht="15" customHeight="1" x14ac:dyDescent="0.3">
      <c r="A3" s="78" t="s">
        <v>128</v>
      </c>
      <c r="B3" s="76"/>
      <c r="C3" s="79"/>
      <c r="D3" s="79"/>
      <c r="E3" s="79"/>
      <c r="F3" s="79"/>
      <c r="G3" s="79"/>
      <c r="H3" s="79"/>
      <c r="I3" s="79"/>
      <c r="J3" s="274"/>
      <c r="K3" s="463" t="s">
        <v>672</v>
      </c>
      <c r="L3" s="464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274"/>
      <c r="K4" s="274"/>
      <c r="L4" s="274"/>
    </row>
    <row r="5" spans="1:12" ht="15" x14ac:dyDescent="0.3">
      <c r="A5" s="79" t="s">
        <v>262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26" t="s">
        <v>670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273"/>
      <c r="B8" s="273"/>
      <c r="C8" s="273"/>
      <c r="D8" s="273"/>
      <c r="E8" s="273"/>
      <c r="F8" s="273"/>
      <c r="G8" s="273"/>
      <c r="H8" s="273"/>
      <c r="I8" s="273"/>
      <c r="J8" s="80"/>
      <c r="K8" s="80"/>
      <c r="L8" s="80"/>
    </row>
    <row r="9" spans="1:12" ht="45" x14ac:dyDescent="0.2">
      <c r="A9" s="92" t="s">
        <v>64</v>
      </c>
      <c r="B9" s="92" t="s">
        <v>450</v>
      </c>
      <c r="C9" s="92" t="s">
        <v>451</v>
      </c>
      <c r="D9" s="92" t="s">
        <v>452</v>
      </c>
      <c r="E9" s="92" t="s">
        <v>453</v>
      </c>
      <c r="F9" s="92" t="s">
        <v>454</v>
      </c>
      <c r="G9" s="92" t="s">
        <v>455</v>
      </c>
      <c r="H9" s="92" t="s">
        <v>456</v>
      </c>
      <c r="I9" s="92" t="s">
        <v>457</v>
      </c>
      <c r="J9" s="92" t="s">
        <v>458</v>
      </c>
      <c r="K9" s="92" t="s">
        <v>459</v>
      </c>
      <c r="L9" s="92" t="s">
        <v>306</v>
      </c>
    </row>
    <row r="10" spans="1:12" ht="15" x14ac:dyDescent="0.2">
      <c r="A10" s="100">
        <v>1</v>
      </c>
      <c r="B10" s="353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2</v>
      </c>
      <c r="B11" s="353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 x14ac:dyDescent="0.2">
      <c r="A12" s="100">
        <v>3</v>
      </c>
      <c r="B12" s="353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2">
      <c r="A13" s="100">
        <v>4</v>
      </c>
      <c r="B13" s="353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 x14ac:dyDescent="0.2">
      <c r="A14" s="100">
        <v>5</v>
      </c>
      <c r="B14" s="353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 x14ac:dyDescent="0.2">
      <c r="A15" s="100">
        <v>6</v>
      </c>
      <c r="B15" s="353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 x14ac:dyDescent="0.2">
      <c r="A16" s="100">
        <v>7</v>
      </c>
      <c r="B16" s="353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 x14ac:dyDescent="0.2">
      <c r="A17" s="100">
        <v>8</v>
      </c>
      <c r="B17" s="353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 x14ac:dyDescent="0.2">
      <c r="A18" s="100">
        <v>9</v>
      </c>
      <c r="B18" s="353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 x14ac:dyDescent="0.2">
      <c r="A19" s="100">
        <v>10</v>
      </c>
      <c r="B19" s="353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 x14ac:dyDescent="0.2">
      <c r="A20" s="100">
        <v>11</v>
      </c>
      <c r="B20" s="353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 x14ac:dyDescent="0.2">
      <c r="A21" s="100">
        <v>12</v>
      </c>
      <c r="B21" s="353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53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53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53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53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53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53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53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53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100">
        <v>21</v>
      </c>
      <c r="B30" s="353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2">
      <c r="A31" s="100">
        <v>22</v>
      </c>
      <c r="B31" s="353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 x14ac:dyDescent="0.2">
      <c r="A32" s="100">
        <v>23</v>
      </c>
      <c r="B32" s="353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 x14ac:dyDescent="0.2">
      <c r="A33" s="100">
        <v>24</v>
      </c>
      <c r="B33" s="353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 x14ac:dyDescent="0.2">
      <c r="A34" s="89" t="s">
        <v>264</v>
      </c>
      <c r="B34" s="353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 x14ac:dyDescent="0.3">
      <c r="A35" s="89"/>
      <c r="B35" s="353"/>
      <c r="C35" s="101"/>
      <c r="D35" s="101"/>
      <c r="E35" s="101"/>
      <c r="F35" s="101"/>
      <c r="G35" s="89"/>
      <c r="H35" s="89"/>
      <c r="I35" s="89"/>
      <c r="J35" s="89" t="s">
        <v>460</v>
      </c>
      <c r="K35" s="88">
        <f>SUM(K10:K34)</f>
        <v>0</v>
      </c>
      <c r="L35" s="89"/>
    </row>
    <row r="36" spans="1:12" ht="15" x14ac:dyDescent="0.3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185"/>
    </row>
    <row r="37" spans="1:12" ht="15" x14ac:dyDescent="0.3">
      <c r="A37" s="226" t="s">
        <v>461</v>
      </c>
      <c r="B37" s="226"/>
      <c r="C37" s="225"/>
      <c r="D37" s="225"/>
      <c r="E37" s="225"/>
      <c r="F37" s="225"/>
      <c r="G37" s="225"/>
      <c r="H37" s="225"/>
      <c r="I37" s="225"/>
      <c r="J37" s="225"/>
      <c r="K37" s="185"/>
    </row>
    <row r="38" spans="1:12" ht="15" x14ac:dyDescent="0.3">
      <c r="A38" s="226" t="s">
        <v>462</v>
      </c>
      <c r="B38" s="226"/>
      <c r="C38" s="225"/>
      <c r="D38" s="225"/>
      <c r="E38" s="225"/>
      <c r="F38" s="225"/>
      <c r="G38" s="225"/>
      <c r="H38" s="225"/>
      <c r="I38" s="225"/>
      <c r="J38" s="225"/>
      <c r="K38" s="185"/>
    </row>
    <row r="39" spans="1:12" ht="15" x14ac:dyDescent="0.3">
      <c r="A39" s="216" t="s">
        <v>463</v>
      </c>
      <c r="B39" s="226"/>
      <c r="C39" s="185"/>
      <c r="D39" s="185"/>
      <c r="E39" s="185"/>
      <c r="F39" s="185"/>
      <c r="G39" s="185"/>
      <c r="H39" s="185"/>
      <c r="I39" s="185"/>
      <c r="J39" s="185"/>
      <c r="K39" s="185"/>
    </row>
    <row r="40" spans="1:12" ht="15" x14ac:dyDescent="0.3">
      <c r="A40" s="216" t="s">
        <v>464</v>
      </c>
      <c r="B40" s="226"/>
      <c r="C40" s="185"/>
      <c r="D40" s="185"/>
      <c r="E40" s="185"/>
      <c r="F40" s="185"/>
      <c r="G40" s="185"/>
      <c r="H40" s="185"/>
      <c r="I40" s="185"/>
      <c r="J40" s="185"/>
      <c r="K40" s="185"/>
    </row>
    <row r="41" spans="1:12" ht="15" customHeight="1" x14ac:dyDescent="0.2">
      <c r="A41" s="482" t="s">
        <v>479</v>
      </c>
      <c r="B41" s="482"/>
      <c r="C41" s="482"/>
      <c r="D41" s="482"/>
      <c r="E41" s="482"/>
      <c r="F41" s="482"/>
      <c r="G41" s="482"/>
      <c r="H41" s="482"/>
      <c r="I41" s="482"/>
      <c r="J41" s="482"/>
      <c r="K41" s="482"/>
    </row>
    <row r="42" spans="1:12" ht="15" customHeight="1" x14ac:dyDescent="0.2">
      <c r="A42" s="482"/>
      <c r="B42" s="482"/>
      <c r="C42" s="482"/>
      <c r="D42" s="482"/>
      <c r="E42" s="482"/>
      <c r="F42" s="482"/>
      <c r="G42" s="482"/>
      <c r="H42" s="482"/>
      <c r="I42" s="482"/>
      <c r="J42" s="482"/>
      <c r="K42" s="482"/>
    </row>
    <row r="43" spans="1:12" ht="12.75" customHeight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</row>
    <row r="44" spans="1:12" ht="15" x14ac:dyDescent="0.3">
      <c r="A44" s="478" t="s">
        <v>96</v>
      </c>
      <c r="B44" s="478"/>
      <c r="C44" s="354"/>
      <c r="D44" s="355"/>
      <c r="E44" s="355"/>
      <c r="F44" s="354"/>
      <c r="G44" s="354"/>
      <c r="H44" s="354"/>
      <c r="I44" s="354"/>
      <c r="J44" s="354"/>
      <c r="K44" s="185"/>
    </row>
    <row r="45" spans="1:12" ht="15" x14ac:dyDescent="0.3">
      <c r="A45" s="354"/>
      <c r="B45" s="355"/>
      <c r="C45" s="354"/>
      <c r="D45" s="355"/>
      <c r="E45" s="355"/>
      <c r="F45" s="354"/>
      <c r="G45" s="354"/>
      <c r="H45" s="354"/>
      <c r="I45" s="354"/>
      <c r="J45" s="356"/>
      <c r="K45" s="185"/>
    </row>
    <row r="46" spans="1:12" ht="15" customHeight="1" x14ac:dyDescent="0.3">
      <c r="A46" s="354"/>
      <c r="B46" s="355"/>
      <c r="C46" s="479" t="s">
        <v>256</v>
      </c>
      <c r="D46" s="479"/>
      <c r="E46" s="357"/>
      <c r="F46" s="358"/>
      <c r="G46" s="480" t="s">
        <v>465</v>
      </c>
      <c r="H46" s="480"/>
      <c r="I46" s="480"/>
      <c r="J46" s="359"/>
      <c r="K46" s="185"/>
    </row>
    <row r="47" spans="1:12" ht="15" x14ac:dyDescent="0.3">
      <c r="A47" s="354"/>
      <c r="B47" s="355"/>
      <c r="C47" s="354"/>
      <c r="D47" s="355"/>
      <c r="E47" s="355"/>
      <c r="F47" s="354"/>
      <c r="G47" s="481"/>
      <c r="H47" s="481"/>
      <c r="I47" s="481"/>
      <c r="J47" s="359"/>
      <c r="K47" s="185"/>
    </row>
    <row r="48" spans="1:12" ht="15" x14ac:dyDescent="0.3">
      <c r="A48" s="354"/>
      <c r="B48" s="355"/>
      <c r="C48" s="476" t="s">
        <v>127</v>
      </c>
      <c r="D48" s="476"/>
      <c r="E48" s="357"/>
      <c r="F48" s="358"/>
      <c r="G48" s="354"/>
      <c r="H48" s="354"/>
      <c r="I48" s="354"/>
      <c r="J48" s="354"/>
      <c r="K48" s="18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3"/>
  <sheetViews>
    <sheetView showGridLines="0" view="pageBreakPreview" topLeftCell="A58" zoomScale="80" zoomScaleNormal="100" zoomScaleSheetLayoutView="80" workbookViewId="0">
      <selection activeCell="Q30" sqref="Q30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212</v>
      </c>
      <c r="B1" s="122"/>
      <c r="C1" s="483" t="s">
        <v>186</v>
      </c>
      <c r="D1" s="483"/>
      <c r="E1" s="107"/>
    </row>
    <row r="2" spans="1:5" ht="15" customHeight="1" x14ac:dyDescent="0.3">
      <c r="A2" s="78" t="s">
        <v>128</v>
      </c>
      <c r="B2" s="122"/>
      <c r="C2" s="463" t="s">
        <v>672</v>
      </c>
      <c r="D2" s="484"/>
      <c r="E2" s="484"/>
    </row>
    <row r="3" spans="1:5" x14ac:dyDescent="0.3">
      <c r="A3" s="118"/>
      <c r="B3" s="122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26" t="s">
        <v>670</v>
      </c>
      <c r="B5" s="121"/>
      <c r="C5" s="121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3"/>
      <c r="C7" s="124"/>
      <c r="D7" s="124"/>
      <c r="E7" s="107"/>
    </row>
    <row r="8" spans="1:5" ht="45" x14ac:dyDescent="0.3">
      <c r="A8" s="125" t="s">
        <v>101</v>
      </c>
      <c r="B8" s="125" t="s">
        <v>178</v>
      </c>
      <c r="C8" s="125" t="s">
        <v>291</v>
      </c>
      <c r="D8" s="125" t="s">
        <v>245</v>
      </c>
      <c r="E8" s="107"/>
    </row>
    <row r="9" spans="1:5" x14ac:dyDescent="0.3">
      <c r="A9" s="49"/>
      <c r="B9" s="50"/>
      <c r="C9" s="159"/>
      <c r="D9" s="159"/>
      <c r="E9" s="107"/>
    </row>
    <row r="10" spans="1:5" x14ac:dyDescent="0.3">
      <c r="A10" s="51" t="s">
        <v>179</v>
      </c>
      <c r="B10" s="52"/>
      <c r="C10" s="126">
        <f>SUM(C11,C34)</f>
        <v>68573.47</v>
      </c>
      <c r="D10" s="126">
        <f>SUM(D11,D34)</f>
        <v>73766.73000000001</v>
      </c>
      <c r="E10" s="107"/>
    </row>
    <row r="11" spans="1:5" x14ac:dyDescent="0.3">
      <c r="A11" s="53" t="s">
        <v>180</v>
      </c>
      <c r="B11" s="54"/>
      <c r="C11" s="87">
        <f>SUM(C12:C32)</f>
        <v>61727.22</v>
      </c>
      <c r="D11" s="87">
        <f>SUM(D12:D32)</f>
        <v>67062.880000000005</v>
      </c>
      <c r="E11" s="107"/>
    </row>
    <row r="12" spans="1:5" x14ac:dyDescent="0.3">
      <c r="A12" s="57">
        <v>1110</v>
      </c>
      <c r="B12" s="56" t="s">
        <v>130</v>
      </c>
      <c r="C12" s="8">
        <v>4463.75</v>
      </c>
      <c r="D12" s="8">
        <v>3848.25</v>
      </c>
      <c r="E12" s="107"/>
    </row>
    <row r="13" spans="1:5" x14ac:dyDescent="0.3">
      <c r="A13" s="57">
        <v>1120</v>
      </c>
      <c r="B13" s="56" t="s">
        <v>131</v>
      </c>
      <c r="C13" s="8"/>
      <c r="D13" s="8"/>
      <c r="E13" s="107"/>
    </row>
    <row r="14" spans="1:5" x14ac:dyDescent="0.3">
      <c r="A14" s="57">
        <v>1211</v>
      </c>
      <c r="B14" s="56" t="s">
        <v>132</v>
      </c>
      <c r="C14" s="8">
        <v>2083.91</v>
      </c>
      <c r="D14" s="8">
        <v>15888.47</v>
      </c>
      <c r="E14" s="107"/>
    </row>
    <row r="15" spans="1:5" x14ac:dyDescent="0.3">
      <c r="A15" s="57">
        <v>1212</v>
      </c>
      <c r="B15" s="56" t="s">
        <v>133</v>
      </c>
      <c r="C15" s="8"/>
      <c r="D15" s="8"/>
      <c r="E15" s="107"/>
    </row>
    <row r="16" spans="1:5" x14ac:dyDescent="0.3">
      <c r="A16" s="57">
        <v>1213</v>
      </c>
      <c r="B16" s="56" t="s">
        <v>134</v>
      </c>
      <c r="C16" s="8"/>
      <c r="D16" s="8"/>
      <c r="E16" s="107"/>
    </row>
    <row r="17" spans="1:5" x14ac:dyDescent="0.3">
      <c r="A17" s="57">
        <v>1214</v>
      </c>
      <c r="B17" s="56" t="s">
        <v>135</v>
      </c>
      <c r="C17" s="8"/>
      <c r="D17" s="8"/>
      <c r="E17" s="107"/>
    </row>
    <row r="18" spans="1:5" x14ac:dyDescent="0.3">
      <c r="A18" s="57">
        <v>1215</v>
      </c>
      <c r="B18" s="56" t="s">
        <v>136</v>
      </c>
      <c r="C18" s="8"/>
      <c r="D18" s="8"/>
      <c r="E18" s="107"/>
    </row>
    <row r="19" spans="1:5" x14ac:dyDescent="0.3">
      <c r="A19" s="57">
        <v>1300</v>
      </c>
      <c r="B19" s="56" t="s">
        <v>137</v>
      </c>
      <c r="C19" s="8"/>
      <c r="D19" s="8"/>
      <c r="E19" s="107"/>
    </row>
    <row r="20" spans="1:5" x14ac:dyDescent="0.3">
      <c r="A20" s="57">
        <v>1410</v>
      </c>
      <c r="B20" s="56" t="s">
        <v>138</v>
      </c>
      <c r="C20" s="8">
        <v>1400</v>
      </c>
      <c r="D20" s="8">
        <f>1700</f>
        <v>1700</v>
      </c>
      <c r="E20" s="107"/>
    </row>
    <row r="21" spans="1:5" x14ac:dyDescent="0.3">
      <c r="A21" s="57">
        <v>1421</v>
      </c>
      <c r="B21" s="56" t="s">
        <v>139</v>
      </c>
      <c r="C21" s="8"/>
      <c r="D21" s="8"/>
      <c r="E21" s="107"/>
    </row>
    <row r="22" spans="1:5" x14ac:dyDescent="0.3">
      <c r="A22" s="57">
        <v>1422</v>
      </c>
      <c r="B22" s="56" t="s">
        <v>140</v>
      </c>
      <c r="C22" s="8"/>
      <c r="D22" s="8"/>
      <c r="E22" s="107"/>
    </row>
    <row r="23" spans="1:5" x14ac:dyDescent="0.3">
      <c r="A23" s="57">
        <v>1423</v>
      </c>
      <c r="B23" s="56" t="s">
        <v>141</v>
      </c>
      <c r="C23" s="8"/>
      <c r="D23" s="8"/>
      <c r="E23" s="107"/>
    </row>
    <row r="24" spans="1:5" x14ac:dyDescent="0.3">
      <c r="A24" s="57">
        <v>1431</v>
      </c>
      <c r="B24" s="56" t="s">
        <v>142</v>
      </c>
      <c r="C24" s="8"/>
      <c r="D24" s="8"/>
      <c r="E24" s="107"/>
    </row>
    <row r="25" spans="1:5" x14ac:dyDescent="0.3">
      <c r="A25" s="57">
        <v>1432</v>
      </c>
      <c r="B25" s="56" t="s">
        <v>143</v>
      </c>
      <c r="C25" s="8"/>
      <c r="D25" s="8"/>
      <c r="E25" s="107"/>
    </row>
    <row r="26" spans="1:5" x14ac:dyDescent="0.3">
      <c r="A26" s="57">
        <v>1433</v>
      </c>
      <c r="B26" s="56" t="s">
        <v>144</v>
      </c>
      <c r="C26" s="8">
        <v>1330.14</v>
      </c>
      <c r="D26" s="8">
        <v>1400.89</v>
      </c>
      <c r="E26" s="107"/>
    </row>
    <row r="27" spans="1:5" x14ac:dyDescent="0.3">
      <c r="A27" s="57">
        <v>1441</v>
      </c>
      <c r="B27" s="56" t="s">
        <v>145</v>
      </c>
      <c r="C27" s="8">
        <v>18199.419999999998</v>
      </c>
      <c r="D27" s="8">
        <v>15191.52</v>
      </c>
      <c r="E27" s="107"/>
    </row>
    <row r="28" spans="1:5" x14ac:dyDescent="0.3">
      <c r="A28" s="57">
        <v>1442</v>
      </c>
      <c r="B28" s="56" t="s">
        <v>146</v>
      </c>
      <c r="C28" s="8">
        <v>32500</v>
      </c>
      <c r="D28" s="8">
        <v>27300</v>
      </c>
      <c r="E28" s="107"/>
    </row>
    <row r="29" spans="1:5" x14ac:dyDescent="0.3">
      <c r="A29" s="57">
        <v>1443</v>
      </c>
      <c r="B29" s="56" t="s">
        <v>147</v>
      </c>
      <c r="C29" s="8"/>
      <c r="D29" s="8"/>
      <c r="E29" s="107"/>
    </row>
    <row r="30" spans="1:5" x14ac:dyDescent="0.3">
      <c r="A30" s="57">
        <v>1444</v>
      </c>
      <c r="B30" s="56" t="s">
        <v>148</v>
      </c>
      <c r="C30" s="8"/>
      <c r="D30" s="8"/>
      <c r="E30" s="107"/>
    </row>
    <row r="31" spans="1:5" x14ac:dyDescent="0.3">
      <c r="A31" s="57">
        <v>1445</v>
      </c>
      <c r="B31" s="56" t="s">
        <v>149</v>
      </c>
      <c r="C31" s="8"/>
      <c r="D31" s="8"/>
      <c r="E31" s="107"/>
    </row>
    <row r="32" spans="1:5" x14ac:dyDescent="0.3">
      <c r="A32" s="57">
        <v>1446</v>
      </c>
      <c r="B32" s="56" t="s">
        <v>150</v>
      </c>
      <c r="C32" s="8">
        <v>1750</v>
      </c>
      <c r="D32" s="8">
        <v>1733.75</v>
      </c>
      <c r="E32" s="107"/>
    </row>
    <row r="33" spans="1:5" x14ac:dyDescent="0.3">
      <c r="A33" s="30"/>
      <c r="E33" s="107"/>
    </row>
    <row r="34" spans="1:5" x14ac:dyDescent="0.3">
      <c r="A34" s="58" t="s">
        <v>181</v>
      </c>
      <c r="B34" s="56"/>
      <c r="C34" s="87">
        <f>SUM(C35:C42)</f>
        <v>6846.25</v>
      </c>
      <c r="D34" s="87">
        <f>SUM(D35:D42)</f>
        <v>6703.85</v>
      </c>
      <c r="E34" s="107"/>
    </row>
    <row r="35" spans="1:5" x14ac:dyDescent="0.3">
      <c r="A35" s="57">
        <v>2110</v>
      </c>
      <c r="B35" s="56" t="s">
        <v>89</v>
      </c>
      <c r="C35" s="8"/>
      <c r="D35" s="8"/>
      <c r="E35" s="107"/>
    </row>
    <row r="36" spans="1:5" x14ac:dyDescent="0.3">
      <c r="A36" s="57">
        <v>2120</v>
      </c>
      <c r="B36" s="56" t="s">
        <v>151</v>
      </c>
      <c r="C36" s="8">
        <v>3899.78</v>
      </c>
      <c r="D36" s="8">
        <v>3899.78</v>
      </c>
      <c r="E36" s="107"/>
    </row>
    <row r="37" spans="1:5" x14ac:dyDescent="0.3">
      <c r="A37" s="57">
        <v>2130</v>
      </c>
      <c r="B37" s="56" t="s">
        <v>90</v>
      </c>
      <c r="C37" s="8">
        <v>454.47</v>
      </c>
      <c r="D37" s="8">
        <v>454.47</v>
      </c>
      <c r="E37" s="107"/>
    </row>
    <row r="38" spans="1:5" x14ac:dyDescent="0.3">
      <c r="A38" s="57">
        <v>2140</v>
      </c>
      <c r="B38" s="56" t="s">
        <v>389</v>
      </c>
      <c r="C38" s="8"/>
      <c r="D38" s="8"/>
      <c r="E38" s="107"/>
    </row>
    <row r="39" spans="1:5" x14ac:dyDescent="0.3">
      <c r="A39" s="57">
        <v>2150</v>
      </c>
      <c r="B39" s="56" t="s">
        <v>392</v>
      </c>
      <c r="C39" s="8"/>
      <c r="D39" s="8"/>
      <c r="E39" s="107"/>
    </row>
    <row r="40" spans="1:5" x14ac:dyDescent="0.3">
      <c r="A40" s="57">
        <v>2220</v>
      </c>
      <c r="B40" s="56" t="s">
        <v>91</v>
      </c>
      <c r="C40" s="8">
        <v>2492</v>
      </c>
      <c r="D40" s="8">
        <v>2349.6</v>
      </c>
      <c r="E40" s="107"/>
    </row>
    <row r="41" spans="1:5" x14ac:dyDescent="0.3">
      <c r="A41" s="57">
        <v>2300</v>
      </c>
      <c r="B41" s="56" t="s">
        <v>152</v>
      </c>
      <c r="C41" s="8"/>
      <c r="D41" s="8"/>
      <c r="E41" s="107"/>
    </row>
    <row r="42" spans="1:5" x14ac:dyDescent="0.3">
      <c r="A42" s="57">
        <v>2400</v>
      </c>
      <c r="B42" s="56" t="s">
        <v>153</v>
      </c>
      <c r="C42" s="8"/>
      <c r="D42" s="8"/>
      <c r="E42" s="107"/>
    </row>
    <row r="43" spans="1:5" x14ac:dyDescent="0.3">
      <c r="A43" s="31"/>
      <c r="E43" s="107"/>
    </row>
    <row r="44" spans="1:5" x14ac:dyDescent="0.3">
      <c r="A44" s="55" t="s">
        <v>185</v>
      </c>
      <c r="B44" s="56"/>
      <c r="C44" s="87">
        <f>SUM(C45,C64)</f>
        <v>68573.47</v>
      </c>
      <c r="D44" s="87">
        <f>SUM(D45,D64)</f>
        <v>73766.73</v>
      </c>
      <c r="E44" s="107"/>
    </row>
    <row r="45" spans="1:5" x14ac:dyDescent="0.3">
      <c r="A45" s="58" t="s">
        <v>182</v>
      </c>
      <c r="B45" s="56"/>
      <c r="C45" s="87">
        <f>SUM(C46:C61)</f>
        <v>152277.87</v>
      </c>
      <c r="D45" s="87">
        <f>SUM(D46:D61)</f>
        <v>151517.87</v>
      </c>
      <c r="E45" s="107"/>
    </row>
    <row r="46" spans="1:5" x14ac:dyDescent="0.3">
      <c r="A46" s="57">
        <v>3100</v>
      </c>
      <c r="B46" s="56" t="s">
        <v>154</v>
      </c>
      <c r="C46" s="8"/>
      <c r="D46" s="8"/>
      <c r="E46" s="107"/>
    </row>
    <row r="47" spans="1:5" x14ac:dyDescent="0.3">
      <c r="A47" s="57">
        <v>3210</v>
      </c>
      <c r="B47" s="56" t="s">
        <v>155</v>
      </c>
      <c r="C47" s="8">
        <v>149477.87</v>
      </c>
      <c r="D47" s="8">
        <v>149477.87</v>
      </c>
      <c r="E47" s="107"/>
    </row>
    <row r="48" spans="1:5" x14ac:dyDescent="0.3">
      <c r="A48" s="57">
        <v>3221</v>
      </c>
      <c r="B48" s="56" t="s">
        <v>156</v>
      </c>
      <c r="C48" s="8"/>
      <c r="D48" s="8"/>
      <c r="E48" s="107"/>
    </row>
    <row r="49" spans="1:5" x14ac:dyDescent="0.3">
      <c r="A49" s="57">
        <v>3222</v>
      </c>
      <c r="B49" s="56" t="s">
        <v>157</v>
      </c>
      <c r="C49" s="8">
        <v>350</v>
      </c>
      <c r="D49" s="8">
        <v>120</v>
      </c>
      <c r="E49" s="107"/>
    </row>
    <row r="50" spans="1:5" x14ac:dyDescent="0.3">
      <c r="A50" s="57">
        <v>3223</v>
      </c>
      <c r="B50" s="56" t="s">
        <v>158</v>
      </c>
      <c r="C50" s="8"/>
      <c r="D50" s="8"/>
      <c r="E50" s="107"/>
    </row>
    <row r="51" spans="1:5" x14ac:dyDescent="0.3">
      <c r="A51" s="57">
        <v>3224</v>
      </c>
      <c r="B51" s="56" t="s">
        <v>159</v>
      </c>
      <c r="C51" s="8"/>
      <c r="D51" s="8"/>
      <c r="E51" s="107"/>
    </row>
    <row r="52" spans="1:5" x14ac:dyDescent="0.3">
      <c r="A52" s="57">
        <v>3231</v>
      </c>
      <c r="B52" s="56" t="s">
        <v>160</v>
      </c>
      <c r="C52" s="8"/>
      <c r="D52" s="8"/>
      <c r="E52" s="107"/>
    </row>
    <row r="53" spans="1:5" x14ac:dyDescent="0.3">
      <c r="A53" s="57">
        <v>3232</v>
      </c>
      <c r="B53" s="56" t="s">
        <v>161</v>
      </c>
      <c r="C53" s="8"/>
      <c r="D53" s="8"/>
      <c r="E53" s="107"/>
    </row>
    <row r="54" spans="1:5" x14ac:dyDescent="0.3">
      <c r="A54" s="57">
        <v>3234</v>
      </c>
      <c r="B54" s="56" t="s">
        <v>162</v>
      </c>
      <c r="C54" s="8">
        <v>2450</v>
      </c>
      <c r="D54" s="8">
        <v>1920</v>
      </c>
      <c r="E54" s="107"/>
    </row>
    <row r="55" spans="1:5" ht="30" x14ac:dyDescent="0.3">
      <c r="A55" s="57">
        <v>3236</v>
      </c>
      <c r="B55" s="56" t="s">
        <v>177</v>
      </c>
      <c r="C55" s="8"/>
      <c r="D55" s="8"/>
      <c r="E55" s="107"/>
    </row>
    <row r="56" spans="1:5" ht="45" x14ac:dyDescent="0.3">
      <c r="A56" s="57">
        <v>3237</v>
      </c>
      <c r="B56" s="56" t="s">
        <v>163</v>
      </c>
      <c r="C56" s="8"/>
      <c r="D56" s="8"/>
      <c r="E56" s="107"/>
    </row>
    <row r="57" spans="1:5" x14ac:dyDescent="0.3">
      <c r="A57" s="57">
        <v>3241</v>
      </c>
      <c r="B57" s="56" t="s">
        <v>164</v>
      </c>
      <c r="C57" s="8"/>
      <c r="D57" s="8"/>
      <c r="E57" s="107"/>
    </row>
    <row r="58" spans="1:5" x14ac:dyDescent="0.3">
      <c r="A58" s="57">
        <v>3242</v>
      </c>
      <c r="B58" s="56" t="s">
        <v>165</v>
      </c>
      <c r="C58" s="8"/>
      <c r="D58" s="8"/>
      <c r="E58" s="107"/>
    </row>
    <row r="59" spans="1:5" x14ac:dyDescent="0.3">
      <c r="A59" s="57">
        <v>3243</v>
      </c>
      <c r="B59" s="56" t="s">
        <v>166</v>
      </c>
      <c r="C59" s="8"/>
      <c r="D59" s="8"/>
      <c r="E59" s="107"/>
    </row>
    <row r="60" spans="1:5" x14ac:dyDescent="0.3">
      <c r="A60" s="57">
        <v>3245</v>
      </c>
      <c r="B60" s="56" t="s">
        <v>167</v>
      </c>
      <c r="C60" s="8"/>
      <c r="D60" s="8"/>
      <c r="E60" s="107"/>
    </row>
    <row r="61" spans="1:5" x14ac:dyDescent="0.3">
      <c r="A61" s="57">
        <v>3246</v>
      </c>
      <c r="B61" s="56" t="s">
        <v>168</v>
      </c>
      <c r="C61" s="8"/>
      <c r="D61" s="8"/>
      <c r="E61" s="107"/>
    </row>
    <row r="62" spans="1:5" x14ac:dyDescent="0.3">
      <c r="A62" s="31"/>
      <c r="E62" s="107"/>
    </row>
    <row r="63" spans="1:5" x14ac:dyDescent="0.3">
      <c r="A63" s="32"/>
      <c r="E63" s="107"/>
    </row>
    <row r="64" spans="1:5" x14ac:dyDescent="0.3">
      <c r="A64" s="58" t="s">
        <v>183</v>
      </c>
      <c r="B64" s="56"/>
      <c r="C64" s="87">
        <f>SUM(C65:C67)</f>
        <v>-83704.399999999994</v>
      </c>
      <c r="D64" s="87">
        <f>SUM(D65:D67)</f>
        <v>-77751.14</v>
      </c>
      <c r="E64" s="107"/>
    </row>
    <row r="65" spans="1:5" x14ac:dyDescent="0.3">
      <c r="A65" s="57">
        <v>5100</v>
      </c>
      <c r="B65" s="56" t="s">
        <v>243</v>
      </c>
      <c r="C65" s="8">
        <v>-83704.399999999994</v>
      </c>
      <c r="D65" s="8">
        <v>-77751.14</v>
      </c>
      <c r="E65" s="107"/>
    </row>
    <row r="66" spans="1:5" x14ac:dyDescent="0.3">
      <c r="A66" s="57">
        <v>5220</v>
      </c>
      <c r="B66" s="56" t="s">
        <v>412</v>
      </c>
      <c r="C66" s="8"/>
      <c r="D66" s="8"/>
      <c r="E66" s="107"/>
    </row>
    <row r="67" spans="1:5" x14ac:dyDescent="0.3">
      <c r="A67" s="57">
        <v>5230</v>
      </c>
      <c r="B67" s="56" t="s">
        <v>413</v>
      </c>
      <c r="C67" s="8"/>
      <c r="D67" s="8"/>
      <c r="E67" s="107"/>
    </row>
    <row r="68" spans="1:5" x14ac:dyDescent="0.3">
      <c r="A68" s="31"/>
      <c r="E68" s="107"/>
    </row>
    <row r="69" spans="1:5" x14ac:dyDescent="0.3">
      <c r="A69" s="2"/>
      <c r="E69" s="107"/>
    </row>
    <row r="70" spans="1:5" x14ac:dyDescent="0.3">
      <c r="A70" s="55" t="s">
        <v>184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169</v>
      </c>
      <c r="C71" s="8"/>
      <c r="D71" s="8"/>
      <c r="E71" s="107"/>
    </row>
    <row r="72" spans="1:5" x14ac:dyDescent="0.3">
      <c r="A72" s="57">
        <v>2</v>
      </c>
      <c r="B72" s="56" t="s">
        <v>170</v>
      </c>
      <c r="C72" s="8"/>
      <c r="D72" s="8"/>
      <c r="E72" s="107"/>
    </row>
    <row r="73" spans="1:5" x14ac:dyDescent="0.3">
      <c r="A73" s="57">
        <v>3</v>
      </c>
      <c r="B73" s="56" t="s">
        <v>171</v>
      </c>
      <c r="C73" s="8"/>
      <c r="D73" s="8"/>
      <c r="E73" s="107"/>
    </row>
    <row r="74" spans="1:5" x14ac:dyDescent="0.3">
      <c r="A74" s="57">
        <v>4</v>
      </c>
      <c r="B74" s="56" t="s">
        <v>348</v>
      </c>
      <c r="C74" s="8"/>
      <c r="D74" s="8"/>
      <c r="E74" s="107"/>
    </row>
    <row r="75" spans="1:5" x14ac:dyDescent="0.3">
      <c r="A75" s="57">
        <v>5</v>
      </c>
      <c r="B75" s="56" t="s">
        <v>172</v>
      </c>
      <c r="C75" s="8"/>
      <c r="D75" s="8"/>
      <c r="E75" s="107"/>
    </row>
    <row r="76" spans="1:5" x14ac:dyDescent="0.3">
      <c r="A76" s="57">
        <v>6</v>
      </c>
      <c r="B76" s="56" t="s">
        <v>173</v>
      </c>
      <c r="C76" s="8"/>
      <c r="D76" s="8"/>
      <c r="E76" s="107"/>
    </row>
    <row r="77" spans="1:5" x14ac:dyDescent="0.3">
      <c r="A77" s="57">
        <v>7</v>
      </c>
      <c r="B77" s="56" t="s">
        <v>174</v>
      </c>
      <c r="C77" s="8"/>
      <c r="D77" s="8"/>
      <c r="E77" s="107"/>
    </row>
    <row r="78" spans="1:5" x14ac:dyDescent="0.3">
      <c r="A78" s="57">
        <v>8</v>
      </c>
      <c r="B78" s="56" t="s">
        <v>175</v>
      </c>
      <c r="C78" s="8"/>
      <c r="D78" s="8"/>
      <c r="E78" s="107"/>
    </row>
    <row r="79" spans="1:5" x14ac:dyDescent="0.3">
      <c r="A79" s="57">
        <v>9</v>
      </c>
      <c r="B79" s="56" t="s">
        <v>176</v>
      </c>
      <c r="C79" s="8"/>
      <c r="D79" s="8"/>
      <c r="E79" s="107"/>
    </row>
    <row r="83" spans="1:6" x14ac:dyDescent="0.3">
      <c r="A83" s="2"/>
      <c r="B83" s="2"/>
    </row>
    <row r="84" spans="1:6" x14ac:dyDescent="0.3">
      <c r="A84" s="71" t="s">
        <v>96</v>
      </c>
      <c r="B84" s="2"/>
      <c r="E84" s="5"/>
    </row>
    <row r="85" spans="1:6" x14ac:dyDescent="0.3">
      <c r="A85" s="2"/>
      <c r="B85" s="2"/>
      <c r="E85"/>
      <c r="F85"/>
    </row>
    <row r="86" spans="1:6" x14ac:dyDescent="0.3">
      <c r="A86" s="2"/>
      <c r="B86" s="2"/>
      <c r="D86" s="12"/>
      <c r="E86"/>
      <c r="F86"/>
    </row>
    <row r="87" spans="1:6" x14ac:dyDescent="0.3">
      <c r="A87"/>
      <c r="B87" s="71" t="s">
        <v>420</v>
      </c>
      <c r="D87" s="12"/>
      <c r="E87"/>
      <c r="F87"/>
    </row>
    <row r="88" spans="1:6" x14ac:dyDescent="0.3">
      <c r="A88"/>
      <c r="B88" s="2" t="s">
        <v>421</v>
      </c>
      <c r="D88" s="12"/>
      <c r="E88"/>
      <c r="F88"/>
    </row>
    <row r="89" spans="1:6" customFormat="1" ht="12.75" x14ac:dyDescent="0.2">
      <c r="B89" s="67" t="s">
        <v>127</v>
      </c>
    </row>
    <row r="90" spans="1:6" customFormat="1" ht="12.75" x14ac:dyDescent="0.2"/>
    <row r="91" spans="1:6" customFormat="1" ht="12.75" x14ac:dyDescent="0.2"/>
    <row r="92" spans="1:6" customFormat="1" ht="12.75" x14ac:dyDescent="0.2"/>
    <row r="93" spans="1:6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118" zoomScaleNormal="100" zoomScaleSheetLayoutView="118" workbookViewId="0">
      <selection activeCell="B11" sqref="B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426</v>
      </c>
      <c r="B1" s="78"/>
      <c r="C1" s="78"/>
      <c r="D1" s="78"/>
      <c r="E1" s="78"/>
      <c r="F1" s="78"/>
      <c r="G1" s="78"/>
      <c r="H1" s="78"/>
      <c r="I1" s="473" t="s">
        <v>97</v>
      </c>
      <c r="J1" s="473"/>
      <c r="K1" s="107"/>
    </row>
    <row r="2" spans="1:11" ht="15" customHeight="1" x14ac:dyDescent="0.3">
      <c r="A2" s="78" t="s">
        <v>128</v>
      </c>
      <c r="B2" s="78"/>
      <c r="C2" s="78"/>
      <c r="D2" s="78"/>
      <c r="E2" s="78"/>
      <c r="F2" s="78"/>
      <c r="G2" s="78"/>
      <c r="H2" s="78"/>
      <c r="I2" s="463" t="s">
        <v>672</v>
      </c>
      <c r="J2" s="464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7"/>
      <c r="G4" s="78"/>
      <c r="H4" s="78"/>
      <c r="I4" s="78"/>
      <c r="J4" s="78"/>
      <c r="K4" s="107"/>
    </row>
    <row r="5" spans="1:11" x14ac:dyDescent="0.3">
      <c r="A5" s="26" t="s">
        <v>670</v>
      </c>
      <c r="B5" s="370"/>
      <c r="C5" s="370"/>
      <c r="D5" s="370"/>
      <c r="E5" s="370"/>
      <c r="F5" s="371"/>
      <c r="G5" s="370"/>
      <c r="H5" s="370"/>
      <c r="I5" s="370"/>
      <c r="J5" s="370"/>
      <c r="K5" s="107"/>
    </row>
    <row r="6" spans="1:11" x14ac:dyDescent="0.3">
      <c r="A6" s="79"/>
      <c r="B6" s="79"/>
      <c r="C6" s="78"/>
      <c r="D6" s="78"/>
      <c r="E6" s="78"/>
      <c r="F6" s="127"/>
      <c r="G6" s="78"/>
      <c r="H6" s="78"/>
      <c r="I6" s="78"/>
      <c r="J6" s="78"/>
      <c r="K6" s="107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7"/>
    </row>
    <row r="8" spans="1:11" s="26" customFormat="1" ht="45" x14ac:dyDescent="0.3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7"/>
    </row>
    <row r="9" spans="1:11" s="26" customFormat="1" x14ac:dyDescent="0.3">
      <c r="A9" s="162">
        <v>1</v>
      </c>
      <c r="B9" s="162">
        <v>2</v>
      </c>
      <c r="C9" s="163">
        <v>3</v>
      </c>
      <c r="D9" s="163">
        <v>4</v>
      </c>
      <c r="E9" s="163">
        <v>5</v>
      </c>
      <c r="F9" s="163">
        <v>6</v>
      </c>
      <c r="G9" s="163">
        <v>7</v>
      </c>
      <c r="H9" s="163">
        <v>8</v>
      </c>
      <c r="I9" s="163">
        <v>9</v>
      </c>
      <c r="J9" s="163">
        <v>10</v>
      </c>
      <c r="K9" s="107"/>
    </row>
    <row r="10" spans="1:11" s="26" customFormat="1" ht="30" x14ac:dyDescent="0.3">
      <c r="A10" s="431">
        <v>1</v>
      </c>
      <c r="B10" s="447" t="s">
        <v>666</v>
      </c>
      <c r="C10" s="443" t="s">
        <v>667</v>
      </c>
      <c r="D10" s="444" t="s">
        <v>209</v>
      </c>
      <c r="E10" s="446" t="s">
        <v>668</v>
      </c>
      <c r="F10" s="445">
        <v>2083.91</v>
      </c>
      <c r="G10" s="445">
        <v>73864</v>
      </c>
      <c r="H10" s="445">
        <v>60059.44</v>
      </c>
      <c r="I10" s="445">
        <f>F10+G10-H10</f>
        <v>15888.470000000001</v>
      </c>
      <c r="J10" s="445"/>
      <c r="K10" s="107"/>
    </row>
    <row r="11" spans="1:11" s="26" customFormat="1" ht="15.75" x14ac:dyDescent="0.3">
      <c r="A11" s="432">
        <v>2</v>
      </c>
      <c r="B11" s="63"/>
      <c r="C11" s="160"/>
      <c r="D11" s="161"/>
      <c r="E11" s="158"/>
      <c r="F11" s="27"/>
      <c r="G11" s="27"/>
      <c r="H11" s="27"/>
      <c r="I11" s="27"/>
      <c r="J11" s="27"/>
      <c r="K11" s="107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106"/>
      <c r="C15" s="106"/>
      <c r="D15" s="106"/>
      <c r="E15" s="106"/>
      <c r="F15" s="106"/>
      <c r="G15" s="106"/>
      <c r="H15" s="106"/>
      <c r="I15" s="106"/>
      <c r="J15" s="106"/>
    </row>
    <row r="16" spans="1:11" x14ac:dyDescent="0.3">
      <c r="A16" s="106"/>
      <c r="B16" s="230" t="s">
        <v>96</v>
      </c>
      <c r="C16" s="106"/>
      <c r="D16" s="106"/>
      <c r="E16" s="106"/>
      <c r="F16" s="231"/>
      <c r="G16" s="106"/>
      <c r="H16" s="106"/>
      <c r="I16" s="106"/>
      <c r="J16" s="106"/>
    </row>
    <row r="17" spans="1:10" x14ac:dyDescent="0.3">
      <c r="A17" s="106"/>
      <c r="B17" s="106"/>
      <c r="C17" s="106"/>
      <c r="D17" s="106"/>
      <c r="E17" s="106"/>
      <c r="F17" s="103"/>
      <c r="G17" s="103"/>
      <c r="H17" s="103"/>
      <c r="I17" s="103"/>
      <c r="J17" s="103"/>
    </row>
    <row r="18" spans="1:10" x14ac:dyDescent="0.3">
      <c r="A18" s="106"/>
      <c r="B18" s="106"/>
      <c r="C18" s="271"/>
      <c r="D18" s="106"/>
      <c r="E18" s="106"/>
      <c r="F18" s="271"/>
      <c r="G18" s="272"/>
      <c r="H18" s="272"/>
      <c r="I18" s="103"/>
      <c r="J18" s="103"/>
    </row>
    <row r="19" spans="1:10" x14ac:dyDescent="0.3">
      <c r="A19" s="103"/>
      <c r="B19" s="106"/>
      <c r="C19" s="232" t="s">
        <v>256</v>
      </c>
      <c r="D19" s="232"/>
      <c r="E19" s="106"/>
      <c r="F19" s="106" t="s">
        <v>261</v>
      </c>
      <c r="G19" s="103"/>
      <c r="H19" s="103"/>
      <c r="I19" s="103"/>
      <c r="J19" s="103"/>
    </row>
    <row r="20" spans="1:10" x14ac:dyDescent="0.3">
      <c r="A20" s="103"/>
      <c r="B20" s="106"/>
      <c r="C20" s="233" t="s">
        <v>127</v>
      </c>
      <c r="D20" s="106"/>
      <c r="E20" s="106"/>
      <c r="F20" s="106" t="s">
        <v>257</v>
      </c>
      <c r="G20" s="103"/>
      <c r="H20" s="103"/>
      <c r="I20" s="103"/>
      <c r="J20" s="103"/>
    </row>
    <row r="21" spans="1:10" customFormat="1" x14ac:dyDescent="0.3">
      <c r="A21" s="103"/>
      <c r="B21" s="106"/>
      <c r="C21" s="106"/>
      <c r="D21" s="233"/>
      <c r="E21" s="103"/>
      <c r="F21" s="103"/>
      <c r="G21" s="103"/>
      <c r="H21" s="103"/>
      <c r="I21" s="103"/>
      <c r="J21" s="103"/>
    </row>
    <row r="22" spans="1:10" customFormat="1" ht="12.75" x14ac:dyDescent="0.2">
      <c r="A22" s="103"/>
      <c r="B22" s="103"/>
      <c r="C22" s="103"/>
      <c r="D22" s="103"/>
      <c r="E22" s="103"/>
      <c r="F22" s="103"/>
      <c r="G22" s="103"/>
      <c r="H22" s="103"/>
      <c r="I22" s="103"/>
      <c r="J22" s="103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D32" sqref="D32"/>
    </sheetView>
  </sheetViews>
  <sheetFormatPr defaultRowHeight="15" x14ac:dyDescent="0.3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 x14ac:dyDescent="0.3">
      <c r="A1" s="76" t="s">
        <v>351</v>
      </c>
      <c r="B1" s="78"/>
      <c r="C1" s="78"/>
      <c r="D1" s="78"/>
      <c r="E1" s="78"/>
      <c r="F1" s="78"/>
      <c r="G1" s="166" t="s">
        <v>97</v>
      </c>
      <c r="H1" s="167"/>
    </row>
    <row r="2" spans="1:8" x14ac:dyDescent="0.3">
      <c r="A2" s="78" t="s">
        <v>128</v>
      </c>
      <c r="B2" s="78"/>
      <c r="C2" s="78"/>
      <c r="D2" s="78"/>
      <c r="E2" s="78"/>
      <c r="F2" s="78"/>
      <c r="G2" s="463" t="s">
        <v>672</v>
      </c>
      <c r="H2" s="464"/>
    </row>
    <row r="3" spans="1:8" x14ac:dyDescent="0.3">
      <c r="A3" s="78"/>
      <c r="B3" s="78"/>
      <c r="C3" s="78"/>
      <c r="D3" s="78"/>
      <c r="E3" s="78"/>
      <c r="F3" s="78"/>
      <c r="G3" s="104"/>
      <c r="H3" s="167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6" t="s">
        <v>670</v>
      </c>
      <c r="B5" s="220"/>
      <c r="C5" s="220"/>
      <c r="D5" s="220"/>
      <c r="E5" s="220"/>
      <c r="F5" s="220"/>
      <c r="G5" s="220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68" t="s">
        <v>301</v>
      </c>
      <c r="B8" s="168" t="s">
        <v>129</v>
      </c>
      <c r="C8" s="169" t="s">
        <v>349</v>
      </c>
      <c r="D8" s="169" t="s">
        <v>350</v>
      </c>
      <c r="E8" s="169" t="s">
        <v>263</v>
      </c>
      <c r="F8" s="168" t="s">
        <v>308</v>
      </c>
      <c r="G8" s="169" t="s">
        <v>302</v>
      </c>
      <c r="H8" s="107"/>
    </row>
    <row r="9" spans="1:8" x14ac:dyDescent="0.3">
      <c r="A9" s="170" t="s">
        <v>303</v>
      </c>
      <c r="B9" s="171"/>
      <c r="C9" s="172"/>
      <c r="D9" s="173"/>
      <c r="E9" s="173"/>
      <c r="F9" s="173"/>
      <c r="G9" s="176">
        <v>4463.75</v>
      </c>
      <c r="H9" s="107"/>
    </row>
    <row r="10" spans="1:8" ht="15.75" x14ac:dyDescent="0.3">
      <c r="A10" s="171">
        <v>1</v>
      </c>
      <c r="B10" s="158" t="s">
        <v>690</v>
      </c>
      <c r="C10" s="174"/>
      <c r="D10" s="448">
        <v>43.5</v>
      </c>
      <c r="E10" s="175" t="s">
        <v>209</v>
      </c>
      <c r="F10" s="174" t="s">
        <v>689</v>
      </c>
      <c r="G10" s="176">
        <f>IF(ISBLANK(B10),"",G9+C10-D10)</f>
        <v>4420.25</v>
      </c>
      <c r="H10" s="107"/>
    </row>
    <row r="11" spans="1:8" ht="15.75" x14ac:dyDescent="0.3">
      <c r="A11" s="171">
        <v>2</v>
      </c>
      <c r="B11" s="158" t="s">
        <v>690</v>
      </c>
      <c r="C11" s="174"/>
      <c r="D11" s="448">
        <v>42</v>
      </c>
      <c r="E11" s="175" t="s">
        <v>209</v>
      </c>
      <c r="F11" s="174" t="s">
        <v>689</v>
      </c>
      <c r="G11" s="176">
        <f t="shared" ref="G11:G38" si="0">IF(ISBLANK(B11),"",G10+C11-D11)</f>
        <v>4378.25</v>
      </c>
      <c r="H11" s="107"/>
    </row>
    <row r="12" spans="1:8" ht="15.75" x14ac:dyDescent="0.3">
      <c r="A12" s="171">
        <v>3</v>
      </c>
      <c r="B12" s="158" t="s">
        <v>691</v>
      </c>
      <c r="C12" s="174"/>
      <c r="D12" s="448">
        <v>2450</v>
      </c>
      <c r="E12" s="175" t="s">
        <v>209</v>
      </c>
      <c r="F12" s="174" t="s">
        <v>665</v>
      </c>
      <c r="G12" s="176">
        <f t="shared" si="0"/>
        <v>1928.25</v>
      </c>
      <c r="H12" s="107"/>
    </row>
    <row r="13" spans="1:8" ht="15.75" x14ac:dyDescent="0.3">
      <c r="A13" s="171">
        <v>4</v>
      </c>
      <c r="B13" s="158" t="s">
        <v>692</v>
      </c>
      <c r="C13" s="174">
        <v>1280</v>
      </c>
      <c r="D13" s="448"/>
      <c r="E13" s="175" t="s">
        <v>209</v>
      </c>
      <c r="F13" s="174" t="s">
        <v>669</v>
      </c>
      <c r="G13" s="176">
        <f t="shared" si="0"/>
        <v>3208.25</v>
      </c>
      <c r="H13" s="107"/>
    </row>
    <row r="14" spans="1:8" ht="15.75" x14ac:dyDescent="0.3">
      <c r="A14" s="171">
        <v>5</v>
      </c>
      <c r="B14" s="158" t="s">
        <v>692</v>
      </c>
      <c r="C14" s="174"/>
      <c r="D14" s="448">
        <v>1280</v>
      </c>
      <c r="E14" s="175" t="s">
        <v>209</v>
      </c>
      <c r="F14" s="174" t="s">
        <v>333</v>
      </c>
      <c r="G14" s="176">
        <f t="shared" si="0"/>
        <v>1928.25</v>
      </c>
      <c r="H14" s="107"/>
    </row>
    <row r="15" spans="1:8" ht="15.75" x14ac:dyDescent="0.3">
      <c r="A15" s="171">
        <v>6</v>
      </c>
      <c r="B15" s="158" t="s">
        <v>693</v>
      </c>
      <c r="C15" s="174">
        <v>720</v>
      </c>
      <c r="D15" s="448"/>
      <c r="E15" s="175" t="s">
        <v>209</v>
      </c>
      <c r="F15" s="174" t="s">
        <v>669</v>
      </c>
      <c r="G15" s="176">
        <f t="shared" si="0"/>
        <v>2648.25</v>
      </c>
      <c r="H15" s="107"/>
    </row>
    <row r="16" spans="1:8" ht="15.75" x14ac:dyDescent="0.3">
      <c r="A16" s="171">
        <v>7</v>
      </c>
      <c r="B16" s="158" t="s">
        <v>693</v>
      </c>
      <c r="C16" s="174"/>
      <c r="D16" s="448">
        <v>720</v>
      </c>
      <c r="E16" s="175" t="s">
        <v>209</v>
      </c>
      <c r="F16" s="174" t="s">
        <v>333</v>
      </c>
      <c r="G16" s="176">
        <f t="shared" si="0"/>
        <v>1928.25</v>
      </c>
      <c r="H16" s="107"/>
    </row>
    <row r="17" spans="1:8" ht="15.75" x14ac:dyDescent="0.3">
      <c r="A17" s="171">
        <v>8</v>
      </c>
      <c r="B17" s="158" t="s">
        <v>694</v>
      </c>
      <c r="C17" s="174">
        <v>280</v>
      </c>
      <c r="D17" s="448"/>
      <c r="E17" s="175" t="s">
        <v>209</v>
      </c>
      <c r="F17" s="174" t="s">
        <v>669</v>
      </c>
      <c r="G17" s="176">
        <f t="shared" si="0"/>
        <v>2208.25</v>
      </c>
      <c r="H17" s="107"/>
    </row>
    <row r="18" spans="1:8" ht="15.75" x14ac:dyDescent="0.3">
      <c r="A18" s="171">
        <v>9</v>
      </c>
      <c r="B18" s="158" t="s">
        <v>694</v>
      </c>
      <c r="C18" s="174"/>
      <c r="D18" s="448">
        <v>280</v>
      </c>
      <c r="E18" s="175" t="s">
        <v>209</v>
      </c>
      <c r="F18" s="174" t="s">
        <v>665</v>
      </c>
      <c r="G18" s="176">
        <f t="shared" si="0"/>
        <v>1928.25</v>
      </c>
      <c r="H18" s="107"/>
    </row>
    <row r="19" spans="1:8" ht="15.75" x14ac:dyDescent="0.3">
      <c r="A19" s="171">
        <v>10</v>
      </c>
      <c r="B19" s="158" t="s">
        <v>703</v>
      </c>
      <c r="C19" s="174">
        <v>1920</v>
      </c>
      <c r="D19" s="448"/>
      <c r="E19" s="175" t="s">
        <v>209</v>
      </c>
      <c r="F19" s="174" t="s">
        <v>669</v>
      </c>
      <c r="G19" s="176">
        <f t="shared" si="0"/>
        <v>3848.25</v>
      </c>
      <c r="H19" s="107"/>
    </row>
    <row r="20" spans="1:8" ht="15.75" x14ac:dyDescent="0.3">
      <c r="A20" s="171">
        <v>11</v>
      </c>
      <c r="B20" s="158"/>
      <c r="C20" s="174"/>
      <c r="D20" s="175"/>
      <c r="E20" s="175"/>
      <c r="F20" s="174"/>
      <c r="G20" s="176" t="str">
        <f t="shared" si="0"/>
        <v/>
      </c>
      <c r="H20" s="107"/>
    </row>
    <row r="21" spans="1:8" ht="15.75" x14ac:dyDescent="0.3">
      <c r="A21" s="171">
        <v>12</v>
      </c>
      <c r="B21" s="158"/>
      <c r="C21" s="174"/>
      <c r="D21" s="175"/>
      <c r="E21" s="175"/>
      <c r="F21" s="174"/>
      <c r="G21" s="176" t="str">
        <f t="shared" si="0"/>
        <v/>
      </c>
      <c r="H21" s="107"/>
    </row>
    <row r="22" spans="1:8" ht="15.75" x14ac:dyDescent="0.3">
      <c r="A22" s="171">
        <v>13</v>
      </c>
      <c r="B22" s="158"/>
      <c r="C22" s="174"/>
      <c r="D22" s="175"/>
      <c r="E22" s="175"/>
      <c r="F22" s="174"/>
      <c r="G22" s="176" t="str">
        <f t="shared" si="0"/>
        <v/>
      </c>
      <c r="H22" s="107"/>
    </row>
    <row r="23" spans="1:8" ht="15.75" x14ac:dyDescent="0.3">
      <c r="A23" s="171">
        <v>14</v>
      </c>
      <c r="B23" s="158"/>
      <c r="C23" s="174"/>
      <c r="D23" s="175"/>
      <c r="E23" s="175"/>
      <c r="F23" s="175"/>
      <c r="G23" s="176" t="str">
        <f t="shared" si="0"/>
        <v/>
      </c>
      <c r="H23" s="107"/>
    </row>
    <row r="24" spans="1:8" ht="15.75" x14ac:dyDescent="0.3">
      <c r="A24" s="171">
        <v>15</v>
      </c>
      <c r="B24" s="158"/>
      <c r="C24" s="174"/>
      <c r="D24" s="175"/>
      <c r="E24" s="175"/>
      <c r="F24" s="175"/>
      <c r="G24" s="176" t="str">
        <f t="shared" si="0"/>
        <v/>
      </c>
      <c r="H24" s="107"/>
    </row>
    <row r="25" spans="1:8" ht="15.75" x14ac:dyDescent="0.3">
      <c r="A25" s="171">
        <v>16</v>
      </c>
      <c r="B25" s="158"/>
      <c r="C25" s="174"/>
      <c r="D25" s="175"/>
      <c r="E25" s="175"/>
      <c r="F25" s="175"/>
      <c r="G25" s="176" t="str">
        <f t="shared" si="0"/>
        <v/>
      </c>
      <c r="H25" s="107"/>
    </row>
    <row r="26" spans="1:8" ht="15.75" x14ac:dyDescent="0.3">
      <c r="A26" s="171">
        <v>17</v>
      </c>
      <c r="B26" s="158"/>
      <c r="C26" s="174"/>
      <c r="D26" s="175"/>
      <c r="E26" s="175"/>
      <c r="F26" s="175"/>
      <c r="G26" s="176" t="str">
        <f t="shared" si="0"/>
        <v/>
      </c>
      <c r="H26" s="107"/>
    </row>
    <row r="27" spans="1:8" ht="15.75" x14ac:dyDescent="0.3">
      <c r="A27" s="171">
        <v>18</v>
      </c>
      <c r="B27" s="158"/>
      <c r="C27" s="174"/>
      <c r="D27" s="175"/>
      <c r="E27" s="175"/>
      <c r="F27" s="175"/>
      <c r="G27" s="176" t="str">
        <f t="shared" si="0"/>
        <v/>
      </c>
      <c r="H27" s="107"/>
    </row>
    <row r="28" spans="1:8" ht="15.75" x14ac:dyDescent="0.3">
      <c r="A28" s="171">
        <v>19</v>
      </c>
      <c r="B28" s="158"/>
      <c r="C28" s="174"/>
      <c r="D28" s="175"/>
      <c r="E28" s="175"/>
      <c r="F28" s="175"/>
      <c r="G28" s="176" t="str">
        <f t="shared" si="0"/>
        <v/>
      </c>
      <c r="H28" s="107"/>
    </row>
    <row r="29" spans="1:8" ht="15.75" x14ac:dyDescent="0.3">
      <c r="A29" s="171">
        <v>20</v>
      </c>
      <c r="B29" s="158"/>
      <c r="C29" s="174"/>
      <c r="D29" s="175"/>
      <c r="E29" s="175"/>
      <c r="F29" s="175"/>
      <c r="G29" s="176" t="str">
        <f t="shared" si="0"/>
        <v/>
      </c>
      <c r="H29" s="107"/>
    </row>
    <row r="30" spans="1:8" ht="15.75" x14ac:dyDescent="0.3">
      <c r="A30" s="171">
        <v>21</v>
      </c>
      <c r="B30" s="158"/>
      <c r="C30" s="177"/>
      <c r="D30" s="178"/>
      <c r="E30" s="178"/>
      <c r="F30" s="178"/>
      <c r="G30" s="176" t="str">
        <f t="shared" si="0"/>
        <v/>
      </c>
      <c r="H30" s="107"/>
    </row>
    <row r="31" spans="1:8" ht="15.75" x14ac:dyDescent="0.3">
      <c r="A31" s="171">
        <v>22</v>
      </c>
      <c r="B31" s="158"/>
      <c r="C31" s="177"/>
      <c r="D31" s="178"/>
      <c r="E31" s="178"/>
      <c r="F31" s="178"/>
      <c r="G31" s="176" t="str">
        <f t="shared" si="0"/>
        <v/>
      </c>
      <c r="H31" s="107"/>
    </row>
    <row r="32" spans="1:8" ht="15.75" x14ac:dyDescent="0.3">
      <c r="A32" s="171">
        <v>23</v>
      </c>
      <c r="B32" s="158"/>
      <c r="C32" s="177"/>
      <c r="D32" s="178"/>
      <c r="E32" s="178"/>
      <c r="F32" s="178"/>
      <c r="G32" s="176" t="str">
        <f t="shared" si="0"/>
        <v/>
      </c>
      <c r="H32" s="107"/>
    </row>
    <row r="33" spans="1:10" ht="15.75" x14ac:dyDescent="0.3">
      <c r="A33" s="171">
        <v>24</v>
      </c>
      <c r="B33" s="158"/>
      <c r="C33" s="177"/>
      <c r="D33" s="178"/>
      <c r="E33" s="178"/>
      <c r="F33" s="178"/>
      <c r="G33" s="176" t="str">
        <f t="shared" si="0"/>
        <v/>
      </c>
      <c r="H33" s="107"/>
    </row>
    <row r="34" spans="1:10" ht="15.75" x14ac:dyDescent="0.3">
      <c r="A34" s="171">
        <v>25</v>
      </c>
      <c r="B34" s="158"/>
      <c r="C34" s="177"/>
      <c r="D34" s="178"/>
      <c r="E34" s="178"/>
      <c r="F34" s="178"/>
      <c r="G34" s="176" t="str">
        <f t="shared" si="0"/>
        <v/>
      </c>
      <c r="H34" s="107"/>
    </row>
    <row r="35" spans="1:10" ht="15.75" x14ac:dyDescent="0.3">
      <c r="A35" s="171">
        <v>26</v>
      </c>
      <c r="B35" s="158"/>
      <c r="C35" s="177"/>
      <c r="D35" s="178"/>
      <c r="E35" s="178"/>
      <c r="F35" s="178"/>
      <c r="G35" s="176" t="str">
        <f t="shared" si="0"/>
        <v/>
      </c>
      <c r="H35" s="107"/>
    </row>
    <row r="36" spans="1:10" ht="15.75" x14ac:dyDescent="0.3">
      <c r="A36" s="171">
        <v>27</v>
      </c>
      <c r="B36" s="158"/>
      <c r="C36" s="177"/>
      <c r="D36" s="178"/>
      <c r="E36" s="178"/>
      <c r="F36" s="178"/>
      <c r="G36" s="176" t="str">
        <f t="shared" si="0"/>
        <v/>
      </c>
      <c r="H36" s="107"/>
    </row>
    <row r="37" spans="1:10" ht="15.75" x14ac:dyDescent="0.3">
      <c r="A37" s="171">
        <v>28</v>
      </c>
      <c r="B37" s="158"/>
      <c r="C37" s="177"/>
      <c r="D37" s="178"/>
      <c r="E37" s="178"/>
      <c r="F37" s="178"/>
      <c r="G37" s="176" t="str">
        <f t="shared" si="0"/>
        <v/>
      </c>
      <c r="H37" s="107"/>
    </row>
    <row r="38" spans="1:10" ht="15.75" x14ac:dyDescent="0.3">
      <c r="A38" s="171">
        <v>29</v>
      </c>
      <c r="B38" s="158"/>
      <c r="C38" s="177"/>
      <c r="D38" s="178"/>
      <c r="E38" s="178"/>
      <c r="F38" s="178"/>
      <c r="G38" s="176" t="str">
        <f t="shared" si="0"/>
        <v/>
      </c>
      <c r="H38" s="107"/>
    </row>
    <row r="39" spans="1:10" ht="15.75" x14ac:dyDescent="0.3">
      <c r="A39" s="171" t="s">
        <v>266</v>
      </c>
      <c r="B39" s="158"/>
      <c r="C39" s="177"/>
      <c r="D39" s="178"/>
      <c r="E39" s="178"/>
      <c r="F39" s="178"/>
      <c r="G39" s="176" t="str">
        <f>IF(ISBLANK(B39),"",#REF!+C39-D39)</f>
        <v/>
      </c>
      <c r="H39" s="107"/>
    </row>
    <row r="40" spans="1:10" x14ac:dyDescent="0.3">
      <c r="A40" s="179" t="s">
        <v>304</v>
      </c>
      <c r="B40" s="180"/>
      <c r="C40" s="181"/>
      <c r="D40" s="182"/>
      <c r="E40" s="182"/>
      <c r="F40" s="183"/>
      <c r="G40" s="184">
        <f>G19</f>
        <v>3848.25</v>
      </c>
      <c r="H40" s="107"/>
    </row>
    <row r="44" spans="1:10" x14ac:dyDescent="0.3">
      <c r="B44" s="187" t="s">
        <v>96</v>
      </c>
      <c r="F44" s="188"/>
    </row>
    <row r="45" spans="1:10" x14ac:dyDescent="0.3">
      <c r="F45" s="186"/>
      <c r="G45" s="186"/>
      <c r="H45" s="186"/>
      <c r="I45" s="186"/>
      <c r="J45" s="186"/>
    </row>
    <row r="46" spans="1:10" x14ac:dyDescent="0.3">
      <c r="C46" s="189"/>
      <c r="F46" s="189"/>
      <c r="G46" s="190"/>
      <c r="H46" s="186"/>
      <c r="I46" s="186"/>
      <c r="J46" s="186"/>
    </row>
    <row r="47" spans="1:10" x14ac:dyDescent="0.3">
      <c r="A47" s="186"/>
      <c r="C47" s="191" t="s">
        <v>256</v>
      </c>
      <c r="F47" s="192" t="s">
        <v>261</v>
      </c>
      <c r="G47" s="190"/>
      <c r="H47" s="186"/>
      <c r="I47" s="186"/>
      <c r="J47" s="186"/>
    </row>
    <row r="48" spans="1:10" x14ac:dyDescent="0.3">
      <c r="A48" s="186"/>
      <c r="C48" s="193" t="s">
        <v>127</v>
      </c>
      <c r="F48" s="185" t="s">
        <v>257</v>
      </c>
      <c r="G48" s="186"/>
      <c r="H48" s="186"/>
      <c r="I48" s="186"/>
      <c r="J48" s="186"/>
    </row>
    <row r="49" spans="2:2" s="186" customFormat="1" x14ac:dyDescent="0.3">
      <c r="B49" s="185"/>
    </row>
    <row r="50" spans="2:2" s="186" customFormat="1" ht="12.75" x14ac:dyDescent="0.2"/>
    <row r="51" spans="2:2" s="186" customFormat="1" ht="12.75" x14ac:dyDescent="0.2"/>
    <row r="52" spans="2:2" s="186" customFormat="1" ht="12.75" x14ac:dyDescent="0.2"/>
    <row r="53" spans="2:2" s="186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G35" sqref="G35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8" t="s">
        <v>292</v>
      </c>
      <c r="B1" s="139"/>
      <c r="C1" s="139"/>
      <c r="D1" s="139"/>
      <c r="E1" s="139"/>
      <c r="F1" s="80"/>
      <c r="G1" s="80"/>
      <c r="H1" s="80"/>
      <c r="I1" s="486" t="s">
        <v>97</v>
      </c>
      <c r="J1" s="486"/>
      <c r="K1" s="145"/>
    </row>
    <row r="2" spans="1:12" s="22" customFormat="1" ht="15" customHeight="1" x14ac:dyDescent="0.3">
      <c r="A2" s="107" t="s">
        <v>128</v>
      </c>
      <c r="B2" s="139"/>
      <c r="C2" s="139"/>
      <c r="D2" s="139"/>
      <c r="E2" s="139"/>
      <c r="F2" s="140"/>
      <c r="G2" s="141"/>
      <c r="H2" s="141"/>
      <c r="I2" s="463" t="s">
        <v>672</v>
      </c>
      <c r="J2" s="464"/>
      <c r="K2" s="145"/>
    </row>
    <row r="3" spans="1:12" s="22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7"/>
      <c r="K3" s="145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7"/>
      <c r="J4" s="78"/>
      <c r="K4" s="107"/>
      <c r="L4" s="22"/>
    </row>
    <row r="5" spans="1:12" s="2" customFormat="1" ht="15" x14ac:dyDescent="0.3">
      <c r="A5" s="26" t="s">
        <v>670</v>
      </c>
      <c r="B5" s="121"/>
      <c r="C5" s="121"/>
      <c r="D5" s="121"/>
      <c r="E5" s="121"/>
      <c r="F5" s="59"/>
      <c r="G5" s="59"/>
      <c r="H5" s="59"/>
      <c r="I5" s="133"/>
      <c r="J5" s="59"/>
      <c r="K5" s="107"/>
    </row>
    <row r="6" spans="1:12" s="22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85" t="s">
        <v>208</v>
      </c>
      <c r="C7" s="485"/>
      <c r="D7" s="485" t="s">
        <v>280</v>
      </c>
      <c r="E7" s="485"/>
      <c r="F7" s="485" t="s">
        <v>281</v>
      </c>
      <c r="G7" s="485"/>
      <c r="H7" s="157" t="s">
        <v>267</v>
      </c>
      <c r="I7" s="485" t="s">
        <v>211</v>
      </c>
      <c r="J7" s="485"/>
      <c r="K7" s="146"/>
    </row>
    <row r="8" spans="1:12" ht="15" x14ac:dyDescent="0.2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 ht="15" x14ac:dyDescent="0.2">
      <c r="A9" s="60" t="s">
        <v>104</v>
      </c>
      <c r="B9" s="84">
        <f>SUM(B10,B14,B17)</f>
        <v>10</v>
      </c>
      <c r="C9" s="84">
        <f>SUM(C10,C14,C17)</f>
        <v>4354.25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10</v>
      </c>
      <c r="J9" s="84">
        <f t="shared" si="0"/>
        <v>4354.25</v>
      </c>
      <c r="K9" s="146"/>
    </row>
    <row r="10" spans="1:12" ht="15" x14ac:dyDescent="0.2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 x14ac:dyDescent="0.2">
      <c r="A11" s="61" t="s">
        <v>106</v>
      </c>
      <c r="B11" s="25"/>
      <c r="C11" s="25"/>
      <c r="D11" s="25"/>
      <c r="E11" s="25"/>
      <c r="F11" s="25"/>
      <c r="G11" s="25"/>
      <c r="H11" s="25"/>
      <c r="I11" s="25"/>
      <c r="J11" s="25"/>
      <c r="K11" s="146"/>
    </row>
    <row r="12" spans="1:12" ht="15" x14ac:dyDescent="0.2">
      <c r="A12" s="61" t="s">
        <v>107</v>
      </c>
      <c r="B12" s="25"/>
      <c r="C12" s="25"/>
      <c r="D12" s="25"/>
      <c r="E12" s="25"/>
      <c r="F12" s="25"/>
      <c r="G12" s="25"/>
      <c r="H12" s="25"/>
      <c r="I12" s="25"/>
      <c r="J12" s="25"/>
      <c r="K12" s="146"/>
    </row>
    <row r="13" spans="1:12" ht="15" x14ac:dyDescent="0.2">
      <c r="A13" s="61" t="s">
        <v>108</v>
      </c>
      <c r="B13" s="25"/>
      <c r="C13" s="25"/>
      <c r="D13" s="25"/>
      <c r="E13" s="25"/>
      <c r="F13" s="25"/>
      <c r="G13" s="25"/>
      <c r="H13" s="25"/>
      <c r="I13" s="25"/>
      <c r="J13" s="25"/>
      <c r="K13" s="146"/>
    </row>
    <row r="14" spans="1:12" ht="15" x14ac:dyDescent="0.2">
      <c r="A14" s="61" t="s">
        <v>109</v>
      </c>
      <c r="B14" s="134">
        <f>SUM(B15:B16)</f>
        <v>9</v>
      </c>
      <c r="C14" s="134">
        <f>SUM(C15:C16)</f>
        <v>3899.78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9</v>
      </c>
      <c r="J14" s="134">
        <f t="shared" si="2"/>
        <v>3899.78</v>
      </c>
      <c r="K14" s="146"/>
    </row>
    <row r="15" spans="1:12" ht="15" x14ac:dyDescent="0.2">
      <c r="A15" s="61" t="s">
        <v>110</v>
      </c>
      <c r="B15" s="25"/>
      <c r="C15" s="25"/>
      <c r="D15" s="25"/>
      <c r="E15" s="25"/>
      <c r="F15" s="25"/>
      <c r="G15" s="25"/>
      <c r="H15" s="25"/>
      <c r="I15" s="25"/>
      <c r="J15" s="25"/>
      <c r="K15" s="146"/>
    </row>
    <row r="16" spans="1:12" ht="15" x14ac:dyDescent="0.2">
      <c r="A16" s="61" t="s">
        <v>111</v>
      </c>
      <c r="B16" s="25">
        <v>9</v>
      </c>
      <c r="C16" s="25">
        <v>3899.78</v>
      </c>
      <c r="D16" s="25">
        <v>0</v>
      </c>
      <c r="E16" s="25">
        <v>0</v>
      </c>
      <c r="F16" s="25"/>
      <c r="G16" s="25"/>
      <c r="H16" s="25">
        <v>0</v>
      </c>
      <c r="I16" s="25">
        <v>9</v>
      </c>
      <c r="J16" s="25">
        <f>C16+E16</f>
        <v>3899.78</v>
      </c>
      <c r="K16" s="146"/>
    </row>
    <row r="17" spans="1:11" ht="15" x14ac:dyDescent="0.2">
      <c r="A17" s="61" t="s">
        <v>112</v>
      </c>
      <c r="B17" s="134">
        <f>SUM(B18:B19,B22,B23)</f>
        <v>1</v>
      </c>
      <c r="C17" s="134">
        <f>SUM(C18:C19,C22,C23)</f>
        <v>454.47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1</v>
      </c>
      <c r="J17" s="134">
        <f t="shared" si="3"/>
        <v>454.47</v>
      </c>
      <c r="K17" s="146"/>
    </row>
    <row r="18" spans="1:11" ht="15" x14ac:dyDescent="0.2">
      <c r="A18" s="61" t="s">
        <v>113</v>
      </c>
      <c r="B18" s="25"/>
      <c r="C18" s="25"/>
      <c r="D18" s="25"/>
      <c r="E18" s="25"/>
      <c r="F18" s="25"/>
      <c r="G18" s="25"/>
      <c r="H18" s="25"/>
      <c r="I18" s="25"/>
      <c r="J18" s="25"/>
      <c r="K18" s="146"/>
    </row>
    <row r="19" spans="1:11" ht="15" x14ac:dyDescent="0.2">
      <c r="A19" s="61" t="s">
        <v>114</v>
      </c>
      <c r="B19" s="134">
        <f>SUM(B20:B21)</f>
        <v>1</v>
      </c>
      <c r="C19" s="134">
        <f>SUM(C20:C21)</f>
        <v>454.47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1</v>
      </c>
      <c r="J19" s="134">
        <f t="shared" si="4"/>
        <v>454.47</v>
      </c>
      <c r="K19" s="146"/>
    </row>
    <row r="20" spans="1:11" ht="15" x14ac:dyDescent="0.2">
      <c r="A20" s="61" t="s">
        <v>115</v>
      </c>
      <c r="B20" s="25"/>
      <c r="C20" s="25"/>
      <c r="D20" s="25"/>
      <c r="E20" s="25"/>
      <c r="F20" s="25"/>
      <c r="G20" s="25"/>
      <c r="H20" s="25"/>
      <c r="I20" s="25"/>
      <c r="J20" s="25"/>
      <c r="K20" s="146"/>
    </row>
    <row r="21" spans="1:11" ht="15" x14ac:dyDescent="0.2">
      <c r="A21" s="61" t="s">
        <v>116</v>
      </c>
      <c r="B21" s="25">
        <v>1</v>
      </c>
      <c r="C21" s="25">
        <v>454.47</v>
      </c>
      <c r="D21" s="25"/>
      <c r="E21" s="25"/>
      <c r="F21" s="25"/>
      <c r="G21" s="25"/>
      <c r="H21" s="25">
        <v>0</v>
      </c>
      <c r="I21" s="25">
        <v>1</v>
      </c>
      <c r="J21" s="25">
        <v>454.47</v>
      </c>
      <c r="K21" s="146"/>
    </row>
    <row r="22" spans="1:11" ht="15" x14ac:dyDescent="0.2">
      <c r="A22" s="61" t="s">
        <v>117</v>
      </c>
      <c r="B22" s="25"/>
      <c r="C22" s="25"/>
      <c r="D22" s="25"/>
      <c r="E22" s="25"/>
      <c r="F22" s="25"/>
      <c r="G22" s="25"/>
      <c r="H22" s="25"/>
      <c r="I22" s="25"/>
      <c r="J22" s="25"/>
      <c r="K22" s="146"/>
    </row>
    <row r="23" spans="1:11" ht="15" x14ac:dyDescent="0.2">
      <c r="A23" s="61" t="s">
        <v>118</v>
      </c>
      <c r="B23" s="25"/>
      <c r="C23" s="25"/>
      <c r="D23" s="25"/>
      <c r="E23" s="25"/>
      <c r="F23" s="25"/>
      <c r="G23" s="25"/>
      <c r="H23" s="25"/>
      <c r="I23" s="25"/>
      <c r="J23" s="25"/>
      <c r="K23" s="146"/>
    </row>
    <row r="24" spans="1:11" ht="15" x14ac:dyDescent="0.2">
      <c r="A24" s="60" t="s">
        <v>119</v>
      </c>
      <c r="B24" s="84">
        <f>SUM(B25:B31)</f>
        <v>1400</v>
      </c>
      <c r="C24" s="84">
        <f t="shared" ref="C24:J24" si="5">SUM(C25:C31)</f>
        <v>2492</v>
      </c>
      <c r="D24" s="84">
        <f t="shared" si="5"/>
        <v>2000</v>
      </c>
      <c r="E24" s="84">
        <f t="shared" si="5"/>
        <v>3560</v>
      </c>
      <c r="F24" s="84">
        <f t="shared" si="5"/>
        <v>2080</v>
      </c>
      <c r="G24" s="84">
        <f t="shared" si="5"/>
        <v>3702.4</v>
      </c>
      <c r="H24" s="84">
        <f t="shared" si="5"/>
        <v>0</v>
      </c>
      <c r="I24" s="84">
        <f t="shared" si="5"/>
        <v>1320</v>
      </c>
      <c r="J24" s="84">
        <f t="shared" si="5"/>
        <v>2349.6</v>
      </c>
      <c r="K24" s="146"/>
    </row>
    <row r="25" spans="1:11" ht="15" x14ac:dyDescent="0.2">
      <c r="A25" s="61" t="s">
        <v>246</v>
      </c>
      <c r="B25" s="25"/>
      <c r="C25" s="25"/>
      <c r="D25" s="25"/>
      <c r="E25" s="25"/>
      <c r="F25" s="25"/>
      <c r="G25" s="25"/>
      <c r="H25" s="25"/>
      <c r="I25" s="25"/>
      <c r="J25" s="25"/>
      <c r="K25" s="146"/>
    </row>
    <row r="26" spans="1:11" ht="15" x14ac:dyDescent="0.2">
      <c r="A26" s="61" t="s">
        <v>247</v>
      </c>
      <c r="B26" s="25"/>
      <c r="C26" s="25"/>
      <c r="D26" s="25"/>
      <c r="E26" s="25"/>
      <c r="F26" s="25"/>
      <c r="G26" s="25"/>
      <c r="H26" s="25"/>
      <c r="I26" s="25"/>
      <c r="J26" s="25"/>
      <c r="K26" s="146"/>
    </row>
    <row r="27" spans="1:11" ht="15" x14ac:dyDescent="0.2">
      <c r="A27" s="61" t="s">
        <v>248</v>
      </c>
      <c r="B27" s="25"/>
      <c r="C27" s="25"/>
      <c r="D27" s="25"/>
      <c r="E27" s="25"/>
      <c r="F27" s="25"/>
      <c r="G27" s="25"/>
      <c r="H27" s="25"/>
      <c r="I27" s="25"/>
      <c r="J27" s="25"/>
      <c r="K27" s="146"/>
    </row>
    <row r="28" spans="1:11" ht="15" x14ac:dyDescent="0.2">
      <c r="A28" s="61" t="s">
        <v>249</v>
      </c>
      <c r="B28" s="25"/>
      <c r="C28" s="25"/>
      <c r="D28" s="25"/>
      <c r="E28" s="25"/>
      <c r="F28" s="25"/>
      <c r="G28" s="25"/>
      <c r="H28" s="25"/>
      <c r="I28" s="25"/>
      <c r="J28" s="25"/>
      <c r="K28" s="146"/>
    </row>
    <row r="29" spans="1:11" ht="15" x14ac:dyDescent="0.2">
      <c r="A29" s="61" t="s">
        <v>250</v>
      </c>
      <c r="B29" s="25"/>
      <c r="C29" s="25"/>
      <c r="D29" s="25"/>
      <c r="E29" s="25"/>
      <c r="F29" s="25"/>
      <c r="G29" s="25"/>
      <c r="H29" s="25"/>
      <c r="I29" s="25"/>
      <c r="J29" s="25"/>
      <c r="K29" s="146"/>
    </row>
    <row r="30" spans="1:11" ht="15" x14ac:dyDescent="0.2">
      <c r="A30" s="61" t="s">
        <v>251</v>
      </c>
      <c r="B30" s="25"/>
      <c r="C30" s="25"/>
      <c r="D30" s="25"/>
      <c r="E30" s="25"/>
      <c r="F30" s="25"/>
      <c r="G30" s="25"/>
      <c r="H30" s="25"/>
      <c r="I30" s="25"/>
      <c r="J30" s="25"/>
      <c r="K30" s="146"/>
    </row>
    <row r="31" spans="1:11" ht="15" x14ac:dyDescent="0.2">
      <c r="A31" s="61" t="s">
        <v>252</v>
      </c>
      <c r="B31" s="25">
        <v>1400</v>
      </c>
      <c r="C31" s="25">
        <v>2492</v>
      </c>
      <c r="D31" s="25">
        <v>2000</v>
      </c>
      <c r="E31" s="25">
        <v>3560</v>
      </c>
      <c r="F31" s="25">
        <v>2080</v>
      </c>
      <c r="G31" s="25">
        <v>3702.4</v>
      </c>
      <c r="H31" s="25"/>
      <c r="I31" s="25">
        <v>1320</v>
      </c>
      <c r="J31" s="25">
        <v>2349.6</v>
      </c>
      <c r="K31" s="146"/>
    </row>
    <row r="32" spans="1:11" ht="15" x14ac:dyDescent="0.2">
      <c r="A32" s="60" t="s">
        <v>120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6"/>
    </row>
    <row r="33" spans="1:11" ht="15" x14ac:dyDescent="0.2">
      <c r="A33" s="61" t="s">
        <v>253</v>
      </c>
      <c r="B33" s="25"/>
      <c r="C33" s="25"/>
      <c r="D33" s="25"/>
      <c r="E33" s="25"/>
      <c r="F33" s="25"/>
      <c r="G33" s="25"/>
      <c r="H33" s="25"/>
      <c r="I33" s="25"/>
      <c r="J33" s="25"/>
      <c r="K33" s="146"/>
    </row>
    <row r="34" spans="1:11" ht="15" x14ac:dyDescent="0.2">
      <c r="A34" s="61" t="s">
        <v>254</v>
      </c>
      <c r="B34" s="25"/>
      <c r="C34" s="25"/>
      <c r="D34" s="25"/>
      <c r="E34" s="25"/>
      <c r="F34" s="25"/>
      <c r="G34" s="25"/>
      <c r="H34" s="25"/>
      <c r="I34" s="25"/>
      <c r="J34" s="25"/>
      <c r="K34" s="146"/>
    </row>
    <row r="35" spans="1:11" ht="15" x14ac:dyDescent="0.2">
      <c r="A35" s="61" t="s">
        <v>255</v>
      </c>
      <c r="B35" s="25"/>
      <c r="C35" s="25"/>
      <c r="D35" s="25"/>
      <c r="E35" s="25"/>
      <c r="F35" s="25"/>
      <c r="G35" s="25"/>
      <c r="H35" s="25"/>
      <c r="I35" s="25"/>
      <c r="J35" s="25"/>
      <c r="K35" s="146"/>
    </row>
    <row r="36" spans="1:11" ht="15" x14ac:dyDescent="0.2">
      <c r="A36" s="60" t="s">
        <v>121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6"/>
    </row>
    <row r="37" spans="1:11" ht="15" x14ac:dyDescent="0.2">
      <c r="A37" s="61" t="s">
        <v>122</v>
      </c>
      <c r="B37" s="25"/>
      <c r="C37" s="25"/>
      <c r="D37" s="25"/>
      <c r="E37" s="25"/>
      <c r="F37" s="25"/>
      <c r="G37" s="25"/>
      <c r="H37" s="25"/>
      <c r="I37" s="25"/>
      <c r="J37" s="25"/>
      <c r="K37" s="146"/>
    </row>
    <row r="38" spans="1:11" ht="15" x14ac:dyDescent="0.2">
      <c r="A38" s="61" t="s">
        <v>123</v>
      </c>
      <c r="B38" s="25"/>
      <c r="C38" s="25"/>
      <c r="D38" s="25"/>
      <c r="E38" s="25"/>
      <c r="F38" s="25"/>
      <c r="G38" s="25"/>
      <c r="H38" s="25"/>
      <c r="I38" s="25"/>
      <c r="J38" s="25"/>
      <c r="K38" s="146"/>
    </row>
    <row r="39" spans="1:11" ht="15" x14ac:dyDescent="0.2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 x14ac:dyDescent="0.2">
      <c r="A40" s="61" t="s">
        <v>414</v>
      </c>
      <c r="B40" s="25"/>
      <c r="C40" s="25"/>
      <c r="D40" s="25"/>
      <c r="E40" s="25"/>
      <c r="F40" s="25"/>
      <c r="G40" s="25"/>
      <c r="H40" s="25"/>
      <c r="I40" s="25"/>
      <c r="J40" s="25"/>
      <c r="K40" s="146"/>
    </row>
    <row r="41" spans="1:11" ht="15" x14ac:dyDescent="0.2">
      <c r="A41" s="61" t="s">
        <v>125</v>
      </c>
      <c r="B41" s="25"/>
      <c r="C41" s="25"/>
      <c r="D41" s="25"/>
      <c r="E41" s="25"/>
      <c r="F41" s="25"/>
      <c r="G41" s="25"/>
      <c r="H41" s="25"/>
      <c r="I41" s="25"/>
      <c r="J41" s="25"/>
      <c r="K41" s="146"/>
    </row>
    <row r="42" spans="1:11" ht="15" x14ac:dyDescent="0.2">
      <c r="A42" s="61" t="s">
        <v>126</v>
      </c>
      <c r="B42" s="25"/>
      <c r="C42" s="25"/>
      <c r="D42" s="25"/>
      <c r="E42" s="25"/>
      <c r="F42" s="25"/>
      <c r="G42" s="25"/>
      <c r="H42" s="25"/>
      <c r="I42" s="25"/>
      <c r="J42" s="25"/>
      <c r="K42" s="146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73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256</v>
      </c>
      <c r="F49" s="12" t="s">
        <v>261</v>
      </c>
      <c r="G49" s="74"/>
      <c r="I49"/>
      <c r="J49"/>
    </row>
    <row r="50" spans="1:10" s="2" customFormat="1" ht="15" x14ac:dyDescent="0.3">
      <c r="B50" s="67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4"/>
  </cols>
  <sheetData>
    <row r="1" spans="1:12" s="22" customFormat="1" ht="15" x14ac:dyDescent="0.2">
      <c r="A1" s="138" t="s">
        <v>293</v>
      </c>
      <c r="B1" s="139"/>
      <c r="C1" s="139"/>
      <c r="D1" s="139"/>
      <c r="E1" s="139"/>
      <c r="F1" s="139"/>
      <c r="G1" s="145"/>
      <c r="H1" s="102" t="s">
        <v>186</v>
      </c>
      <c r="I1" s="145"/>
      <c r="J1" s="68"/>
      <c r="K1" s="68"/>
      <c r="L1" s="68"/>
    </row>
    <row r="2" spans="1:12" s="22" customFormat="1" ht="15" x14ac:dyDescent="0.3">
      <c r="A2" s="107" t="s">
        <v>128</v>
      </c>
      <c r="B2" s="139"/>
      <c r="C2" s="139"/>
      <c r="D2" s="139"/>
      <c r="E2" s="139"/>
      <c r="F2" s="139"/>
      <c r="G2" s="147"/>
      <c r="H2" s="463" t="s">
        <v>672</v>
      </c>
      <c r="I2" s="464"/>
      <c r="J2" s="68"/>
      <c r="K2" s="68"/>
      <c r="L2" s="68"/>
    </row>
    <row r="3" spans="1:12" s="22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39"/>
      <c r="F4" s="139"/>
      <c r="G4" s="139"/>
      <c r="H4" s="139"/>
      <c r="I4" s="145"/>
      <c r="J4" s="65"/>
      <c r="K4" s="65"/>
      <c r="L4" s="22"/>
    </row>
    <row r="5" spans="1:12" s="2" customFormat="1" ht="15" x14ac:dyDescent="0.3">
      <c r="A5" s="26" t="s">
        <v>670</v>
      </c>
      <c r="B5" s="121"/>
      <c r="C5" s="121"/>
      <c r="D5" s="121"/>
      <c r="E5" s="149"/>
      <c r="F5" s="150"/>
      <c r="G5" s="150"/>
      <c r="H5" s="150"/>
      <c r="I5" s="145"/>
      <c r="J5" s="65"/>
      <c r="K5" s="65"/>
      <c r="L5" s="12"/>
    </row>
    <row r="6" spans="1:12" s="22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5"/>
      <c r="K6" s="65"/>
      <c r="L6" s="65"/>
    </row>
    <row r="7" spans="1:12" ht="30" x14ac:dyDescent="0.2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25">
      <c r="A9" s="69">
        <v>1</v>
      </c>
      <c r="B9" s="25"/>
      <c r="C9" s="25"/>
      <c r="D9" s="25"/>
      <c r="E9" s="25"/>
      <c r="F9" s="25"/>
      <c r="G9" s="158"/>
      <c r="H9" s="25"/>
      <c r="I9" s="145"/>
    </row>
    <row r="10" spans="1:12" ht="15" x14ac:dyDescent="0.25">
      <c r="A10" s="69">
        <v>2</v>
      </c>
      <c r="B10" s="25"/>
      <c r="C10" s="25"/>
      <c r="D10" s="25"/>
      <c r="E10" s="25"/>
      <c r="F10" s="25"/>
      <c r="G10" s="158"/>
      <c r="H10" s="25"/>
      <c r="I10" s="145"/>
    </row>
    <row r="11" spans="1:12" ht="15" x14ac:dyDescent="0.25">
      <c r="A11" s="69">
        <v>3</v>
      </c>
      <c r="B11" s="25"/>
      <c r="C11" s="25"/>
      <c r="D11" s="25"/>
      <c r="E11" s="25"/>
      <c r="F11" s="25"/>
      <c r="G11" s="158"/>
      <c r="H11" s="25"/>
      <c r="I11" s="145"/>
    </row>
    <row r="12" spans="1:12" ht="15" x14ac:dyDescent="0.25">
      <c r="A12" s="69">
        <v>4</v>
      </c>
      <c r="B12" s="25"/>
      <c r="C12" s="25"/>
      <c r="D12" s="25"/>
      <c r="E12" s="25"/>
      <c r="F12" s="25"/>
      <c r="G12" s="158"/>
      <c r="H12" s="25"/>
      <c r="I12" s="145"/>
    </row>
    <row r="13" spans="1:12" ht="15" x14ac:dyDescent="0.25">
      <c r="A13" s="69">
        <v>5</v>
      </c>
      <c r="B13" s="25"/>
      <c r="C13" s="25"/>
      <c r="D13" s="25"/>
      <c r="E13" s="25"/>
      <c r="F13" s="25"/>
      <c r="G13" s="158"/>
      <c r="H13" s="25"/>
      <c r="I13" s="145"/>
    </row>
    <row r="14" spans="1:12" ht="15" x14ac:dyDescent="0.25">
      <c r="A14" s="69">
        <v>6</v>
      </c>
      <c r="B14" s="25"/>
      <c r="C14" s="25"/>
      <c r="D14" s="25"/>
      <c r="E14" s="25"/>
      <c r="F14" s="25"/>
      <c r="G14" s="158"/>
      <c r="H14" s="25"/>
      <c r="I14" s="145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158"/>
      <c r="H15" s="25"/>
      <c r="I15" s="145"/>
      <c r="J15" s="65"/>
      <c r="K15" s="65"/>
      <c r="L15" s="65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158"/>
      <c r="H16" s="25"/>
      <c r="I16" s="145"/>
      <c r="J16" s="65"/>
      <c r="K16" s="65"/>
      <c r="L16" s="65"/>
    </row>
    <row r="17" spans="1:12" s="22" customFormat="1" ht="15" x14ac:dyDescent="0.25">
      <c r="A17" s="69">
        <v>9</v>
      </c>
      <c r="B17" s="25"/>
      <c r="C17" s="25"/>
      <c r="D17" s="25"/>
      <c r="E17" s="25"/>
      <c r="F17" s="25"/>
      <c r="G17" s="158"/>
      <c r="H17" s="25"/>
      <c r="I17" s="145"/>
      <c r="J17" s="65"/>
      <c r="K17" s="65"/>
      <c r="L17" s="65"/>
    </row>
    <row r="18" spans="1:12" s="22" customFormat="1" ht="15" x14ac:dyDescent="0.25">
      <c r="A18" s="69">
        <v>10</v>
      </c>
      <c r="B18" s="25"/>
      <c r="C18" s="25"/>
      <c r="D18" s="25"/>
      <c r="E18" s="25"/>
      <c r="F18" s="25"/>
      <c r="G18" s="158"/>
      <c r="H18" s="25"/>
      <c r="I18" s="145"/>
      <c r="J18" s="65"/>
      <c r="K18" s="65"/>
      <c r="L18" s="65"/>
    </row>
    <row r="19" spans="1:12" s="22" customFormat="1" ht="15" x14ac:dyDescent="0.25">
      <c r="A19" s="69">
        <v>11</v>
      </c>
      <c r="B19" s="25"/>
      <c r="C19" s="25"/>
      <c r="D19" s="25"/>
      <c r="E19" s="25"/>
      <c r="F19" s="25"/>
      <c r="G19" s="158"/>
      <c r="H19" s="25"/>
      <c r="I19" s="145"/>
      <c r="J19" s="65"/>
      <c r="K19" s="65"/>
      <c r="L19" s="65"/>
    </row>
    <row r="20" spans="1:12" s="22" customFormat="1" ht="15" x14ac:dyDescent="0.25">
      <c r="A20" s="69">
        <v>12</v>
      </c>
      <c r="B20" s="25"/>
      <c r="C20" s="25"/>
      <c r="D20" s="25"/>
      <c r="E20" s="25"/>
      <c r="F20" s="25"/>
      <c r="G20" s="158"/>
      <c r="H20" s="25"/>
      <c r="I20" s="145"/>
      <c r="J20" s="65"/>
      <c r="K20" s="65"/>
      <c r="L20" s="65"/>
    </row>
    <row r="21" spans="1:12" s="22" customFormat="1" ht="15" x14ac:dyDescent="0.25">
      <c r="A21" s="69">
        <v>13</v>
      </c>
      <c r="B21" s="25"/>
      <c r="C21" s="25"/>
      <c r="D21" s="25"/>
      <c r="E21" s="25"/>
      <c r="F21" s="25"/>
      <c r="G21" s="158"/>
      <c r="H21" s="25"/>
      <c r="I21" s="145"/>
      <c r="J21" s="65"/>
      <c r="K21" s="65"/>
      <c r="L21" s="65"/>
    </row>
    <row r="22" spans="1:12" s="22" customFormat="1" ht="15" x14ac:dyDescent="0.25">
      <c r="A22" s="69">
        <v>14</v>
      </c>
      <c r="B22" s="25"/>
      <c r="C22" s="25"/>
      <c r="D22" s="25"/>
      <c r="E22" s="25"/>
      <c r="F22" s="25"/>
      <c r="G22" s="158"/>
      <c r="H22" s="25"/>
      <c r="I22" s="145"/>
      <c r="J22" s="65"/>
      <c r="K22" s="65"/>
      <c r="L22" s="65"/>
    </row>
    <row r="23" spans="1:12" s="22" customFormat="1" ht="15" x14ac:dyDescent="0.25">
      <c r="A23" s="69">
        <v>15</v>
      </c>
      <c r="B23" s="25"/>
      <c r="C23" s="25"/>
      <c r="D23" s="25"/>
      <c r="E23" s="25"/>
      <c r="F23" s="25"/>
      <c r="G23" s="158"/>
      <c r="H23" s="25"/>
      <c r="I23" s="145"/>
      <c r="J23" s="65"/>
      <c r="K23" s="65"/>
      <c r="L23" s="65"/>
    </row>
    <row r="24" spans="1:12" s="22" customFormat="1" ht="15" x14ac:dyDescent="0.25">
      <c r="A24" s="69">
        <v>16</v>
      </c>
      <c r="B24" s="25"/>
      <c r="C24" s="25"/>
      <c r="D24" s="25"/>
      <c r="E24" s="25"/>
      <c r="F24" s="25"/>
      <c r="G24" s="158"/>
      <c r="H24" s="25"/>
      <c r="I24" s="145"/>
      <c r="J24" s="65"/>
      <c r="K24" s="65"/>
      <c r="L24" s="65"/>
    </row>
    <row r="25" spans="1:12" s="22" customFormat="1" ht="15" x14ac:dyDescent="0.25">
      <c r="A25" s="69">
        <v>17</v>
      </c>
      <c r="B25" s="25"/>
      <c r="C25" s="25"/>
      <c r="D25" s="25"/>
      <c r="E25" s="25"/>
      <c r="F25" s="25"/>
      <c r="G25" s="158"/>
      <c r="H25" s="25"/>
      <c r="I25" s="145"/>
      <c r="J25" s="65"/>
      <c r="K25" s="65"/>
      <c r="L25" s="65"/>
    </row>
    <row r="26" spans="1:12" s="22" customFormat="1" ht="15" x14ac:dyDescent="0.25">
      <c r="A26" s="69">
        <v>18</v>
      </c>
      <c r="B26" s="25"/>
      <c r="C26" s="25"/>
      <c r="D26" s="25"/>
      <c r="E26" s="25"/>
      <c r="F26" s="25"/>
      <c r="G26" s="158"/>
      <c r="H26" s="25"/>
      <c r="I26" s="145"/>
      <c r="J26" s="65"/>
      <c r="K26" s="65"/>
      <c r="L26" s="65"/>
    </row>
    <row r="27" spans="1:12" s="22" customFormat="1" ht="15" x14ac:dyDescent="0.25">
      <c r="A27" s="69" t="s">
        <v>266</v>
      </c>
      <c r="B27" s="25"/>
      <c r="C27" s="25"/>
      <c r="D27" s="25"/>
      <c r="E27" s="25"/>
      <c r="F27" s="25"/>
      <c r="G27" s="158"/>
      <c r="H27" s="25"/>
      <c r="I27" s="145"/>
      <c r="J27" s="65"/>
      <c r="K27" s="65"/>
      <c r="L27" s="65"/>
    </row>
    <row r="28" spans="1:12" s="22" customFormat="1" x14ac:dyDescent="0.2">
      <c r="J28" s="65"/>
      <c r="K28" s="65"/>
      <c r="L28" s="65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73" t="s">
        <v>96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256</v>
      </c>
      <c r="E33" s="12" t="s">
        <v>261</v>
      </c>
      <c r="F33" s="74"/>
      <c r="G33"/>
      <c r="H33"/>
      <c r="I33"/>
    </row>
    <row r="34" spans="1:9" s="2" customFormat="1" ht="15" x14ac:dyDescent="0.3">
      <c r="A34"/>
      <c r="C34" s="67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6" customWidth="1"/>
    <col min="11" max="16384" width="9.140625" style="24"/>
  </cols>
  <sheetData>
    <row r="1" spans="1:12" s="22" customFormat="1" ht="15" x14ac:dyDescent="0.2">
      <c r="A1" s="138" t="s">
        <v>294</v>
      </c>
      <c r="B1" s="139"/>
      <c r="C1" s="139"/>
      <c r="D1" s="139"/>
      <c r="E1" s="139"/>
      <c r="F1" s="139"/>
      <c r="G1" s="139"/>
      <c r="H1" s="145"/>
      <c r="I1" s="363" t="s">
        <v>186</v>
      </c>
      <c r="J1" s="152"/>
    </row>
    <row r="2" spans="1:12" s="22" customFormat="1" ht="15" x14ac:dyDescent="0.3">
      <c r="A2" s="107" t="s">
        <v>128</v>
      </c>
      <c r="B2" s="139"/>
      <c r="C2" s="139"/>
      <c r="D2" s="139"/>
      <c r="E2" s="139"/>
      <c r="F2" s="139"/>
      <c r="G2" s="139"/>
      <c r="H2" s="145"/>
      <c r="I2" s="463" t="s">
        <v>672</v>
      </c>
      <c r="J2" s="464"/>
    </row>
    <row r="3" spans="1:12" s="22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8"/>
      <c r="F4" s="139"/>
      <c r="G4" s="139"/>
      <c r="H4" s="139"/>
      <c r="I4" s="148"/>
      <c r="J4" s="106"/>
      <c r="L4" s="22"/>
    </row>
    <row r="5" spans="1:12" s="2" customFormat="1" ht="15" x14ac:dyDescent="0.3">
      <c r="A5" s="26" t="s">
        <v>670</v>
      </c>
      <c r="B5" s="121"/>
      <c r="C5" s="121"/>
      <c r="D5" s="121"/>
      <c r="E5" s="149"/>
      <c r="F5" s="150"/>
      <c r="G5" s="150"/>
      <c r="H5" s="150"/>
      <c r="I5" s="149"/>
      <c r="J5" s="106"/>
    </row>
    <row r="6" spans="1:12" s="22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 x14ac:dyDescent="0.2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 x14ac:dyDescent="0.25">
      <c r="A9" s="69">
        <v>1</v>
      </c>
      <c r="B9" s="25"/>
      <c r="C9" s="25"/>
      <c r="D9" s="25"/>
      <c r="E9" s="25"/>
      <c r="F9" s="25"/>
      <c r="G9" s="25"/>
      <c r="H9" s="158"/>
      <c r="I9" s="25"/>
      <c r="J9" s="153"/>
    </row>
    <row r="10" spans="1:12" ht="15" x14ac:dyDescent="0.25">
      <c r="A10" s="69">
        <v>2</v>
      </c>
      <c r="B10" s="25"/>
      <c r="C10" s="25"/>
      <c r="D10" s="25"/>
      <c r="E10" s="25"/>
      <c r="F10" s="25"/>
      <c r="G10" s="25"/>
      <c r="H10" s="158"/>
      <c r="I10" s="25"/>
      <c r="J10" s="153"/>
    </row>
    <row r="11" spans="1:12" ht="15" x14ac:dyDescent="0.25">
      <c r="A11" s="69">
        <v>3</v>
      </c>
      <c r="B11" s="25"/>
      <c r="C11" s="25"/>
      <c r="D11" s="25"/>
      <c r="E11" s="25"/>
      <c r="F11" s="25"/>
      <c r="G11" s="25"/>
      <c r="H11" s="158"/>
      <c r="I11" s="25"/>
      <c r="J11" s="153"/>
    </row>
    <row r="12" spans="1:12" ht="15" x14ac:dyDescent="0.25">
      <c r="A12" s="69">
        <v>4</v>
      </c>
      <c r="B12" s="25"/>
      <c r="C12" s="25"/>
      <c r="D12" s="25"/>
      <c r="E12" s="25"/>
      <c r="F12" s="25"/>
      <c r="G12" s="25"/>
      <c r="H12" s="158"/>
      <c r="I12" s="25"/>
      <c r="J12" s="153"/>
    </row>
    <row r="13" spans="1:12" ht="15" x14ac:dyDescent="0.25">
      <c r="A13" s="69">
        <v>5</v>
      </c>
      <c r="B13" s="25"/>
      <c r="C13" s="25"/>
      <c r="D13" s="25"/>
      <c r="E13" s="25"/>
      <c r="F13" s="25"/>
      <c r="G13" s="25"/>
      <c r="H13" s="158"/>
      <c r="I13" s="25"/>
      <c r="J13" s="153"/>
    </row>
    <row r="14" spans="1:12" ht="15" x14ac:dyDescent="0.25">
      <c r="A14" s="69">
        <v>6</v>
      </c>
      <c r="B14" s="25"/>
      <c r="C14" s="25"/>
      <c r="D14" s="25"/>
      <c r="E14" s="25"/>
      <c r="F14" s="25"/>
      <c r="G14" s="25"/>
      <c r="H14" s="158"/>
      <c r="I14" s="25"/>
      <c r="J14" s="153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25"/>
      <c r="H15" s="158"/>
      <c r="I15" s="25"/>
      <c r="J15" s="147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25"/>
      <c r="H16" s="158"/>
      <c r="I16" s="25"/>
      <c r="J16" s="147"/>
    </row>
    <row r="17" spans="1:10" s="22" customFormat="1" ht="15" x14ac:dyDescent="0.25">
      <c r="A17" s="69">
        <v>9</v>
      </c>
      <c r="B17" s="25"/>
      <c r="C17" s="25"/>
      <c r="D17" s="25"/>
      <c r="E17" s="25"/>
      <c r="F17" s="25"/>
      <c r="G17" s="25"/>
      <c r="H17" s="158"/>
      <c r="I17" s="25"/>
      <c r="J17" s="147"/>
    </row>
    <row r="18" spans="1:10" s="22" customFormat="1" ht="15" x14ac:dyDescent="0.25">
      <c r="A18" s="69">
        <v>10</v>
      </c>
      <c r="B18" s="25"/>
      <c r="C18" s="25"/>
      <c r="D18" s="25"/>
      <c r="E18" s="25"/>
      <c r="F18" s="25"/>
      <c r="G18" s="25"/>
      <c r="H18" s="158"/>
      <c r="I18" s="25"/>
      <c r="J18" s="147"/>
    </row>
    <row r="19" spans="1:10" s="22" customFormat="1" ht="15" x14ac:dyDescent="0.25">
      <c r="A19" s="69">
        <v>11</v>
      </c>
      <c r="B19" s="25"/>
      <c r="C19" s="25"/>
      <c r="D19" s="25"/>
      <c r="E19" s="25"/>
      <c r="F19" s="25"/>
      <c r="G19" s="25"/>
      <c r="H19" s="158"/>
      <c r="I19" s="25"/>
      <c r="J19" s="147"/>
    </row>
    <row r="20" spans="1:10" s="22" customFormat="1" ht="15" x14ac:dyDescent="0.25">
      <c r="A20" s="69">
        <v>12</v>
      </c>
      <c r="B20" s="25"/>
      <c r="C20" s="25"/>
      <c r="D20" s="25"/>
      <c r="E20" s="25"/>
      <c r="F20" s="25"/>
      <c r="G20" s="25"/>
      <c r="H20" s="158"/>
      <c r="I20" s="25"/>
      <c r="J20" s="147"/>
    </row>
    <row r="21" spans="1:10" s="22" customFormat="1" ht="15" x14ac:dyDescent="0.25">
      <c r="A21" s="69">
        <v>13</v>
      </c>
      <c r="B21" s="25"/>
      <c r="C21" s="25"/>
      <c r="D21" s="25"/>
      <c r="E21" s="25"/>
      <c r="F21" s="25"/>
      <c r="G21" s="25"/>
      <c r="H21" s="158"/>
      <c r="I21" s="25"/>
      <c r="J21" s="147"/>
    </row>
    <row r="22" spans="1:10" s="22" customFormat="1" ht="15" x14ac:dyDescent="0.25">
      <c r="A22" s="69">
        <v>14</v>
      </c>
      <c r="B22" s="25"/>
      <c r="C22" s="25"/>
      <c r="D22" s="25"/>
      <c r="E22" s="25"/>
      <c r="F22" s="25"/>
      <c r="G22" s="25"/>
      <c r="H22" s="158"/>
      <c r="I22" s="25"/>
      <c r="J22" s="147"/>
    </row>
    <row r="23" spans="1:10" s="22" customFormat="1" ht="15" x14ac:dyDescent="0.25">
      <c r="A23" s="69">
        <v>15</v>
      </c>
      <c r="B23" s="25"/>
      <c r="C23" s="25"/>
      <c r="D23" s="25"/>
      <c r="E23" s="25"/>
      <c r="F23" s="25"/>
      <c r="G23" s="25"/>
      <c r="H23" s="158"/>
      <c r="I23" s="25"/>
      <c r="J23" s="147"/>
    </row>
    <row r="24" spans="1:10" s="22" customFormat="1" ht="15" x14ac:dyDescent="0.25">
      <c r="A24" s="69">
        <v>16</v>
      </c>
      <c r="B24" s="25"/>
      <c r="C24" s="25"/>
      <c r="D24" s="25"/>
      <c r="E24" s="25"/>
      <c r="F24" s="25"/>
      <c r="G24" s="25"/>
      <c r="H24" s="158"/>
      <c r="I24" s="25"/>
      <c r="J24" s="147"/>
    </row>
    <row r="25" spans="1:10" s="22" customFormat="1" ht="15" x14ac:dyDescent="0.25">
      <c r="A25" s="69">
        <v>17</v>
      </c>
      <c r="B25" s="25"/>
      <c r="C25" s="25"/>
      <c r="D25" s="25"/>
      <c r="E25" s="25"/>
      <c r="F25" s="25"/>
      <c r="G25" s="25"/>
      <c r="H25" s="158"/>
      <c r="I25" s="25"/>
      <c r="J25" s="147"/>
    </row>
    <row r="26" spans="1:10" s="22" customFormat="1" ht="15" x14ac:dyDescent="0.25">
      <c r="A26" s="69">
        <v>18</v>
      </c>
      <c r="B26" s="25"/>
      <c r="C26" s="25"/>
      <c r="D26" s="25"/>
      <c r="E26" s="25"/>
      <c r="F26" s="25"/>
      <c r="G26" s="25"/>
      <c r="H26" s="158"/>
      <c r="I26" s="25"/>
      <c r="J26" s="147"/>
    </row>
    <row r="27" spans="1:10" s="22" customFormat="1" ht="15" x14ac:dyDescent="0.25">
      <c r="A27" s="69" t="s">
        <v>266</v>
      </c>
      <c r="B27" s="25"/>
      <c r="C27" s="25"/>
      <c r="D27" s="25"/>
      <c r="E27" s="25"/>
      <c r="F27" s="25"/>
      <c r="G27" s="25"/>
      <c r="H27" s="158"/>
      <c r="I27" s="25"/>
      <c r="J27" s="147"/>
    </row>
    <row r="28" spans="1:10" s="22" customFormat="1" x14ac:dyDescent="0.2">
      <c r="J28" s="65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73" t="s">
        <v>96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256</v>
      </c>
      <c r="E33" s="12" t="s">
        <v>261</v>
      </c>
      <c r="F33" s="74"/>
      <c r="G33"/>
      <c r="H33"/>
      <c r="I33"/>
    </row>
    <row r="34" spans="1:10" s="2" customFormat="1" ht="15" x14ac:dyDescent="0.3">
      <c r="A34"/>
      <c r="C34" s="67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65"/>
    </row>
    <row r="38" spans="1:10" s="22" customFormat="1" x14ac:dyDescent="0.2">
      <c r="J38" s="65"/>
    </row>
    <row r="39" spans="1:10" s="22" customFormat="1" x14ac:dyDescent="0.2">
      <c r="J39" s="65"/>
    </row>
    <row r="40" spans="1:10" s="22" customFormat="1" x14ac:dyDescent="0.2">
      <c r="J40" s="65"/>
    </row>
    <row r="41" spans="1:10" s="22" customFormat="1" x14ac:dyDescent="0.2">
      <c r="J41" s="65"/>
    </row>
    <row r="42" spans="1:10" s="22" customFormat="1" x14ac:dyDescent="0.2">
      <c r="J42" s="65"/>
    </row>
    <row r="43" spans="1:10" s="22" customFormat="1" x14ac:dyDescent="0.2">
      <c r="J43" s="65"/>
    </row>
    <row r="44" spans="1:10" s="22" customFormat="1" x14ac:dyDescent="0.2">
      <c r="J44" s="65"/>
    </row>
    <row r="45" spans="1:10" s="22" customFormat="1" x14ac:dyDescent="0.2">
      <c r="J45" s="65"/>
    </row>
    <row r="46" spans="1:10" s="22" customFormat="1" x14ac:dyDescent="0.2">
      <c r="J46" s="65"/>
    </row>
    <row r="47" spans="1:10" s="22" customFormat="1" x14ac:dyDescent="0.2">
      <c r="J47" s="65"/>
    </row>
    <row r="48" spans="1:10" s="22" customFormat="1" x14ac:dyDescent="0.2">
      <c r="J48" s="65"/>
    </row>
    <row r="49" spans="10:10" s="22" customFormat="1" x14ac:dyDescent="0.2">
      <c r="J49" s="65"/>
    </row>
    <row r="50" spans="10:10" s="22" customFormat="1" x14ac:dyDescent="0.2">
      <c r="J50" s="65"/>
    </row>
    <row r="51" spans="10:10" s="22" customFormat="1" x14ac:dyDescent="0.2">
      <c r="J51" s="65"/>
    </row>
    <row r="52" spans="10:10" s="22" customFormat="1" x14ac:dyDescent="0.2">
      <c r="J52" s="65"/>
    </row>
    <row r="53" spans="10:10" s="22" customFormat="1" x14ac:dyDescent="0.2">
      <c r="J53" s="65"/>
    </row>
    <row r="54" spans="10:10" s="22" customFormat="1" x14ac:dyDescent="0.2">
      <c r="J54" s="6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3" customWidth="1"/>
    <col min="2" max="2" width="37.42578125" style="213" customWidth="1"/>
    <col min="3" max="3" width="21.570312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 x14ac:dyDescent="0.2">
      <c r="A1" s="194" t="s">
        <v>314</v>
      </c>
      <c r="B1" s="195"/>
      <c r="C1" s="195"/>
      <c r="D1" s="195"/>
      <c r="E1" s="195"/>
      <c r="F1" s="80"/>
      <c r="G1" s="80" t="s">
        <v>97</v>
      </c>
      <c r="H1" s="198"/>
    </row>
    <row r="2" spans="1:8" s="197" customFormat="1" ht="12.75" customHeight="1" x14ac:dyDescent="0.2">
      <c r="A2" s="198" t="s">
        <v>305</v>
      </c>
      <c r="B2" s="195"/>
      <c r="C2" s="195"/>
      <c r="D2" s="195"/>
      <c r="E2" s="196"/>
      <c r="F2" s="196"/>
      <c r="G2" s="463" t="s">
        <v>672</v>
      </c>
      <c r="H2" s="464"/>
    </row>
    <row r="3" spans="1:8" s="197" customFormat="1" x14ac:dyDescent="0.2">
      <c r="A3" s="198"/>
      <c r="B3" s="195"/>
      <c r="C3" s="195"/>
      <c r="D3" s="195"/>
      <c r="E3" s="196"/>
      <c r="F3" s="196"/>
      <c r="G3" s="196"/>
      <c r="H3" s="198"/>
    </row>
    <row r="4" spans="1:8" s="197" customFormat="1" ht="15" x14ac:dyDescent="0.3">
      <c r="A4" s="116" t="s">
        <v>262</v>
      </c>
      <c r="B4" s="195"/>
      <c r="C4" s="195"/>
      <c r="D4" s="195"/>
      <c r="E4" s="199"/>
      <c r="F4" s="199"/>
      <c r="G4" s="196"/>
      <c r="H4" s="198"/>
    </row>
    <row r="5" spans="1:8" s="197" customFormat="1" ht="15" x14ac:dyDescent="0.3">
      <c r="A5" s="26" t="s">
        <v>670</v>
      </c>
      <c r="B5" s="200"/>
      <c r="C5" s="200"/>
      <c r="D5" s="200"/>
      <c r="E5" s="200"/>
      <c r="F5" s="200"/>
      <c r="G5" s="201"/>
      <c r="H5" s="198"/>
    </row>
    <row r="6" spans="1:8" s="214" customFormat="1" x14ac:dyDescent="0.2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 x14ac:dyDescent="0.2">
      <c r="A7" s="229" t="s">
        <v>64</v>
      </c>
      <c r="B7" s="205" t="s">
        <v>309</v>
      </c>
      <c r="C7" s="205" t="s">
        <v>310</v>
      </c>
      <c r="D7" s="205" t="s">
        <v>311</v>
      </c>
      <c r="E7" s="205" t="s">
        <v>312</v>
      </c>
      <c r="F7" s="205" t="s">
        <v>313</v>
      </c>
      <c r="G7" s="205" t="s">
        <v>306</v>
      </c>
      <c r="H7" s="198"/>
    </row>
    <row r="8" spans="1:8" s="197" customFormat="1" x14ac:dyDescent="0.2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 x14ac:dyDescent="0.2">
      <c r="A9" s="215">
        <v>1</v>
      </c>
      <c r="B9" s="206"/>
      <c r="C9" s="206"/>
      <c r="D9" s="207"/>
      <c r="E9" s="206"/>
      <c r="F9" s="206"/>
      <c r="G9" s="206"/>
      <c r="H9" s="198"/>
    </row>
    <row r="10" spans="1:8" s="197" customFormat="1" x14ac:dyDescent="0.2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 x14ac:dyDescent="0.2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 x14ac:dyDescent="0.2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 x14ac:dyDescent="0.2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 x14ac:dyDescent="0.2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 x14ac:dyDescent="0.2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 x14ac:dyDescent="0.2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 x14ac:dyDescent="0.2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 x14ac:dyDescent="0.2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 x14ac:dyDescent="0.2">
      <c r="A19" s="215" t="s">
        <v>264</v>
      </c>
      <c r="B19" s="206"/>
      <c r="C19" s="206"/>
      <c r="D19" s="207"/>
      <c r="E19" s="206"/>
      <c r="F19" s="206"/>
      <c r="G19" s="206"/>
      <c r="H19" s="198"/>
    </row>
    <row r="22" spans="1:11" s="197" customFormat="1" x14ac:dyDescent="0.2"/>
    <row r="23" spans="1:11" s="197" customFormat="1" x14ac:dyDescent="0.2"/>
    <row r="24" spans="1:11" s="21" customFormat="1" ht="15" x14ac:dyDescent="0.3">
      <c r="B24" s="208" t="s">
        <v>96</v>
      </c>
      <c r="C24" s="208"/>
    </row>
    <row r="25" spans="1:11" s="21" customFormat="1" ht="15" x14ac:dyDescent="0.3">
      <c r="B25" s="208"/>
      <c r="C25" s="208"/>
    </row>
    <row r="26" spans="1:11" s="21" customFormat="1" ht="15" x14ac:dyDescent="0.3">
      <c r="C26" s="210"/>
      <c r="F26" s="210"/>
      <c r="G26" s="210"/>
      <c r="H26" s="209"/>
    </row>
    <row r="27" spans="1:11" s="21" customFormat="1" ht="15" x14ac:dyDescent="0.3">
      <c r="C27" s="211" t="s">
        <v>256</v>
      </c>
      <c r="F27" s="208" t="s">
        <v>307</v>
      </c>
      <c r="J27" s="209"/>
      <c r="K27" s="209"/>
    </row>
    <row r="28" spans="1:11" s="21" customFormat="1" ht="15" x14ac:dyDescent="0.3">
      <c r="C28" s="211" t="s">
        <v>127</v>
      </c>
      <c r="F28" s="212" t="s">
        <v>257</v>
      </c>
      <c r="J28" s="209"/>
      <c r="K28" s="209"/>
    </row>
    <row r="29" spans="1:11" s="197" customFormat="1" ht="15" x14ac:dyDescent="0.3">
      <c r="C29" s="211"/>
      <c r="J29" s="214"/>
      <c r="K29" s="214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A14" zoomScale="80" zoomScaleNormal="80" zoomScaleSheetLayoutView="80" workbookViewId="0">
      <selection activeCell="F27" sqref="F27"/>
    </sheetView>
  </sheetViews>
  <sheetFormatPr defaultRowHeight="12.75" x14ac:dyDescent="0.2"/>
  <cols>
    <col min="1" max="1" width="6.5703125" customWidth="1"/>
    <col min="2" max="2" width="36" customWidth="1"/>
    <col min="3" max="3" width="11.5703125" customWidth="1"/>
    <col min="4" max="4" width="17" customWidth="1"/>
    <col min="5" max="5" width="18.5703125" customWidth="1"/>
    <col min="6" max="6" width="20.42578125" customWidth="1"/>
    <col min="7" max="7" width="17" customWidth="1"/>
    <col min="8" max="8" width="15.5703125" customWidth="1"/>
    <col min="9" max="9" width="16.7109375" customWidth="1"/>
    <col min="10" max="10" width="20.28515625" customWidth="1"/>
    <col min="11" max="11" width="24.5703125" customWidth="1"/>
  </cols>
  <sheetData>
    <row r="1" spans="1:12" ht="15" x14ac:dyDescent="0.2">
      <c r="A1" s="138" t="s">
        <v>429</v>
      </c>
      <c r="B1" s="139"/>
      <c r="C1" s="139"/>
      <c r="D1" s="139"/>
      <c r="E1" s="139"/>
      <c r="F1" s="139"/>
      <c r="G1" s="139"/>
      <c r="H1" s="139"/>
      <c r="I1" s="139"/>
      <c r="J1" s="139"/>
      <c r="K1" s="80" t="s">
        <v>97</v>
      </c>
    </row>
    <row r="2" spans="1:12" ht="15" x14ac:dyDescent="0.3">
      <c r="A2" s="107" t="s">
        <v>128</v>
      </c>
      <c r="B2" s="139"/>
      <c r="C2" s="139"/>
      <c r="D2" s="139"/>
      <c r="E2" s="139"/>
      <c r="F2" s="139"/>
      <c r="G2" s="139"/>
      <c r="H2" s="139"/>
      <c r="I2" s="139"/>
      <c r="J2" s="139"/>
      <c r="K2" s="488" t="s">
        <v>672</v>
      </c>
      <c r="L2" s="489"/>
    </row>
    <row r="3" spans="1:12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2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8"/>
      <c r="F4" s="139"/>
      <c r="G4" s="139"/>
      <c r="H4" s="139"/>
      <c r="I4" s="139"/>
      <c r="J4" s="139"/>
      <c r="K4" s="148"/>
    </row>
    <row r="5" spans="1:12" s="186" customFormat="1" ht="15" x14ac:dyDescent="0.3">
      <c r="A5" s="26" t="s">
        <v>670</v>
      </c>
      <c r="B5" s="82"/>
      <c r="C5" s="82"/>
      <c r="D5" s="82"/>
      <c r="E5" s="221"/>
      <c r="F5" s="222"/>
      <c r="G5" s="222"/>
      <c r="H5" s="222"/>
      <c r="I5" s="222"/>
      <c r="J5" s="222"/>
      <c r="K5" s="221"/>
    </row>
    <row r="6" spans="1:12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2" ht="60" x14ac:dyDescent="0.2">
      <c r="A7" s="151" t="s">
        <v>64</v>
      </c>
      <c r="B7" s="137" t="s">
        <v>362</v>
      </c>
      <c r="C7" s="137" t="s">
        <v>363</v>
      </c>
      <c r="D7" s="137" t="s">
        <v>365</v>
      </c>
      <c r="E7" s="137" t="s">
        <v>364</v>
      </c>
      <c r="F7" s="137" t="s">
        <v>373</v>
      </c>
      <c r="G7" s="137" t="s">
        <v>374</v>
      </c>
      <c r="H7" s="137" t="s">
        <v>368</v>
      </c>
      <c r="I7" s="137" t="s">
        <v>369</v>
      </c>
      <c r="J7" s="137" t="s">
        <v>381</v>
      </c>
      <c r="K7" s="137" t="s">
        <v>370</v>
      </c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2" ht="47.25" customHeight="1" x14ac:dyDescent="0.2">
      <c r="A9" s="69">
        <v>1</v>
      </c>
      <c r="B9" s="393" t="s">
        <v>521</v>
      </c>
      <c r="C9" s="390" t="s">
        <v>522</v>
      </c>
      <c r="D9" s="390" t="s">
        <v>673</v>
      </c>
      <c r="E9" s="390" t="s">
        <v>523</v>
      </c>
      <c r="F9" s="391">
        <v>4500</v>
      </c>
      <c r="G9" s="392" t="s">
        <v>524</v>
      </c>
      <c r="H9" s="391" t="s">
        <v>525</v>
      </c>
      <c r="I9" s="391" t="s">
        <v>526</v>
      </c>
      <c r="J9" s="390"/>
      <c r="K9" s="390"/>
    </row>
    <row r="10" spans="1:12" ht="47.25" customHeight="1" x14ac:dyDescent="0.2">
      <c r="A10" s="69">
        <v>2</v>
      </c>
      <c r="B10" s="393" t="s">
        <v>527</v>
      </c>
      <c r="C10" s="390" t="s">
        <v>522</v>
      </c>
      <c r="D10" s="390" t="s">
        <v>674</v>
      </c>
      <c r="E10" s="390" t="s">
        <v>528</v>
      </c>
      <c r="F10" s="391">
        <v>1250</v>
      </c>
      <c r="G10" s="392" t="s">
        <v>529</v>
      </c>
      <c r="H10" s="391" t="s">
        <v>530</v>
      </c>
      <c r="I10" s="391" t="s">
        <v>531</v>
      </c>
      <c r="J10" s="390"/>
      <c r="K10" s="390"/>
    </row>
    <row r="11" spans="1:12" ht="47.25" customHeight="1" x14ac:dyDescent="0.2">
      <c r="A11" s="69">
        <v>3</v>
      </c>
      <c r="B11" s="393" t="s">
        <v>532</v>
      </c>
      <c r="C11" s="390" t="s">
        <v>522</v>
      </c>
      <c r="D11" s="390" t="s">
        <v>674</v>
      </c>
      <c r="E11" s="390" t="s">
        <v>533</v>
      </c>
      <c r="F11" s="391">
        <v>1181.5</v>
      </c>
      <c r="G11" s="392" t="s">
        <v>534</v>
      </c>
      <c r="H11" s="391" t="s">
        <v>535</v>
      </c>
      <c r="I11" s="391" t="s">
        <v>536</v>
      </c>
      <c r="J11" s="390"/>
      <c r="K11" s="390"/>
    </row>
    <row r="12" spans="1:12" ht="47.25" customHeight="1" x14ac:dyDescent="0.2">
      <c r="A12" s="69">
        <v>4</v>
      </c>
      <c r="B12" s="438" t="s">
        <v>679</v>
      </c>
      <c r="C12" s="390" t="s">
        <v>522</v>
      </c>
      <c r="D12" s="390" t="s">
        <v>675</v>
      </c>
      <c r="E12" s="390" t="s">
        <v>680</v>
      </c>
      <c r="F12" s="391">
        <v>1000</v>
      </c>
      <c r="G12" s="392" t="s">
        <v>678</v>
      </c>
      <c r="H12" s="391" t="s">
        <v>676</v>
      </c>
      <c r="I12" s="391" t="s">
        <v>677</v>
      </c>
      <c r="J12" s="390"/>
      <c r="K12" s="390"/>
    </row>
    <row r="13" spans="1:12" ht="47.25" customHeight="1" x14ac:dyDescent="0.2">
      <c r="A13" s="69">
        <v>5</v>
      </c>
      <c r="B13" s="393" t="s">
        <v>537</v>
      </c>
      <c r="C13" s="390" t="s">
        <v>522</v>
      </c>
      <c r="D13" s="390" t="s">
        <v>674</v>
      </c>
      <c r="E13" s="390" t="s">
        <v>538</v>
      </c>
      <c r="F13" s="391">
        <v>1250</v>
      </c>
      <c r="G13" s="394" t="s">
        <v>539</v>
      </c>
      <c r="H13" s="391" t="s">
        <v>540</v>
      </c>
      <c r="I13" s="391" t="s">
        <v>541</v>
      </c>
      <c r="J13" s="390"/>
      <c r="K13" s="390"/>
    </row>
    <row r="14" spans="1:12" ht="47.25" customHeight="1" x14ac:dyDescent="0.2">
      <c r="A14" s="69">
        <v>6</v>
      </c>
      <c r="B14" s="393" t="s">
        <v>542</v>
      </c>
      <c r="C14" s="390" t="s">
        <v>522</v>
      </c>
      <c r="D14" s="390" t="s">
        <v>674</v>
      </c>
      <c r="E14" s="390" t="s">
        <v>543</v>
      </c>
      <c r="F14" s="391">
        <v>1100</v>
      </c>
      <c r="G14" s="394">
        <v>62001000692</v>
      </c>
      <c r="H14" s="391" t="s">
        <v>544</v>
      </c>
      <c r="I14" s="391" t="s">
        <v>545</v>
      </c>
      <c r="J14" s="390"/>
      <c r="K14" s="390"/>
    </row>
    <row r="15" spans="1:12" ht="47.25" customHeight="1" x14ac:dyDescent="0.2">
      <c r="A15" s="69">
        <v>7</v>
      </c>
      <c r="B15" s="393" t="s">
        <v>546</v>
      </c>
      <c r="C15" s="390" t="s">
        <v>522</v>
      </c>
      <c r="D15" s="390" t="s">
        <v>674</v>
      </c>
      <c r="E15" s="390" t="s">
        <v>547</v>
      </c>
      <c r="F15" s="391">
        <v>625</v>
      </c>
      <c r="G15" s="392">
        <v>19001093579</v>
      </c>
      <c r="H15" s="391" t="s">
        <v>548</v>
      </c>
      <c r="I15" s="391" t="s">
        <v>549</v>
      </c>
      <c r="J15" s="390"/>
      <c r="K15" s="390"/>
    </row>
    <row r="16" spans="1:12" ht="47.25" customHeight="1" x14ac:dyDescent="0.2">
      <c r="A16" s="69">
        <v>8</v>
      </c>
      <c r="B16" s="393" t="s">
        <v>550</v>
      </c>
      <c r="C16" s="390" t="s">
        <v>522</v>
      </c>
      <c r="D16" s="390" t="s">
        <v>674</v>
      </c>
      <c r="E16" s="390" t="s">
        <v>551</v>
      </c>
      <c r="F16" s="391">
        <v>875</v>
      </c>
      <c r="G16" s="392">
        <v>38001005158</v>
      </c>
      <c r="H16" s="391" t="s">
        <v>552</v>
      </c>
      <c r="I16" s="391" t="s">
        <v>553</v>
      </c>
      <c r="J16" s="390"/>
      <c r="K16" s="390"/>
    </row>
    <row r="17" spans="1:11" ht="47.25" customHeight="1" x14ac:dyDescent="0.2">
      <c r="A17" s="69">
        <v>9</v>
      </c>
      <c r="B17" s="404" t="s">
        <v>554</v>
      </c>
      <c r="C17" s="390" t="s">
        <v>522</v>
      </c>
      <c r="D17" s="390" t="s">
        <v>674</v>
      </c>
      <c r="E17" s="390" t="s">
        <v>555</v>
      </c>
      <c r="F17" s="391">
        <v>875</v>
      </c>
      <c r="G17" s="392">
        <v>65002011766</v>
      </c>
      <c r="H17" s="391" t="s">
        <v>556</v>
      </c>
      <c r="I17" s="391" t="s">
        <v>557</v>
      </c>
      <c r="J17" s="390"/>
      <c r="K17" s="390"/>
    </row>
    <row r="18" spans="1:11" ht="47.25" customHeight="1" x14ac:dyDescent="0.2">
      <c r="A18" s="69">
        <v>10</v>
      </c>
      <c r="B18" s="393" t="s">
        <v>558</v>
      </c>
      <c r="C18" s="390" t="s">
        <v>522</v>
      </c>
      <c r="D18" s="390" t="s">
        <v>674</v>
      </c>
      <c r="E18" s="390" t="s">
        <v>559</v>
      </c>
      <c r="F18" s="391">
        <v>1125</v>
      </c>
      <c r="G18" s="392">
        <v>1019068214</v>
      </c>
      <c r="H18" s="391" t="s">
        <v>560</v>
      </c>
      <c r="I18" s="391" t="s">
        <v>561</v>
      </c>
      <c r="J18" s="390"/>
      <c r="K18" s="390"/>
    </row>
    <row r="19" spans="1:11" ht="47.25" customHeight="1" x14ac:dyDescent="0.2">
      <c r="A19" s="69">
        <v>11</v>
      </c>
      <c r="B19" s="393" t="s">
        <v>562</v>
      </c>
      <c r="C19" s="390" t="s">
        <v>522</v>
      </c>
      <c r="D19" s="390" t="s">
        <v>674</v>
      </c>
      <c r="E19" s="390" t="s">
        <v>563</v>
      </c>
      <c r="F19" s="391">
        <v>1277.1500000000001</v>
      </c>
      <c r="G19" s="392" t="s">
        <v>564</v>
      </c>
      <c r="H19" s="391" t="s">
        <v>565</v>
      </c>
      <c r="I19" s="391" t="s">
        <v>566</v>
      </c>
      <c r="J19" s="390"/>
      <c r="K19" s="390"/>
    </row>
    <row r="20" spans="1:11" ht="47.25" customHeight="1" x14ac:dyDescent="0.2">
      <c r="A20" s="69">
        <v>12</v>
      </c>
      <c r="B20" s="395" t="s">
        <v>567</v>
      </c>
      <c r="C20" s="390" t="s">
        <v>522</v>
      </c>
      <c r="D20" s="390" t="s">
        <v>674</v>
      </c>
      <c r="E20" s="390" t="s">
        <v>568</v>
      </c>
      <c r="F20" s="391">
        <v>312.5</v>
      </c>
      <c r="G20" s="392">
        <v>61010002637</v>
      </c>
      <c r="H20" s="391" t="s">
        <v>569</v>
      </c>
      <c r="I20" s="391" t="s">
        <v>570</v>
      </c>
      <c r="J20" s="390"/>
      <c r="K20" s="390"/>
    </row>
    <row r="21" spans="1:11" ht="47.25" customHeight="1" x14ac:dyDescent="0.2">
      <c r="A21" s="69">
        <v>13</v>
      </c>
      <c r="B21" s="405" t="s">
        <v>571</v>
      </c>
      <c r="C21" s="390" t="s">
        <v>522</v>
      </c>
      <c r="D21" s="390" t="s">
        <v>674</v>
      </c>
      <c r="E21" s="390" t="s">
        <v>572</v>
      </c>
      <c r="F21" s="391">
        <v>375</v>
      </c>
      <c r="G21" s="394">
        <v>61001003068</v>
      </c>
      <c r="H21" s="391" t="s">
        <v>573</v>
      </c>
      <c r="I21" s="391" t="s">
        <v>574</v>
      </c>
      <c r="J21" s="390"/>
      <c r="K21" s="390"/>
    </row>
    <row r="22" spans="1:11" ht="47.25" customHeight="1" x14ac:dyDescent="0.2">
      <c r="A22" s="69">
        <v>14</v>
      </c>
      <c r="B22" s="405" t="s">
        <v>575</v>
      </c>
      <c r="C22" s="390" t="s">
        <v>522</v>
      </c>
      <c r="D22" s="390" t="s">
        <v>674</v>
      </c>
      <c r="E22" s="390" t="s">
        <v>576</v>
      </c>
      <c r="F22" s="391">
        <v>250</v>
      </c>
      <c r="G22" s="394" t="s">
        <v>577</v>
      </c>
      <c r="H22" s="391" t="s">
        <v>578</v>
      </c>
      <c r="I22" s="391" t="s">
        <v>579</v>
      </c>
      <c r="J22" s="390"/>
      <c r="K22" s="390"/>
    </row>
    <row r="23" spans="1:11" ht="47.25" customHeight="1" x14ac:dyDescent="0.2">
      <c r="A23" s="69">
        <v>15</v>
      </c>
      <c r="B23" s="405" t="s">
        <v>681</v>
      </c>
      <c r="C23" s="390" t="s">
        <v>522</v>
      </c>
      <c r="D23" s="390" t="s">
        <v>580</v>
      </c>
      <c r="E23" s="390" t="s">
        <v>581</v>
      </c>
      <c r="F23" s="391">
        <v>500</v>
      </c>
      <c r="G23" s="394" t="s">
        <v>582</v>
      </c>
      <c r="H23" s="391" t="s">
        <v>583</v>
      </c>
      <c r="I23" s="391" t="s">
        <v>584</v>
      </c>
      <c r="J23" s="390"/>
      <c r="K23" s="390"/>
    </row>
    <row r="24" spans="1:11" ht="47.25" customHeight="1" x14ac:dyDescent="0.2">
      <c r="A24" s="69">
        <v>16</v>
      </c>
      <c r="B24" s="405" t="s">
        <v>682</v>
      </c>
      <c r="C24" s="390" t="s">
        <v>522</v>
      </c>
      <c r="D24" s="390" t="s">
        <v>683</v>
      </c>
      <c r="E24" s="390" t="s">
        <v>687</v>
      </c>
      <c r="F24" s="391">
        <v>350</v>
      </c>
      <c r="G24" s="394" t="s">
        <v>686</v>
      </c>
      <c r="H24" s="391" t="s">
        <v>684</v>
      </c>
      <c r="I24" s="391" t="s">
        <v>685</v>
      </c>
      <c r="J24" s="390"/>
      <c r="K24" s="390"/>
    </row>
    <row r="25" spans="1:11" ht="47.25" customHeight="1" x14ac:dyDescent="0.2">
      <c r="A25" s="69">
        <v>17</v>
      </c>
      <c r="B25" s="396" t="s">
        <v>585</v>
      </c>
      <c r="C25" s="390" t="s">
        <v>522</v>
      </c>
      <c r="D25" s="390" t="s">
        <v>586</v>
      </c>
      <c r="E25" s="393" t="s">
        <v>587</v>
      </c>
      <c r="F25" s="391">
        <v>89.1</v>
      </c>
      <c r="G25" s="398"/>
      <c r="H25" s="399"/>
      <c r="I25" s="391"/>
      <c r="J25" s="402">
        <v>227765022</v>
      </c>
      <c r="K25" s="391" t="s">
        <v>588</v>
      </c>
    </row>
    <row r="26" spans="1:11" ht="47.25" customHeight="1" x14ac:dyDescent="0.2">
      <c r="A26" s="69">
        <v>18</v>
      </c>
      <c r="B26" s="406" t="s">
        <v>589</v>
      </c>
      <c r="C26" s="390" t="s">
        <v>522</v>
      </c>
      <c r="D26" s="397" t="s">
        <v>704</v>
      </c>
      <c r="E26" s="393" t="s">
        <v>555</v>
      </c>
      <c r="F26" s="391">
        <v>250</v>
      </c>
      <c r="G26" s="400" t="s">
        <v>590</v>
      </c>
      <c r="H26" s="401" t="s">
        <v>591</v>
      </c>
      <c r="I26" s="401" t="s">
        <v>592</v>
      </c>
      <c r="J26" s="403"/>
      <c r="K26" s="391"/>
    </row>
    <row r="27" spans="1:11" ht="47.25" customHeight="1" x14ac:dyDescent="0.2">
      <c r="A27" s="69">
        <v>19</v>
      </c>
      <c r="B27" s="406" t="s">
        <v>589</v>
      </c>
      <c r="C27" s="390" t="s">
        <v>522</v>
      </c>
      <c r="D27" s="397" t="s">
        <v>697</v>
      </c>
      <c r="E27" s="393" t="s">
        <v>698</v>
      </c>
      <c r="F27" s="391">
        <v>350</v>
      </c>
      <c r="G27" s="400" t="s">
        <v>590</v>
      </c>
      <c r="H27" s="401" t="s">
        <v>591</v>
      </c>
      <c r="I27" s="401" t="s">
        <v>592</v>
      </c>
      <c r="J27" s="403"/>
      <c r="K27" s="391"/>
    </row>
    <row r="28" spans="1:11" ht="47.25" customHeight="1" x14ac:dyDescent="0.2">
      <c r="A28" s="69">
        <v>20</v>
      </c>
      <c r="B28" s="405" t="s">
        <v>593</v>
      </c>
      <c r="C28" s="390" t="s">
        <v>522</v>
      </c>
      <c r="D28" s="390" t="s">
        <v>594</v>
      </c>
      <c r="E28" s="25" t="s">
        <v>595</v>
      </c>
      <c r="F28" s="69">
        <v>600</v>
      </c>
      <c r="G28" s="69"/>
      <c r="H28" s="69"/>
      <c r="I28" s="69"/>
      <c r="J28" s="69">
        <v>231171166</v>
      </c>
      <c r="K28" s="69" t="s">
        <v>596</v>
      </c>
    </row>
    <row r="29" spans="1:11" ht="47.25" customHeight="1" x14ac:dyDescent="0.2">
      <c r="A29" s="69" t="s">
        <v>266</v>
      </c>
      <c r="B29" s="25"/>
      <c r="C29" s="25"/>
      <c r="D29" s="25"/>
      <c r="E29" s="25"/>
      <c r="F29" s="25"/>
      <c r="G29" s="25"/>
      <c r="H29" s="219"/>
      <c r="I29" s="219"/>
      <c r="J29" s="219"/>
      <c r="K29" s="25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73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87"/>
      <c r="D32" s="487"/>
      <c r="F32" s="72"/>
      <c r="G32" s="75"/>
    </row>
    <row r="33" spans="2:6" ht="15" x14ac:dyDescent="0.3">
      <c r="B33" s="2"/>
      <c r="C33" s="71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7" t="s">
        <v>127</v>
      </c>
    </row>
  </sheetData>
  <mergeCells count="2">
    <mergeCell ref="C32:D32"/>
    <mergeCell ref="K2:L2"/>
  </mergeCells>
  <pageMargins left="0.2" right="0.2" top="0.25" bottom="0.25" header="0.05" footer="0.05"/>
  <pageSetup scale="6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view="pageBreakPreview" zoomScale="80" zoomScaleNormal="100" zoomScaleSheetLayoutView="80" workbookViewId="0">
      <selection activeCell="J18" sqref="J18"/>
    </sheetView>
  </sheetViews>
  <sheetFormatPr defaultRowHeight="12.75" x14ac:dyDescent="0.2"/>
  <cols>
    <col min="1" max="1" width="6.855468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4.42578125" style="186" customWidth="1"/>
    <col min="13" max="16384" width="9.140625" style="186"/>
  </cols>
  <sheetData>
    <row r="1" spans="1:13" customFormat="1" ht="15" x14ac:dyDescent="0.2">
      <c r="A1" s="138" t="s">
        <v>430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80" t="s">
        <v>97</v>
      </c>
    </row>
    <row r="2" spans="1:13" customFormat="1" ht="15" x14ac:dyDescent="0.3">
      <c r="A2" s="107" t="s">
        <v>128</v>
      </c>
      <c r="B2" s="107"/>
      <c r="C2" s="139"/>
      <c r="D2" s="139"/>
      <c r="E2" s="139"/>
      <c r="F2" s="139"/>
      <c r="G2" s="139"/>
      <c r="H2" s="139"/>
      <c r="I2" s="139"/>
      <c r="J2" s="139"/>
      <c r="K2" s="145"/>
      <c r="L2" s="488" t="s">
        <v>672</v>
      </c>
      <c r="M2" s="489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6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8"/>
      <c r="G4" s="139"/>
      <c r="H4" s="139"/>
      <c r="I4" s="139"/>
      <c r="J4" s="139"/>
      <c r="K4" s="139"/>
      <c r="L4" s="139"/>
    </row>
    <row r="5" spans="1:13" ht="15" x14ac:dyDescent="0.3">
      <c r="A5" s="26" t="s">
        <v>670</v>
      </c>
      <c r="B5" s="220"/>
      <c r="C5" s="82"/>
      <c r="D5" s="82"/>
      <c r="E5" s="82"/>
      <c r="F5" s="221"/>
      <c r="G5" s="222"/>
      <c r="H5" s="222"/>
      <c r="I5" s="222"/>
      <c r="J5" s="222"/>
      <c r="K5" s="222"/>
      <c r="L5" s="221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381</v>
      </c>
      <c r="L7" s="137" t="s">
        <v>370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38.25" customHeight="1" x14ac:dyDescent="0.2">
      <c r="A9" s="69">
        <v>1</v>
      </c>
      <c r="B9" s="381" t="s">
        <v>498</v>
      </c>
      <c r="C9" s="382" t="s">
        <v>499</v>
      </c>
      <c r="D9" s="382" t="s">
        <v>499</v>
      </c>
      <c r="E9" s="382">
        <v>2003</v>
      </c>
      <c r="F9" s="382" t="s">
        <v>500</v>
      </c>
      <c r="G9" s="382">
        <v>400</v>
      </c>
      <c r="H9" s="383" t="s">
        <v>501</v>
      </c>
      <c r="I9" s="384" t="s">
        <v>502</v>
      </c>
      <c r="J9" s="382" t="s">
        <v>503</v>
      </c>
      <c r="K9" s="389">
        <v>204551546</v>
      </c>
      <c r="L9" s="69" t="s">
        <v>520</v>
      </c>
    </row>
    <row r="10" spans="1:13" customFormat="1" ht="38.25" customHeight="1" x14ac:dyDescent="0.2">
      <c r="A10" s="69">
        <v>2</v>
      </c>
      <c r="B10" s="381" t="s">
        <v>504</v>
      </c>
      <c r="C10" s="382" t="s">
        <v>505</v>
      </c>
      <c r="D10" s="382" t="s">
        <v>505</v>
      </c>
      <c r="E10" s="382">
        <v>2006</v>
      </c>
      <c r="F10" s="382" t="s">
        <v>506</v>
      </c>
      <c r="G10" s="382">
        <v>400</v>
      </c>
      <c r="H10" s="383" t="s">
        <v>507</v>
      </c>
      <c r="I10" s="384" t="s">
        <v>508</v>
      </c>
      <c r="J10" s="382" t="s">
        <v>509</v>
      </c>
      <c r="K10" s="389">
        <v>204551546</v>
      </c>
      <c r="L10" s="69" t="s">
        <v>520</v>
      </c>
    </row>
    <row r="11" spans="1:13" customFormat="1" ht="38.25" customHeight="1" x14ac:dyDescent="0.2">
      <c r="A11" s="69">
        <v>3</v>
      </c>
      <c r="B11" s="381" t="s">
        <v>510</v>
      </c>
      <c r="C11" s="385" t="s">
        <v>511</v>
      </c>
      <c r="D11" s="385" t="s">
        <v>511</v>
      </c>
      <c r="E11" s="382">
        <v>1998</v>
      </c>
      <c r="F11" s="382" t="s">
        <v>512</v>
      </c>
      <c r="G11" s="382">
        <v>300</v>
      </c>
      <c r="H11" s="382">
        <v>10001009482</v>
      </c>
      <c r="I11" s="382" t="s">
        <v>513</v>
      </c>
      <c r="J11" s="382" t="s">
        <v>514</v>
      </c>
      <c r="K11" s="389">
        <v>204551546</v>
      </c>
      <c r="L11" s="69" t="s">
        <v>520</v>
      </c>
    </row>
    <row r="12" spans="1:13" customFormat="1" ht="38.25" customHeight="1" x14ac:dyDescent="0.2">
      <c r="A12" s="69">
        <v>4</v>
      </c>
      <c r="B12" s="381" t="s">
        <v>510</v>
      </c>
      <c r="C12" s="385" t="s">
        <v>515</v>
      </c>
      <c r="D12" s="385" t="s">
        <v>515</v>
      </c>
      <c r="E12" s="382">
        <v>2004</v>
      </c>
      <c r="F12" s="386" t="s">
        <v>516</v>
      </c>
      <c r="G12" s="387">
        <v>300</v>
      </c>
      <c r="H12" s="388" t="s">
        <v>517</v>
      </c>
      <c r="I12" s="382" t="s">
        <v>518</v>
      </c>
      <c r="J12" s="382" t="s">
        <v>519</v>
      </c>
      <c r="K12" s="389">
        <v>204551546</v>
      </c>
      <c r="L12" s="69" t="s">
        <v>520</v>
      </c>
    </row>
    <row r="13" spans="1:13" customFormat="1" ht="25.5" customHeight="1" x14ac:dyDescent="0.2">
      <c r="A13" s="69">
        <v>5</v>
      </c>
      <c r="B13" s="381" t="s">
        <v>510</v>
      </c>
      <c r="C13" s="385" t="s">
        <v>511</v>
      </c>
      <c r="D13" s="385" t="s">
        <v>511</v>
      </c>
      <c r="E13" s="69">
        <v>2000</v>
      </c>
      <c r="F13" s="439" t="s">
        <v>688</v>
      </c>
      <c r="G13" s="69">
        <v>300</v>
      </c>
      <c r="H13" s="419" t="s">
        <v>661</v>
      </c>
      <c r="I13" s="418" t="s">
        <v>636</v>
      </c>
      <c r="J13" s="418" t="s">
        <v>637</v>
      </c>
      <c r="K13" s="389">
        <v>204551546</v>
      </c>
      <c r="L13" s="69" t="s">
        <v>520</v>
      </c>
    </row>
    <row r="14" spans="1:13" customFormat="1" ht="15" x14ac:dyDescent="0.2">
      <c r="A14" s="69">
        <v>6</v>
      </c>
      <c r="B14" s="69"/>
      <c r="C14" s="25"/>
      <c r="D14" s="25"/>
      <c r="E14" s="25"/>
      <c r="F14" s="25"/>
      <c r="G14" s="25"/>
      <c r="H14" s="25"/>
      <c r="I14" s="219"/>
      <c r="J14" s="219"/>
      <c r="K14" s="219"/>
      <c r="L14" s="25"/>
    </row>
    <row r="15" spans="1:13" customFormat="1" ht="15" x14ac:dyDescent="0.2">
      <c r="A15" s="69">
        <v>7</v>
      </c>
      <c r="B15" s="69"/>
      <c r="C15" s="25"/>
      <c r="D15" s="25"/>
      <c r="E15" s="25"/>
      <c r="F15" s="25"/>
      <c r="G15" s="25"/>
      <c r="H15" s="25"/>
      <c r="I15" s="219"/>
      <c r="J15" s="219"/>
      <c r="K15" s="219"/>
      <c r="L15" s="25"/>
    </row>
    <row r="16" spans="1:13" customFormat="1" ht="15" x14ac:dyDescent="0.2">
      <c r="A16" s="69">
        <v>8</v>
      </c>
      <c r="B16" s="69"/>
      <c r="C16" s="25"/>
      <c r="D16" s="25"/>
      <c r="E16" s="25"/>
      <c r="F16" s="25"/>
      <c r="G16" s="25"/>
      <c r="H16" s="25"/>
      <c r="I16" s="219"/>
      <c r="J16" s="219"/>
      <c r="K16" s="219"/>
      <c r="L16" s="25"/>
    </row>
    <row r="17" spans="1:12" customFormat="1" ht="15" x14ac:dyDescent="0.2">
      <c r="A17" s="69">
        <v>9</v>
      </c>
      <c r="B17" s="69"/>
      <c r="C17" s="25"/>
      <c r="D17" s="25"/>
      <c r="E17" s="25"/>
      <c r="F17" s="25"/>
      <c r="G17" s="25"/>
      <c r="H17" s="25"/>
      <c r="I17" s="219"/>
      <c r="J17" s="219"/>
      <c r="K17" s="219"/>
      <c r="L17" s="25"/>
    </row>
    <row r="18" spans="1:12" customFormat="1" ht="15" x14ac:dyDescent="0.2">
      <c r="A18" s="69">
        <v>10</v>
      </c>
      <c r="B18" s="69"/>
      <c r="C18" s="25"/>
      <c r="D18" s="25"/>
      <c r="E18" s="25"/>
      <c r="F18" s="25"/>
      <c r="G18" s="25"/>
      <c r="H18" s="25"/>
      <c r="I18" s="219"/>
      <c r="J18" s="219"/>
      <c r="K18" s="219"/>
      <c r="L18" s="25"/>
    </row>
    <row r="19" spans="1:12" customFormat="1" ht="15" x14ac:dyDescent="0.2">
      <c r="A19" s="69">
        <v>11</v>
      </c>
      <c r="B19" s="69"/>
      <c r="C19" s="25"/>
      <c r="D19" s="25"/>
      <c r="E19" s="25"/>
      <c r="F19" s="25"/>
      <c r="G19" s="25"/>
      <c r="H19" s="25"/>
      <c r="I19" s="219"/>
      <c r="J19" s="219"/>
      <c r="K19" s="219"/>
      <c r="L19" s="25"/>
    </row>
    <row r="20" spans="1:12" customFormat="1" ht="15" x14ac:dyDescent="0.2">
      <c r="A20" s="69">
        <v>12</v>
      </c>
      <c r="B20" s="69"/>
      <c r="C20" s="25"/>
      <c r="D20" s="25"/>
      <c r="E20" s="25"/>
      <c r="F20" s="25"/>
      <c r="G20" s="25"/>
      <c r="H20" s="25"/>
      <c r="I20" s="219"/>
      <c r="J20" s="219"/>
      <c r="K20" s="219"/>
      <c r="L20" s="25"/>
    </row>
    <row r="21" spans="1:12" customFormat="1" ht="15" x14ac:dyDescent="0.2">
      <c r="A21" s="69">
        <v>13</v>
      </c>
      <c r="B21" s="69"/>
      <c r="C21" s="25"/>
      <c r="D21" s="25"/>
      <c r="E21" s="25"/>
      <c r="F21" s="25"/>
      <c r="G21" s="25"/>
      <c r="H21" s="25"/>
      <c r="I21" s="219"/>
      <c r="J21" s="219"/>
      <c r="K21" s="219"/>
      <c r="L21" s="25"/>
    </row>
    <row r="22" spans="1:12" customFormat="1" ht="15" x14ac:dyDescent="0.2">
      <c r="A22" s="69">
        <v>14</v>
      </c>
      <c r="B22" s="69"/>
      <c r="C22" s="25"/>
      <c r="D22" s="25"/>
      <c r="E22" s="25"/>
      <c r="F22" s="25"/>
      <c r="G22" s="25"/>
      <c r="H22" s="25"/>
      <c r="I22" s="219"/>
      <c r="J22" s="219"/>
      <c r="K22" s="219"/>
      <c r="L22" s="25"/>
    </row>
    <row r="23" spans="1:12" customFormat="1" ht="15" x14ac:dyDescent="0.2">
      <c r="A23" s="69" t="s">
        <v>266</v>
      </c>
      <c r="B23" s="69"/>
      <c r="C23" s="25"/>
      <c r="D23" s="25"/>
      <c r="E23" s="25"/>
      <c r="F23" s="25"/>
      <c r="G23" s="25"/>
      <c r="H23" s="25"/>
      <c r="I23" s="219"/>
      <c r="J23" s="219"/>
      <c r="K23" s="219"/>
      <c r="L23" s="25"/>
    </row>
    <row r="24" spans="1:12" x14ac:dyDescent="0.2">
      <c r="A24" s="223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</row>
    <row r="25" spans="1:12" x14ac:dyDescent="0.2">
      <c r="A25" s="223"/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</row>
    <row r="26" spans="1:12" x14ac:dyDescent="0.2">
      <c r="A26" s="224"/>
      <c r="B26" s="224"/>
      <c r="C26" s="223"/>
      <c r="D26" s="223"/>
      <c r="E26" s="223"/>
      <c r="F26" s="223"/>
      <c r="G26" s="223"/>
      <c r="H26" s="223"/>
      <c r="I26" s="223"/>
      <c r="J26" s="223"/>
      <c r="K26" s="223"/>
      <c r="L26" s="223"/>
    </row>
    <row r="27" spans="1:12" ht="15" x14ac:dyDescent="0.3">
      <c r="A27" s="185"/>
      <c r="B27" s="185"/>
      <c r="C27" s="187" t="s">
        <v>96</v>
      </c>
      <c r="D27" s="185"/>
      <c r="E27" s="185"/>
      <c r="F27" s="188"/>
      <c r="G27" s="185"/>
      <c r="H27" s="185"/>
      <c r="I27" s="185"/>
      <c r="J27" s="185"/>
      <c r="K27" s="185"/>
      <c r="L27" s="185"/>
    </row>
    <row r="28" spans="1:12" ht="15" x14ac:dyDescent="0.3">
      <c r="A28" s="185"/>
      <c r="B28" s="185"/>
      <c r="C28" s="185"/>
      <c r="D28" s="189"/>
      <c r="E28" s="185"/>
      <c r="G28" s="189"/>
      <c r="H28" s="228"/>
    </row>
    <row r="29" spans="1:12" ht="15" x14ac:dyDescent="0.3">
      <c r="C29" s="185"/>
      <c r="D29" s="191" t="s">
        <v>256</v>
      </c>
      <c r="E29" s="185"/>
      <c r="G29" s="192" t="s">
        <v>261</v>
      </c>
    </row>
    <row r="30" spans="1:12" ht="15" x14ac:dyDescent="0.3">
      <c r="C30" s="185"/>
      <c r="D30" s="193" t="s">
        <v>127</v>
      </c>
      <c r="E30" s="185"/>
      <c r="G30" s="185" t="s">
        <v>257</v>
      </c>
    </row>
    <row r="31" spans="1:12" ht="15" x14ac:dyDescent="0.3">
      <c r="C31" s="185"/>
      <c r="D31" s="193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2" sqref="C2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289</v>
      </c>
      <c r="B1" s="78"/>
      <c r="C1" s="473" t="s">
        <v>97</v>
      </c>
      <c r="D1" s="473"/>
      <c r="E1" s="110"/>
    </row>
    <row r="2" spans="1:7" ht="15" customHeight="1" x14ac:dyDescent="0.3">
      <c r="A2" s="78" t="s">
        <v>128</v>
      </c>
      <c r="B2" s="78"/>
      <c r="C2" s="463" t="s">
        <v>672</v>
      </c>
      <c r="D2" s="464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262</v>
      </c>
      <c r="B4" s="104"/>
      <c r="C4" s="105"/>
      <c r="D4" s="78"/>
      <c r="E4" s="110"/>
    </row>
    <row r="5" spans="1:7" x14ac:dyDescent="0.3">
      <c r="A5" s="26" t="s">
        <v>670</v>
      </c>
      <c r="B5" s="26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237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34">
        <v>1</v>
      </c>
      <c r="B9" s="234" t="s">
        <v>65</v>
      </c>
      <c r="C9" s="87">
        <f>SUM(C10,C26)</f>
        <v>73864</v>
      </c>
      <c r="D9" s="87">
        <f>SUM(D10,D26)</f>
        <v>73864</v>
      </c>
      <c r="E9" s="110"/>
    </row>
    <row r="10" spans="1:7" s="7" customFormat="1" ht="16.5" customHeight="1" x14ac:dyDescent="0.3">
      <c r="A10" s="89">
        <v>1.1000000000000001</v>
      </c>
      <c r="B10" s="89" t="s">
        <v>69</v>
      </c>
      <c r="C10" s="87">
        <f>SUM(C11,C12,C16,C19,C25,C26)</f>
        <v>73864</v>
      </c>
      <c r="D10" s="87">
        <f>SUM(D11,D12,D16,D19,D24,D25)</f>
        <v>73864</v>
      </c>
      <c r="E10" s="110"/>
    </row>
    <row r="11" spans="1:7" s="9" customFormat="1" ht="16.5" customHeight="1" x14ac:dyDescent="0.3">
      <c r="A11" s="90" t="s">
        <v>30</v>
      </c>
      <c r="B11" s="90" t="s">
        <v>68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296</v>
      </c>
      <c r="C12" s="8">
        <v>600</v>
      </c>
      <c r="D12" s="8">
        <v>600</v>
      </c>
      <c r="E12" s="110"/>
      <c r="G12" s="70"/>
    </row>
    <row r="13" spans="1:7" s="3" customFormat="1" ht="16.5" customHeight="1" x14ac:dyDescent="0.3">
      <c r="A13" s="99" t="s">
        <v>70</v>
      </c>
      <c r="B13" s="99" t="s">
        <v>299</v>
      </c>
      <c r="C13" s="8">
        <v>600</v>
      </c>
      <c r="D13" s="8">
        <v>600</v>
      </c>
      <c r="E13" s="110"/>
    </row>
    <row r="14" spans="1:7" s="3" customFormat="1" ht="16.5" customHeight="1" x14ac:dyDescent="0.3">
      <c r="A14" s="99" t="s">
        <v>474</v>
      </c>
      <c r="B14" s="99" t="s">
        <v>473</v>
      </c>
      <c r="C14" s="8"/>
      <c r="D14" s="8"/>
      <c r="E14" s="110"/>
    </row>
    <row r="15" spans="1:7" s="3" customFormat="1" ht="16.5" customHeight="1" x14ac:dyDescent="0.3">
      <c r="A15" s="99" t="s">
        <v>475</v>
      </c>
      <c r="B15" s="99" t="s">
        <v>86</v>
      </c>
      <c r="C15" s="8"/>
      <c r="D15" s="8"/>
      <c r="E15" s="110"/>
    </row>
    <row r="16" spans="1:7" s="3" customFormat="1" ht="16.5" customHeight="1" x14ac:dyDescent="0.3">
      <c r="A16" s="90" t="s">
        <v>71</v>
      </c>
      <c r="B16" s="90" t="s">
        <v>72</v>
      </c>
      <c r="C16" s="109">
        <f>SUM(C17:C18)</f>
        <v>73264</v>
      </c>
      <c r="D16" s="109">
        <f>SUM(D17:D18)</f>
        <v>73264</v>
      </c>
      <c r="E16" s="110"/>
    </row>
    <row r="17" spans="1:5" s="3" customFormat="1" ht="16.5" customHeight="1" x14ac:dyDescent="0.3">
      <c r="A17" s="99" t="s">
        <v>73</v>
      </c>
      <c r="B17" s="99" t="s">
        <v>75</v>
      </c>
      <c r="C17" s="8">
        <v>53537</v>
      </c>
      <c r="D17" s="8">
        <v>53537</v>
      </c>
      <c r="E17" s="110"/>
    </row>
    <row r="18" spans="1:5" s="3" customFormat="1" ht="30" x14ac:dyDescent="0.3">
      <c r="A18" s="99" t="s">
        <v>74</v>
      </c>
      <c r="B18" s="99" t="s">
        <v>98</v>
      </c>
      <c r="C18" s="8">
        <v>19727</v>
      </c>
      <c r="D18" s="8">
        <v>19727</v>
      </c>
      <c r="E18" s="110"/>
    </row>
    <row r="19" spans="1:5" s="3" customFormat="1" ht="16.5" customHeight="1" x14ac:dyDescent="0.3">
      <c r="A19" s="90" t="s">
        <v>76</v>
      </c>
      <c r="B19" s="90" t="s">
        <v>394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77</v>
      </c>
      <c r="B20" s="99" t="s">
        <v>78</v>
      </c>
      <c r="C20" s="8"/>
      <c r="D20" s="8"/>
      <c r="E20" s="110"/>
    </row>
    <row r="21" spans="1:5" s="3" customFormat="1" ht="30" x14ac:dyDescent="0.3">
      <c r="A21" s="99" t="s">
        <v>81</v>
      </c>
      <c r="B21" s="99" t="s">
        <v>79</v>
      </c>
      <c r="C21" s="8"/>
      <c r="D21" s="8"/>
      <c r="E21" s="110"/>
    </row>
    <row r="22" spans="1:5" s="3" customFormat="1" ht="16.5" customHeight="1" x14ac:dyDescent="0.3">
      <c r="A22" s="99" t="s">
        <v>82</v>
      </c>
      <c r="B22" s="99" t="s">
        <v>80</v>
      </c>
      <c r="C22" s="8"/>
      <c r="D22" s="8"/>
      <c r="E22" s="110"/>
    </row>
    <row r="23" spans="1:5" s="3" customFormat="1" ht="16.5" customHeight="1" x14ac:dyDescent="0.3">
      <c r="A23" s="99" t="s">
        <v>83</v>
      </c>
      <c r="B23" s="99" t="s">
        <v>418</v>
      </c>
      <c r="C23" s="8"/>
      <c r="D23" s="8"/>
      <c r="E23" s="110"/>
    </row>
    <row r="24" spans="1:5" s="3" customFormat="1" ht="16.5" customHeight="1" x14ac:dyDescent="0.3">
      <c r="A24" s="90" t="s">
        <v>84</v>
      </c>
      <c r="B24" s="90" t="s">
        <v>419</v>
      </c>
      <c r="C24" s="263"/>
      <c r="D24" s="8"/>
      <c r="E24" s="110"/>
    </row>
    <row r="25" spans="1:5" s="3" customFormat="1" x14ac:dyDescent="0.3">
      <c r="A25" s="90" t="s">
        <v>239</v>
      </c>
      <c r="B25" s="90" t="s">
        <v>425</v>
      </c>
      <c r="C25" s="8"/>
      <c r="D25" s="8"/>
      <c r="E25" s="110"/>
    </row>
    <row r="26" spans="1:5" ht="16.5" customHeight="1" x14ac:dyDescent="0.3">
      <c r="A26" s="89">
        <v>1.2</v>
      </c>
      <c r="B26" s="89" t="s">
        <v>85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299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40" t="s">
        <v>87</v>
      </c>
      <c r="B28" s="240" t="s">
        <v>297</v>
      </c>
      <c r="C28" s="8"/>
      <c r="D28" s="8"/>
      <c r="E28" s="110"/>
    </row>
    <row r="29" spans="1:5" x14ac:dyDescent="0.3">
      <c r="A29" s="240" t="s">
        <v>88</v>
      </c>
      <c r="B29" s="240" t="s">
        <v>300</v>
      </c>
      <c r="C29" s="8"/>
      <c r="D29" s="8"/>
      <c r="E29" s="110"/>
    </row>
    <row r="30" spans="1:5" x14ac:dyDescent="0.3">
      <c r="A30" s="240" t="s">
        <v>427</v>
      </c>
      <c r="B30" s="240" t="s">
        <v>298</v>
      </c>
      <c r="C30" s="8"/>
      <c r="D30" s="8"/>
      <c r="E30" s="110"/>
    </row>
    <row r="31" spans="1:5" x14ac:dyDescent="0.3">
      <c r="A31" s="90" t="s">
        <v>33</v>
      </c>
      <c r="B31" s="90" t="s">
        <v>473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40" t="s">
        <v>12</v>
      </c>
      <c r="B32" s="240" t="s">
        <v>476</v>
      </c>
      <c r="C32" s="8"/>
      <c r="D32" s="8"/>
      <c r="E32" s="110"/>
    </row>
    <row r="33" spans="1:9" x14ac:dyDescent="0.3">
      <c r="A33" s="240" t="s">
        <v>13</v>
      </c>
      <c r="B33" s="240" t="s">
        <v>477</v>
      </c>
      <c r="C33" s="8"/>
      <c r="D33" s="8"/>
      <c r="E33" s="110"/>
    </row>
    <row r="34" spans="1:9" x14ac:dyDescent="0.3">
      <c r="A34" s="240" t="s">
        <v>269</v>
      </c>
      <c r="B34" s="240" t="s">
        <v>478</v>
      </c>
      <c r="C34" s="8"/>
      <c r="D34" s="8"/>
      <c r="E34" s="110"/>
    </row>
    <row r="35" spans="1:9" x14ac:dyDescent="0.3">
      <c r="A35" s="90" t="s">
        <v>34</v>
      </c>
      <c r="B35" s="249" t="s">
        <v>424</v>
      </c>
      <c r="C35" s="8"/>
      <c r="D35" s="8"/>
      <c r="E35" s="110"/>
    </row>
    <row r="36" spans="1:9" x14ac:dyDescent="0.3">
      <c r="D36" s="26"/>
      <c r="E36" s="111"/>
      <c r="F36" s="26"/>
    </row>
    <row r="37" spans="1:9" x14ac:dyDescent="0.3">
      <c r="A37" s="1"/>
      <c r="D37" s="26"/>
      <c r="E37" s="111"/>
      <c r="F37" s="26"/>
    </row>
    <row r="38" spans="1:9" x14ac:dyDescent="0.3">
      <c r="D38" s="26"/>
      <c r="E38" s="111"/>
      <c r="F38" s="26"/>
    </row>
    <row r="39" spans="1:9" x14ac:dyDescent="0.3">
      <c r="D39" s="26"/>
      <c r="E39" s="111"/>
      <c r="F39" s="26"/>
    </row>
    <row r="40" spans="1:9" x14ac:dyDescent="0.3">
      <c r="A40" s="71" t="s">
        <v>96</v>
      </c>
      <c r="D40" s="26"/>
      <c r="E40" s="111"/>
      <c r="F40" s="26"/>
    </row>
    <row r="41" spans="1:9" x14ac:dyDescent="0.3">
      <c r="D41" s="26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259</v>
      </c>
      <c r="D43" s="113"/>
      <c r="E43" s="112"/>
      <c r="F43" s="112"/>
      <c r="G43"/>
      <c r="H43"/>
      <c r="I43"/>
    </row>
    <row r="44" spans="1:9" x14ac:dyDescent="0.3">
      <c r="A44"/>
      <c r="B44" s="2" t="s">
        <v>258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127</v>
      </c>
      <c r="D45" s="112"/>
      <c r="E45" s="112"/>
      <c r="F45" s="112"/>
    </row>
    <row r="46" spans="1:9" x14ac:dyDescent="0.3">
      <c r="D46" s="26"/>
      <c r="E46" s="111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S36" sqref="S36"/>
    </sheetView>
  </sheetViews>
  <sheetFormatPr defaultRowHeight="12.75" x14ac:dyDescent="0.2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 x14ac:dyDescent="0.2">
      <c r="A1" s="138" t="s">
        <v>431</v>
      </c>
      <c r="B1" s="139"/>
      <c r="C1" s="139"/>
      <c r="D1" s="139"/>
      <c r="E1" s="139"/>
      <c r="F1" s="139"/>
      <c r="G1" s="139"/>
      <c r="H1" s="145"/>
      <c r="I1" s="80" t="s">
        <v>97</v>
      </c>
    </row>
    <row r="2" spans="1:13" customFormat="1" ht="15" x14ac:dyDescent="0.3">
      <c r="A2" s="107" t="s">
        <v>128</v>
      </c>
      <c r="B2" s="139"/>
      <c r="C2" s="139"/>
      <c r="D2" s="139"/>
      <c r="E2" s="139"/>
      <c r="F2" s="139"/>
      <c r="G2" s="139"/>
      <c r="H2" s="145"/>
      <c r="I2" s="488" t="s">
        <v>672</v>
      </c>
      <c r="J2" s="489"/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6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39"/>
      <c r="E4" s="139"/>
      <c r="F4" s="139"/>
      <c r="G4" s="139"/>
      <c r="H4" s="139"/>
      <c r="I4" s="148"/>
    </row>
    <row r="5" spans="1:13" ht="15" x14ac:dyDescent="0.3">
      <c r="A5" s="26" t="s">
        <v>670</v>
      </c>
      <c r="B5" s="82"/>
      <c r="C5" s="82"/>
      <c r="D5" s="222"/>
      <c r="E5" s="222"/>
      <c r="F5" s="222"/>
      <c r="G5" s="222"/>
      <c r="H5" s="222"/>
      <c r="I5" s="221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 x14ac:dyDescent="0.2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381</v>
      </c>
      <c r="I7" s="137" t="s">
        <v>370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9">
        <v>1</v>
      </c>
      <c r="B9" s="25"/>
      <c r="C9" s="25"/>
      <c r="D9" s="25"/>
      <c r="E9" s="25"/>
      <c r="F9" s="219"/>
      <c r="G9" s="219"/>
      <c r="H9" s="219"/>
      <c r="I9" s="25"/>
    </row>
    <row r="10" spans="1:13" customFormat="1" ht="15" x14ac:dyDescent="0.2">
      <c r="A10" s="69">
        <v>2</v>
      </c>
      <c r="B10" s="25"/>
      <c r="C10" s="25"/>
      <c r="D10" s="25"/>
      <c r="E10" s="25"/>
      <c r="F10" s="219"/>
      <c r="G10" s="219"/>
      <c r="H10" s="219"/>
      <c r="I10" s="25"/>
    </row>
    <row r="11" spans="1:13" customFormat="1" ht="15" x14ac:dyDescent="0.2">
      <c r="A11" s="69">
        <v>3</v>
      </c>
      <c r="B11" s="25"/>
      <c r="C11" s="25"/>
      <c r="D11" s="25"/>
      <c r="E11" s="25"/>
      <c r="F11" s="219"/>
      <c r="G11" s="219"/>
      <c r="H11" s="219"/>
      <c r="I11" s="25"/>
    </row>
    <row r="12" spans="1:13" customFormat="1" ht="15" x14ac:dyDescent="0.2">
      <c r="A12" s="69">
        <v>4</v>
      </c>
      <c r="B12" s="25"/>
      <c r="C12" s="25"/>
      <c r="D12" s="25"/>
      <c r="E12" s="25"/>
      <c r="F12" s="219"/>
      <c r="G12" s="219"/>
      <c r="H12" s="219"/>
      <c r="I12" s="25"/>
    </row>
    <row r="13" spans="1:13" customFormat="1" ht="15" x14ac:dyDescent="0.2">
      <c r="A13" s="69">
        <v>5</v>
      </c>
      <c r="B13" s="25"/>
      <c r="C13" s="25"/>
      <c r="D13" s="25"/>
      <c r="E13" s="25"/>
      <c r="F13" s="219"/>
      <c r="G13" s="219"/>
      <c r="H13" s="219"/>
      <c r="I13" s="25"/>
    </row>
    <row r="14" spans="1:13" customFormat="1" ht="15" x14ac:dyDescent="0.2">
      <c r="A14" s="69">
        <v>6</v>
      </c>
      <c r="B14" s="25"/>
      <c r="C14" s="25"/>
      <c r="D14" s="25"/>
      <c r="E14" s="25"/>
      <c r="F14" s="219"/>
      <c r="G14" s="219"/>
      <c r="H14" s="219"/>
      <c r="I14" s="25"/>
    </row>
    <row r="15" spans="1:13" customFormat="1" ht="15" x14ac:dyDescent="0.2">
      <c r="A15" s="69">
        <v>7</v>
      </c>
      <c r="B15" s="25"/>
      <c r="C15" s="25"/>
      <c r="D15" s="25"/>
      <c r="E15" s="25"/>
      <c r="F15" s="219"/>
      <c r="G15" s="219"/>
      <c r="H15" s="219"/>
      <c r="I15" s="25"/>
    </row>
    <row r="16" spans="1:13" customFormat="1" ht="15" x14ac:dyDescent="0.2">
      <c r="A16" s="69">
        <v>8</v>
      </c>
      <c r="B16" s="25"/>
      <c r="C16" s="25"/>
      <c r="D16" s="25"/>
      <c r="E16" s="25"/>
      <c r="F16" s="219"/>
      <c r="G16" s="219"/>
      <c r="H16" s="219"/>
      <c r="I16" s="25"/>
    </row>
    <row r="17" spans="1:9" customFormat="1" ht="15" x14ac:dyDescent="0.2">
      <c r="A17" s="69">
        <v>9</v>
      </c>
      <c r="B17" s="25"/>
      <c r="C17" s="25"/>
      <c r="D17" s="25"/>
      <c r="E17" s="25"/>
      <c r="F17" s="219"/>
      <c r="G17" s="219"/>
      <c r="H17" s="219"/>
      <c r="I17" s="25"/>
    </row>
    <row r="18" spans="1:9" customFormat="1" ht="15" x14ac:dyDescent="0.2">
      <c r="A18" s="69">
        <v>10</v>
      </c>
      <c r="B18" s="25"/>
      <c r="C18" s="25"/>
      <c r="D18" s="25"/>
      <c r="E18" s="25"/>
      <c r="F18" s="219"/>
      <c r="G18" s="219"/>
      <c r="H18" s="219"/>
      <c r="I18" s="25"/>
    </row>
    <row r="19" spans="1:9" customFormat="1" ht="15" x14ac:dyDescent="0.2">
      <c r="A19" s="69">
        <v>11</v>
      </c>
      <c r="B19" s="25"/>
      <c r="C19" s="25"/>
      <c r="D19" s="25"/>
      <c r="E19" s="25"/>
      <c r="F19" s="219"/>
      <c r="G19" s="219"/>
      <c r="H19" s="219"/>
      <c r="I19" s="25"/>
    </row>
    <row r="20" spans="1:9" customFormat="1" ht="15" x14ac:dyDescent="0.2">
      <c r="A20" s="69">
        <v>12</v>
      </c>
      <c r="B20" s="25"/>
      <c r="C20" s="25"/>
      <c r="D20" s="25"/>
      <c r="E20" s="25"/>
      <c r="F20" s="219"/>
      <c r="G20" s="219"/>
      <c r="H20" s="219"/>
      <c r="I20" s="25"/>
    </row>
    <row r="21" spans="1:9" customFormat="1" ht="15" x14ac:dyDescent="0.2">
      <c r="A21" s="69">
        <v>13</v>
      </c>
      <c r="B21" s="25"/>
      <c r="C21" s="25"/>
      <c r="D21" s="25"/>
      <c r="E21" s="25"/>
      <c r="F21" s="219"/>
      <c r="G21" s="219"/>
      <c r="H21" s="219"/>
      <c r="I21" s="25"/>
    </row>
    <row r="22" spans="1:9" customFormat="1" ht="15" x14ac:dyDescent="0.2">
      <c r="A22" s="69">
        <v>14</v>
      </c>
      <c r="B22" s="25"/>
      <c r="C22" s="25"/>
      <c r="D22" s="25"/>
      <c r="E22" s="25"/>
      <c r="F22" s="219"/>
      <c r="G22" s="219"/>
      <c r="H22" s="219"/>
      <c r="I22" s="25"/>
    </row>
    <row r="23" spans="1:9" customFormat="1" ht="15" x14ac:dyDescent="0.2">
      <c r="A23" s="69">
        <v>15</v>
      </c>
      <c r="B23" s="25"/>
      <c r="C23" s="25"/>
      <c r="D23" s="25"/>
      <c r="E23" s="25"/>
      <c r="F23" s="219"/>
      <c r="G23" s="219"/>
      <c r="H23" s="219"/>
      <c r="I23" s="25"/>
    </row>
    <row r="24" spans="1:9" customFormat="1" ht="15" x14ac:dyDescent="0.2">
      <c r="A24" s="69">
        <v>16</v>
      </c>
      <c r="B24" s="25"/>
      <c r="C24" s="25"/>
      <c r="D24" s="25"/>
      <c r="E24" s="25"/>
      <c r="F24" s="219"/>
      <c r="G24" s="219"/>
      <c r="H24" s="219"/>
      <c r="I24" s="25"/>
    </row>
    <row r="25" spans="1:9" customFormat="1" ht="15" x14ac:dyDescent="0.2">
      <c r="A25" s="69">
        <v>17</v>
      </c>
      <c r="B25" s="25"/>
      <c r="C25" s="25"/>
      <c r="D25" s="25"/>
      <c r="E25" s="25"/>
      <c r="F25" s="219"/>
      <c r="G25" s="219"/>
      <c r="H25" s="219"/>
      <c r="I25" s="25"/>
    </row>
    <row r="26" spans="1:9" customFormat="1" ht="15" x14ac:dyDescent="0.2">
      <c r="A26" s="69">
        <v>18</v>
      </c>
      <c r="B26" s="25"/>
      <c r="C26" s="25"/>
      <c r="D26" s="25"/>
      <c r="E26" s="25"/>
      <c r="F26" s="219"/>
      <c r="G26" s="219"/>
      <c r="H26" s="219"/>
      <c r="I26" s="25"/>
    </row>
    <row r="27" spans="1:9" customFormat="1" ht="15" x14ac:dyDescent="0.2">
      <c r="A27" s="69" t="s">
        <v>266</v>
      </c>
      <c r="B27" s="25"/>
      <c r="C27" s="25"/>
      <c r="D27" s="25"/>
      <c r="E27" s="25"/>
      <c r="F27" s="219"/>
      <c r="G27" s="219"/>
      <c r="H27" s="219"/>
      <c r="I27" s="25"/>
    </row>
    <row r="28" spans="1:9" x14ac:dyDescent="0.2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9" x14ac:dyDescent="0.2">
      <c r="A29" s="223"/>
      <c r="B29" s="223"/>
      <c r="C29" s="223"/>
      <c r="D29" s="223"/>
      <c r="E29" s="223"/>
      <c r="F29" s="223"/>
      <c r="G29" s="223"/>
      <c r="H29" s="223"/>
      <c r="I29" s="223"/>
    </row>
    <row r="30" spans="1:9" x14ac:dyDescent="0.2">
      <c r="A30" s="224"/>
      <c r="B30" s="223"/>
      <c r="C30" s="223"/>
      <c r="D30" s="223"/>
      <c r="E30" s="223"/>
      <c r="F30" s="223"/>
      <c r="G30" s="223"/>
      <c r="H30" s="223"/>
      <c r="I30" s="223"/>
    </row>
    <row r="31" spans="1:9" ht="15" x14ac:dyDescent="0.3">
      <c r="A31" s="185"/>
      <c r="B31" s="187" t="s">
        <v>96</v>
      </c>
      <c r="C31" s="185"/>
      <c r="D31" s="185"/>
      <c r="E31" s="188"/>
      <c r="F31" s="185"/>
      <c r="G31" s="185"/>
      <c r="H31" s="185"/>
      <c r="I31" s="185"/>
    </row>
    <row r="32" spans="1:9" ht="15" x14ac:dyDescent="0.3">
      <c r="A32" s="185"/>
      <c r="B32" s="185"/>
      <c r="C32" s="189"/>
      <c r="D32" s="185"/>
      <c r="F32" s="189"/>
      <c r="G32" s="228"/>
    </row>
    <row r="33" spans="2:6" ht="15" x14ac:dyDescent="0.3">
      <c r="B33" s="185"/>
      <c r="C33" s="191" t="s">
        <v>256</v>
      </c>
      <c r="D33" s="185"/>
      <c r="F33" s="192" t="s">
        <v>261</v>
      </c>
    </row>
    <row r="34" spans="2:6" ht="15" x14ac:dyDescent="0.3">
      <c r="B34" s="185"/>
      <c r="C34" s="193" t="s">
        <v>127</v>
      </c>
      <c r="D34" s="185"/>
      <c r="F34" s="185" t="s">
        <v>257</v>
      </c>
    </row>
    <row r="35" spans="2:6" ht="15" x14ac:dyDescent="0.3">
      <c r="B35" s="185"/>
      <c r="C35" s="193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19" zoomScale="80" zoomScaleNormal="100" zoomScaleSheetLayoutView="80" workbookViewId="0">
      <selection activeCell="N28" sqref="N28"/>
    </sheetView>
  </sheetViews>
  <sheetFormatPr defaultRowHeight="15" x14ac:dyDescent="0.3"/>
  <cols>
    <col min="1" max="1" width="10" style="185" customWidth="1"/>
    <col min="2" max="2" width="20.28515625" style="185" customWidth="1"/>
    <col min="3" max="3" width="30" style="185" customWidth="1"/>
    <col min="4" max="4" width="29" style="185" customWidth="1"/>
    <col min="5" max="5" width="22.5703125" style="185" customWidth="1"/>
    <col min="6" max="6" width="20" style="185" customWidth="1"/>
    <col min="7" max="7" width="29.28515625" style="185" customWidth="1"/>
    <col min="8" max="8" width="27.140625" style="185" customWidth="1"/>
    <col min="9" max="9" width="26.42578125" style="185" customWidth="1"/>
    <col min="10" max="10" width="0.5703125" style="185" customWidth="1"/>
    <col min="11" max="16384" width="9.140625" style="185"/>
  </cols>
  <sheetData>
    <row r="1" spans="1:10" x14ac:dyDescent="0.3">
      <c r="A1" s="76" t="s">
        <v>382</v>
      </c>
      <c r="B1" s="78"/>
      <c r="C1" s="78"/>
      <c r="D1" s="78"/>
      <c r="E1" s="78"/>
      <c r="F1" s="78"/>
      <c r="G1" s="78"/>
      <c r="H1" s="78"/>
      <c r="I1" s="166" t="s">
        <v>186</v>
      </c>
      <c r="J1" s="167"/>
    </row>
    <row r="2" spans="1:10" x14ac:dyDescent="0.3">
      <c r="A2" s="78" t="s">
        <v>128</v>
      </c>
      <c r="B2" s="78"/>
      <c r="C2" s="78"/>
      <c r="D2" s="78"/>
      <c r="E2" s="78"/>
      <c r="F2" s="78"/>
      <c r="G2" s="78"/>
      <c r="H2" s="78"/>
      <c r="I2" s="488" t="s">
        <v>672</v>
      </c>
      <c r="J2" s="489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67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6" t="s">
        <v>670</v>
      </c>
      <c r="B5" s="220"/>
      <c r="C5" s="220"/>
      <c r="D5" s="220"/>
      <c r="E5" s="220"/>
      <c r="F5" s="220"/>
      <c r="G5" s="220"/>
      <c r="H5" s="220"/>
      <c r="I5" s="220"/>
      <c r="J5" s="192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68" t="s">
        <v>64</v>
      </c>
      <c r="B8" s="368" t="s">
        <v>358</v>
      </c>
      <c r="C8" s="369" t="s">
        <v>415</v>
      </c>
      <c r="D8" s="369" t="s">
        <v>416</v>
      </c>
      <c r="E8" s="369" t="s">
        <v>359</v>
      </c>
      <c r="F8" s="369" t="s">
        <v>378</v>
      </c>
      <c r="G8" s="369" t="s">
        <v>379</v>
      </c>
      <c r="H8" s="369" t="s">
        <v>417</v>
      </c>
      <c r="I8" s="169" t="s">
        <v>380</v>
      </c>
      <c r="J8" s="107"/>
    </row>
    <row r="9" spans="1:10" x14ac:dyDescent="0.3">
      <c r="A9" s="171">
        <v>1</v>
      </c>
      <c r="B9" s="376" t="s">
        <v>480</v>
      </c>
      <c r="C9" s="377" t="s">
        <v>481</v>
      </c>
      <c r="D9" s="378">
        <v>215119627</v>
      </c>
      <c r="E9" s="379" t="s">
        <v>482</v>
      </c>
      <c r="F9" s="380">
        <v>83.33</v>
      </c>
      <c r="G9" s="380">
        <v>83.33</v>
      </c>
      <c r="H9" s="380"/>
      <c r="I9" s="380">
        <f t="shared" ref="I9:I19" si="0">G9-H9</f>
        <v>83.33</v>
      </c>
      <c r="J9" s="107"/>
    </row>
    <row r="10" spans="1:10" x14ac:dyDescent="0.3">
      <c r="A10" s="171">
        <v>2</v>
      </c>
      <c r="B10" s="376">
        <v>41005</v>
      </c>
      <c r="C10" s="377" t="s">
        <v>483</v>
      </c>
      <c r="D10" s="378">
        <v>47001012083</v>
      </c>
      <c r="E10" s="379" t="s">
        <v>484</v>
      </c>
      <c r="F10" s="380">
        <f>G10</f>
        <v>245</v>
      </c>
      <c r="G10" s="380">
        <v>245</v>
      </c>
      <c r="H10" s="380">
        <v>45</v>
      </c>
      <c r="I10" s="380">
        <f t="shared" si="0"/>
        <v>200</v>
      </c>
      <c r="J10" s="107"/>
    </row>
    <row r="11" spans="1:10" x14ac:dyDescent="0.3">
      <c r="A11" s="171">
        <v>3</v>
      </c>
      <c r="B11" s="376" t="s">
        <v>485</v>
      </c>
      <c r="C11" s="377" t="s">
        <v>486</v>
      </c>
      <c r="D11" s="378">
        <v>45001015655</v>
      </c>
      <c r="E11" s="379" t="s">
        <v>484</v>
      </c>
      <c r="F11" s="380">
        <f>G11</f>
        <v>104.16</v>
      </c>
      <c r="G11" s="380">
        <v>104.16</v>
      </c>
      <c r="H11" s="380"/>
      <c r="I11" s="380">
        <f t="shared" si="0"/>
        <v>104.16</v>
      </c>
      <c r="J11" s="107"/>
    </row>
    <row r="12" spans="1:10" x14ac:dyDescent="0.3">
      <c r="A12" s="171">
        <v>4</v>
      </c>
      <c r="B12" s="376">
        <v>41160</v>
      </c>
      <c r="C12" s="377" t="s">
        <v>487</v>
      </c>
      <c r="D12" s="378">
        <v>31001014526</v>
      </c>
      <c r="E12" s="379" t="s">
        <v>484</v>
      </c>
      <c r="F12" s="380">
        <f>G12</f>
        <v>541.5</v>
      </c>
      <c r="G12" s="380">
        <v>541.5</v>
      </c>
      <c r="H12" s="380"/>
      <c r="I12" s="380">
        <f t="shared" si="0"/>
        <v>541.5</v>
      </c>
      <c r="J12" s="107"/>
    </row>
    <row r="13" spans="1:10" x14ac:dyDescent="0.3">
      <c r="A13" s="171">
        <v>5</v>
      </c>
      <c r="B13" s="376">
        <v>41190</v>
      </c>
      <c r="C13" s="377" t="s">
        <v>488</v>
      </c>
      <c r="D13" s="378">
        <v>35001049166</v>
      </c>
      <c r="E13" s="379" t="s">
        <v>484</v>
      </c>
      <c r="F13" s="380">
        <f>G13</f>
        <v>905.92</v>
      </c>
      <c r="G13" s="380">
        <v>905.92</v>
      </c>
      <c r="H13" s="380"/>
      <c r="I13" s="380">
        <f t="shared" si="0"/>
        <v>905.92</v>
      </c>
      <c r="J13" s="107"/>
    </row>
    <row r="14" spans="1:10" x14ac:dyDescent="0.3">
      <c r="A14" s="171">
        <v>6</v>
      </c>
      <c r="B14" s="376">
        <v>41129</v>
      </c>
      <c r="C14" s="377" t="s">
        <v>489</v>
      </c>
      <c r="D14" s="378">
        <v>23001002557</v>
      </c>
      <c r="E14" s="379" t="s">
        <v>484</v>
      </c>
      <c r="F14" s="380">
        <f>G14</f>
        <v>226.56</v>
      </c>
      <c r="G14" s="380">
        <v>226.56</v>
      </c>
      <c r="H14" s="380"/>
      <c r="I14" s="380">
        <f t="shared" si="0"/>
        <v>226.56</v>
      </c>
      <c r="J14" s="107"/>
    </row>
    <row r="15" spans="1:10" x14ac:dyDescent="0.3">
      <c r="A15" s="171">
        <v>7</v>
      </c>
      <c r="B15" s="376"/>
      <c r="C15" s="377" t="s">
        <v>490</v>
      </c>
      <c r="D15" s="378">
        <v>205177057</v>
      </c>
      <c r="E15" s="379" t="s">
        <v>491</v>
      </c>
      <c r="F15" s="380">
        <v>202158.66</v>
      </c>
      <c r="G15" s="380">
        <v>202158.66</v>
      </c>
      <c r="H15" s="380">
        <v>153158.66</v>
      </c>
      <c r="I15" s="380">
        <f t="shared" si="0"/>
        <v>49000</v>
      </c>
      <c r="J15" s="107"/>
    </row>
    <row r="16" spans="1:10" x14ac:dyDescent="0.3">
      <c r="A16" s="171">
        <v>8</v>
      </c>
      <c r="B16" s="376">
        <v>40914</v>
      </c>
      <c r="C16" s="377" t="s">
        <v>492</v>
      </c>
      <c r="D16" s="378">
        <v>205283637</v>
      </c>
      <c r="E16" s="379" t="s">
        <v>484</v>
      </c>
      <c r="F16" s="380"/>
      <c r="G16" s="380">
        <f>29407.67+6200.14+16501.82+16460.08</f>
        <v>68569.709999999992</v>
      </c>
      <c r="H16" s="380">
        <f>10649.74+24958.07</f>
        <v>35607.81</v>
      </c>
      <c r="I16" s="380">
        <f t="shared" si="0"/>
        <v>32961.899999999994</v>
      </c>
      <c r="J16" s="107"/>
    </row>
    <row r="17" spans="1:10" ht="30" x14ac:dyDescent="0.3">
      <c r="A17" s="171">
        <v>9</v>
      </c>
      <c r="B17" s="376">
        <v>40914</v>
      </c>
      <c r="C17" s="377" t="s">
        <v>492</v>
      </c>
      <c r="D17" s="378">
        <v>205283637</v>
      </c>
      <c r="E17" s="379" t="s">
        <v>493</v>
      </c>
      <c r="F17" s="380"/>
      <c r="G17" s="380">
        <f>25169.94+1274.89</f>
        <v>26444.829999999998</v>
      </c>
      <c r="H17" s="380">
        <f>5664+19505.94</f>
        <v>25169.94</v>
      </c>
      <c r="I17" s="380">
        <f t="shared" si="0"/>
        <v>1274.8899999999994</v>
      </c>
      <c r="J17" s="107"/>
    </row>
    <row r="18" spans="1:10" ht="30" x14ac:dyDescent="0.3">
      <c r="A18" s="171">
        <v>10</v>
      </c>
      <c r="B18" s="376">
        <v>41007</v>
      </c>
      <c r="C18" s="377" t="s">
        <v>494</v>
      </c>
      <c r="D18" s="378">
        <v>15733438150</v>
      </c>
      <c r="E18" s="379" t="s">
        <v>495</v>
      </c>
      <c r="F18" s="380">
        <v>43678.32</v>
      </c>
      <c r="G18" s="380">
        <f>F18</f>
        <v>43678.32</v>
      </c>
      <c r="H18" s="380"/>
      <c r="I18" s="380">
        <f t="shared" si="0"/>
        <v>43678.32</v>
      </c>
      <c r="J18" s="107"/>
    </row>
    <row r="19" spans="1:10" ht="30" x14ac:dyDescent="0.3">
      <c r="A19" s="171">
        <v>11</v>
      </c>
      <c r="B19" s="376" t="s">
        <v>496</v>
      </c>
      <c r="C19" s="377" t="s">
        <v>497</v>
      </c>
      <c r="D19" s="378">
        <v>9960111166</v>
      </c>
      <c r="E19" s="379" t="s">
        <v>495</v>
      </c>
      <c r="F19" s="380">
        <v>20501.29</v>
      </c>
      <c r="G19" s="380">
        <f>F19</f>
        <v>20501.29</v>
      </c>
      <c r="H19" s="380"/>
      <c r="I19" s="380">
        <f t="shared" si="0"/>
        <v>20501.29</v>
      </c>
      <c r="J19" s="107"/>
    </row>
    <row r="20" spans="1:10" x14ac:dyDescent="0.3">
      <c r="A20" s="171">
        <v>12</v>
      </c>
      <c r="B20" s="207" t="s">
        <v>694</v>
      </c>
      <c r="C20" s="175"/>
      <c r="D20" s="175"/>
      <c r="E20" s="174" t="s">
        <v>665</v>
      </c>
      <c r="F20" s="174">
        <v>2040</v>
      </c>
      <c r="G20" s="174"/>
      <c r="H20" s="174"/>
      <c r="I20" s="174">
        <v>2040</v>
      </c>
      <c r="J20" s="107"/>
    </row>
    <row r="21" spans="1:10" x14ac:dyDescent="0.3">
      <c r="A21" s="171">
        <v>13</v>
      </c>
      <c r="B21" s="207"/>
      <c r="C21" s="175"/>
      <c r="D21" s="175"/>
      <c r="E21" s="174"/>
      <c r="F21" s="174"/>
      <c r="G21" s="174"/>
      <c r="H21" s="174"/>
      <c r="I21" s="174"/>
      <c r="J21" s="107"/>
    </row>
    <row r="22" spans="1:10" x14ac:dyDescent="0.3">
      <c r="A22" s="171">
        <v>14</v>
      </c>
      <c r="B22" s="207"/>
      <c r="C22" s="175"/>
      <c r="D22" s="175"/>
      <c r="E22" s="174"/>
      <c r="F22" s="174"/>
      <c r="G22" s="174"/>
      <c r="H22" s="174"/>
      <c r="I22" s="174"/>
      <c r="J22" s="107"/>
    </row>
    <row r="23" spans="1:10" x14ac:dyDescent="0.3">
      <c r="A23" s="171">
        <v>15</v>
      </c>
      <c r="B23" s="207"/>
      <c r="C23" s="175"/>
      <c r="D23" s="175"/>
      <c r="E23" s="174"/>
      <c r="F23" s="174"/>
      <c r="G23" s="174"/>
      <c r="H23" s="174"/>
      <c r="I23" s="174"/>
      <c r="J23" s="107"/>
    </row>
    <row r="24" spans="1:10" x14ac:dyDescent="0.3">
      <c r="A24" s="171">
        <v>16</v>
      </c>
      <c r="B24" s="207"/>
      <c r="C24" s="175"/>
      <c r="D24" s="175"/>
      <c r="E24" s="174"/>
      <c r="F24" s="174"/>
      <c r="G24" s="174"/>
      <c r="H24" s="174"/>
      <c r="I24" s="174"/>
      <c r="J24" s="107"/>
    </row>
    <row r="25" spans="1:10" x14ac:dyDescent="0.3">
      <c r="A25" s="171">
        <v>17</v>
      </c>
      <c r="B25" s="207"/>
      <c r="C25" s="175"/>
      <c r="D25" s="175"/>
      <c r="E25" s="174"/>
      <c r="F25" s="174"/>
      <c r="G25" s="174"/>
      <c r="H25" s="174"/>
      <c r="I25" s="174"/>
      <c r="J25" s="107"/>
    </row>
    <row r="26" spans="1:10" x14ac:dyDescent="0.3">
      <c r="A26" s="171">
        <v>18</v>
      </c>
      <c r="B26" s="207"/>
      <c r="C26" s="175"/>
      <c r="D26" s="175"/>
      <c r="E26" s="174"/>
      <c r="F26" s="174"/>
      <c r="G26" s="174"/>
      <c r="H26" s="174"/>
      <c r="I26" s="174"/>
      <c r="J26" s="107"/>
    </row>
    <row r="27" spans="1:10" x14ac:dyDescent="0.3">
      <c r="A27" s="171">
        <v>19</v>
      </c>
      <c r="B27" s="207"/>
      <c r="C27" s="175"/>
      <c r="D27" s="175"/>
      <c r="E27" s="174"/>
      <c r="F27" s="174"/>
      <c r="G27" s="174"/>
      <c r="H27" s="174"/>
      <c r="I27" s="174"/>
      <c r="J27" s="107"/>
    </row>
    <row r="28" spans="1:10" x14ac:dyDescent="0.3">
      <c r="A28" s="171">
        <v>20</v>
      </c>
      <c r="B28" s="207"/>
      <c r="C28" s="175"/>
      <c r="D28" s="175"/>
      <c r="E28" s="174"/>
      <c r="F28" s="174"/>
      <c r="G28" s="174"/>
      <c r="H28" s="174"/>
      <c r="I28" s="174"/>
      <c r="J28" s="107"/>
    </row>
    <row r="29" spans="1:10" x14ac:dyDescent="0.3">
      <c r="A29" s="171">
        <v>21</v>
      </c>
      <c r="B29" s="207"/>
      <c r="C29" s="178"/>
      <c r="D29" s="178"/>
      <c r="E29" s="177"/>
      <c r="F29" s="177"/>
      <c r="G29" s="177"/>
      <c r="H29" s="261"/>
      <c r="I29" s="174"/>
      <c r="J29" s="107"/>
    </row>
    <row r="30" spans="1:10" x14ac:dyDescent="0.3">
      <c r="A30" s="171">
        <v>22</v>
      </c>
      <c r="B30" s="207"/>
      <c r="C30" s="178"/>
      <c r="D30" s="178"/>
      <c r="E30" s="177"/>
      <c r="F30" s="177"/>
      <c r="G30" s="177"/>
      <c r="H30" s="261"/>
      <c r="I30" s="174"/>
      <c r="J30" s="107"/>
    </row>
    <row r="31" spans="1:10" x14ac:dyDescent="0.3">
      <c r="A31" s="171">
        <v>23</v>
      </c>
      <c r="B31" s="207"/>
      <c r="C31" s="178"/>
      <c r="D31" s="178"/>
      <c r="E31" s="177"/>
      <c r="F31" s="177"/>
      <c r="G31" s="177"/>
      <c r="H31" s="261"/>
      <c r="I31" s="174"/>
      <c r="J31" s="107"/>
    </row>
    <row r="32" spans="1:10" x14ac:dyDescent="0.3">
      <c r="A32" s="171">
        <v>24</v>
      </c>
      <c r="B32" s="207"/>
      <c r="C32" s="178"/>
      <c r="D32" s="178"/>
      <c r="E32" s="177"/>
      <c r="F32" s="177"/>
      <c r="G32" s="177"/>
      <c r="H32" s="261"/>
      <c r="I32" s="174"/>
      <c r="J32" s="107"/>
    </row>
    <row r="33" spans="1:12" x14ac:dyDescent="0.3">
      <c r="A33" s="171">
        <v>25</v>
      </c>
      <c r="B33" s="207"/>
      <c r="C33" s="178"/>
      <c r="D33" s="178"/>
      <c r="E33" s="177"/>
      <c r="F33" s="177"/>
      <c r="G33" s="177"/>
      <c r="H33" s="261"/>
      <c r="I33" s="174"/>
      <c r="J33" s="107"/>
    </row>
    <row r="34" spans="1:12" x14ac:dyDescent="0.3">
      <c r="A34" s="171">
        <v>26</v>
      </c>
      <c r="B34" s="207"/>
      <c r="C34" s="178"/>
      <c r="D34" s="178"/>
      <c r="E34" s="177"/>
      <c r="F34" s="177"/>
      <c r="G34" s="177"/>
      <c r="H34" s="261"/>
      <c r="I34" s="174"/>
      <c r="J34" s="107"/>
    </row>
    <row r="35" spans="1:12" x14ac:dyDescent="0.3">
      <c r="A35" s="171">
        <v>27</v>
      </c>
      <c r="B35" s="207"/>
      <c r="C35" s="178"/>
      <c r="D35" s="178"/>
      <c r="E35" s="177"/>
      <c r="F35" s="177"/>
      <c r="G35" s="177"/>
      <c r="H35" s="261"/>
      <c r="I35" s="174"/>
      <c r="J35" s="107"/>
    </row>
    <row r="36" spans="1:12" x14ac:dyDescent="0.3">
      <c r="A36" s="171">
        <v>28</v>
      </c>
      <c r="B36" s="207"/>
      <c r="C36" s="178"/>
      <c r="D36" s="178"/>
      <c r="E36" s="177"/>
      <c r="F36" s="177"/>
      <c r="G36" s="177"/>
      <c r="H36" s="261"/>
      <c r="I36" s="174"/>
      <c r="J36" s="107"/>
    </row>
    <row r="37" spans="1:12" x14ac:dyDescent="0.3">
      <c r="A37" s="171">
        <v>29</v>
      </c>
      <c r="B37" s="207"/>
      <c r="C37" s="178"/>
      <c r="D37" s="178"/>
      <c r="E37" s="177"/>
      <c r="F37" s="177"/>
      <c r="G37" s="177"/>
      <c r="H37" s="261"/>
      <c r="I37" s="174"/>
      <c r="J37" s="107"/>
    </row>
    <row r="38" spans="1:12" x14ac:dyDescent="0.3">
      <c r="A38" s="171" t="s">
        <v>266</v>
      </c>
      <c r="B38" s="207"/>
      <c r="C38" s="178"/>
      <c r="D38" s="178"/>
      <c r="E38" s="177"/>
      <c r="F38" s="177"/>
      <c r="G38" s="262"/>
      <c r="H38" s="270" t="s">
        <v>408</v>
      </c>
      <c r="I38" s="374">
        <f>SUM(I9:I37)</f>
        <v>151517.87</v>
      </c>
      <c r="J38" s="107"/>
    </row>
    <row r="40" spans="1:12" x14ac:dyDescent="0.3">
      <c r="A40" s="185" t="s">
        <v>432</v>
      </c>
    </row>
    <row r="42" spans="1:12" x14ac:dyDescent="0.3">
      <c r="B42" s="187" t="s">
        <v>96</v>
      </c>
      <c r="F42" s="188"/>
    </row>
    <row r="43" spans="1:12" x14ac:dyDescent="0.3">
      <c r="F43" s="186"/>
      <c r="I43" s="186"/>
      <c r="J43" s="186"/>
      <c r="K43" s="186"/>
      <c r="L43" s="186"/>
    </row>
    <row r="44" spans="1:12" x14ac:dyDescent="0.3">
      <c r="C44" s="189"/>
      <c r="F44" s="189"/>
      <c r="G44" s="189"/>
      <c r="H44" s="192"/>
      <c r="I44" s="190"/>
      <c r="J44" s="186"/>
      <c r="K44" s="186"/>
      <c r="L44" s="186"/>
    </row>
    <row r="45" spans="1:12" x14ac:dyDescent="0.3">
      <c r="A45" s="186"/>
      <c r="C45" s="191" t="s">
        <v>256</v>
      </c>
      <c r="F45" s="192" t="s">
        <v>261</v>
      </c>
      <c r="G45" s="191"/>
      <c r="H45" s="191"/>
      <c r="I45" s="190"/>
      <c r="J45" s="186"/>
      <c r="K45" s="186"/>
      <c r="L45" s="186"/>
    </row>
    <row r="46" spans="1:12" x14ac:dyDescent="0.3">
      <c r="A46" s="186"/>
      <c r="C46" s="193" t="s">
        <v>127</v>
      </c>
      <c r="F46" s="185" t="s">
        <v>257</v>
      </c>
      <c r="I46" s="186"/>
      <c r="J46" s="186"/>
      <c r="K46" s="186"/>
      <c r="L46" s="186"/>
    </row>
    <row r="47" spans="1:12" s="186" customFormat="1" x14ac:dyDescent="0.3">
      <c r="B47" s="185"/>
      <c r="C47" s="193"/>
      <c r="G47" s="193"/>
      <c r="H47" s="193"/>
    </row>
    <row r="48" spans="1:12" s="186" customFormat="1" ht="12.75" x14ac:dyDescent="0.2"/>
    <row r="49" s="186" customFormat="1" ht="12.75" x14ac:dyDescent="0.2"/>
    <row r="50" s="186" customFormat="1" ht="12.75" x14ac:dyDescent="0.2"/>
    <row r="51" s="186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G27" sqref="G27"/>
    </sheetView>
  </sheetViews>
  <sheetFormatPr defaultRowHeight="12.75" x14ac:dyDescent="0.2"/>
  <cols>
    <col min="1" max="1" width="2.710937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18.5703125" style="197" customWidth="1"/>
    <col min="14" max="14" width="0.85546875" style="197" customWidth="1"/>
    <col min="15" max="16384" width="9.140625" style="197"/>
  </cols>
  <sheetData>
    <row r="1" spans="1:14" ht="13.5" x14ac:dyDescent="0.2">
      <c r="A1" s="194" t="s">
        <v>433</v>
      </c>
      <c r="B1" s="195"/>
      <c r="C1" s="195"/>
      <c r="D1" s="195"/>
      <c r="E1" s="195"/>
      <c r="F1" s="195"/>
      <c r="G1" s="195"/>
      <c r="H1" s="195"/>
      <c r="I1" s="198"/>
      <c r="J1" s="250"/>
      <c r="K1" s="250"/>
      <c r="L1" s="250"/>
      <c r="M1" s="250" t="s">
        <v>397</v>
      </c>
      <c r="N1" s="198"/>
    </row>
    <row r="2" spans="1:14" ht="12.75" customHeight="1" x14ac:dyDescent="0.2">
      <c r="A2" s="198" t="s">
        <v>305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490" t="s">
        <v>672</v>
      </c>
      <c r="M2" s="491"/>
      <c r="N2" s="491"/>
    </row>
    <row r="3" spans="1:14" x14ac:dyDescent="0.2">
      <c r="A3" s="198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8"/>
    </row>
    <row r="4" spans="1:14" ht="15" x14ac:dyDescent="0.3">
      <c r="A4" s="116" t="s">
        <v>262</v>
      </c>
      <c r="B4" s="195"/>
      <c r="C4" s="195"/>
      <c r="D4" s="199"/>
      <c r="E4" s="251"/>
      <c r="F4" s="199"/>
      <c r="G4" s="196"/>
      <c r="H4" s="196"/>
      <c r="I4" s="196"/>
      <c r="J4" s="196"/>
      <c r="K4" s="196"/>
      <c r="L4" s="195"/>
      <c r="M4" s="196"/>
      <c r="N4" s="198"/>
    </row>
    <row r="5" spans="1:14" ht="15" x14ac:dyDescent="0.3">
      <c r="A5" s="200"/>
      <c r="B5" s="26" t="s">
        <v>670</v>
      </c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 x14ac:dyDescent="0.25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8"/>
    </row>
    <row r="7" spans="1:14" ht="51" x14ac:dyDescent="0.2">
      <c r="A7" s="253" t="s">
        <v>64</v>
      </c>
      <c r="B7" s="254" t="s">
        <v>398</v>
      </c>
      <c r="C7" s="254" t="s">
        <v>399</v>
      </c>
      <c r="D7" s="255" t="s">
        <v>400</v>
      </c>
      <c r="E7" s="255" t="s">
        <v>263</v>
      </c>
      <c r="F7" s="255" t="s">
        <v>401</v>
      </c>
      <c r="G7" s="255" t="s">
        <v>402</v>
      </c>
      <c r="H7" s="254" t="s">
        <v>403</v>
      </c>
      <c r="I7" s="256" t="s">
        <v>404</v>
      </c>
      <c r="J7" s="256" t="s">
        <v>405</v>
      </c>
      <c r="K7" s="257" t="s">
        <v>406</v>
      </c>
      <c r="L7" s="257" t="s">
        <v>407</v>
      </c>
      <c r="M7" s="255" t="s">
        <v>397</v>
      </c>
      <c r="N7" s="198"/>
    </row>
    <row r="8" spans="1:14" x14ac:dyDescent="0.2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 x14ac:dyDescent="0.25">
      <c r="A9" s="206">
        <v>1</v>
      </c>
      <c r="B9" s="207"/>
      <c r="C9" s="258"/>
      <c r="D9" s="206"/>
      <c r="E9" s="206"/>
      <c r="F9" s="206"/>
      <c r="G9" s="206"/>
      <c r="H9" s="206"/>
      <c r="I9" s="206"/>
      <c r="J9" s="206"/>
      <c r="K9" s="206"/>
      <c r="L9" s="206"/>
      <c r="M9" s="259" t="str">
        <f t="shared" ref="M9:M33" si="0">IF(ISBLANK(B9),"",$L$2)</f>
        <v/>
      </c>
      <c r="N9" s="198"/>
    </row>
    <row r="10" spans="1:14" ht="15" x14ac:dyDescent="0.25">
      <c r="A10" s="206">
        <v>2</v>
      </c>
      <c r="B10" s="207"/>
      <c r="C10" s="258"/>
      <c r="D10" s="206"/>
      <c r="E10" s="206"/>
      <c r="F10" s="206"/>
      <c r="G10" s="206"/>
      <c r="H10" s="206"/>
      <c r="I10" s="206"/>
      <c r="J10" s="206"/>
      <c r="K10" s="206"/>
      <c r="L10" s="206"/>
      <c r="M10" s="259" t="str">
        <f t="shared" si="0"/>
        <v/>
      </c>
      <c r="N10" s="198"/>
    </row>
    <row r="11" spans="1:14" ht="15" x14ac:dyDescent="0.25">
      <c r="A11" s="206">
        <v>3</v>
      </c>
      <c r="B11" s="207"/>
      <c r="C11" s="258"/>
      <c r="D11" s="206"/>
      <c r="E11" s="206"/>
      <c r="F11" s="206"/>
      <c r="G11" s="206"/>
      <c r="H11" s="206"/>
      <c r="I11" s="206"/>
      <c r="J11" s="206"/>
      <c r="K11" s="206"/>
      <c r="L11" s="206"/>
      <c r="M11" s="259" t="str">
        <f t="shared" si="0"/>
        <v/>
      </c>
      <c r="N11" s="198"/>
    </row>
    <row r="12" spans="1:14" ht="15" x14ac:dyDescent="0.25">
      <c r="A12" s="206">
        <v>4</v>
      </c>
      <c r="B12" s="207"/>
      <c r="C12" s="258"/>
      <c r="D12" s="206"/>
      <c r="E12" s="206"/>
      <c r="F12" s="206"/>
      <c r="G12" s="206"/>
      <c r="H12" s="206"/>
      <c r="I12" s="206"/>
      <c r="J12" s="206"/>
      <c r="K12" s="206"/>
      <c r="L12" s="206"/>
      <c r="M12" s="259" t="str">
        <f t="shared" si="0"/>
        <v/>
      </c>
      <c r="N12" s="198"/>
    </row>
    <row r="13" spans="1:14" ht="15" x14ac:dyDescent="0.25">
      <c r="A13" s="206">
        <v>5</v>
      </c>
      <c r="B13" s="207"/>
      <c r="C13" s="258"/>
      <c r="D13" s="206"/>
      <c r="E13" s="206"/>
      <c r="F13" s="206"/>
      <c r="G13" s="206"/>
      <c r="H13" s="206"/>
      <c r="I13" s="206"/>
      <c r="J13" s="206"/>
      <c r="K13" s="206"/>
      <c r="L13" s="206"/>
      <c r="M13" s="259" t="str">
        <f t="shared" si="0"/>
        <v/>
      </c>
      <c r="N13" s="198"/>
    </row>
    <row r="14" spans="1:14" ht="15" x14ac:dyDescent="0.25">
      <c r="A14" s="206">
        <v>6</v>
      </c>
      <c r="B14" s="207"/>
      <c r="C14" s="258"/>
      <c r="D14" s="206"/>
      <c r="E14" s="206"/>
      <c r="F14" s="206"/>
      <c r="G14" s="206"/>
      <c r="H14" s="206"/>
      <c r="I14" s="206"/>
      <c r="J14" s="206"/>
      <c r="K14" s="206"/>
      <c r="L14" s="206"/>
      <c r="M14" s="259" t="str">
        <f t="shared" si="0"/>
        <v/>
      </c>
      <c r="N14" s="198"/>
    </row>
    <row r="15" spans="1:14" ht="15" x14ac:dyDescent="0.25">
      <c r="A15" s="206">
        <v>7</v>
      </c>
      <c r="B15" s="207"/>
      <c r="C15" s="258"/>
      <c r="D15" s="206"/>
      <c r="E15" s="206"/>
      <c r="F15" s="206"/>
      <c r="G15" s="206"/>
      <c r="H15" s="206"/>
      <c r="I15" s="206"/>
      <c r="J15" s="206"/>
      <c r="K15" s="206"/>
      <c r="L15" s="206"/>
      <c r="M15" s="259" t="str">
        <f t="shared" si="0"/>
        <v/>
      </c>
      <c r="N15" s="198"/>
    </row>
    <row r="16" spans="1:14" ht="15" x14ac:dyDescent="0.25">
      <c r="A16" s="206">
        <v>8</v>
      </c>
      <c r="B16" s="207"/>
      <c r="C16" s="258"/>
      <c r="D16" s="206"/>
      <c r="E16" s="206"/>
      <c r="F16" s="206"/>
      <c r="G16" s="206"/>
      <c r="H16" s="206"/>
      <c r="I16" s="206"/>
      <c r="J16" s="206"/>
      <c r="K16" s="206"/>
      <c r="L16" s="206"/>
      <c r="M16" s="259" t="str">
        <f t="shared" si="0"/>
        <v/>
      </c>
      <c r="N16" s="198"/>
    </row>
    <row r="17" spans="1:14" ht="15" x14ac:dyDescent="0.25">
      <c r="A17" s="206">
        <v>9</v>
      </c>
      <c r="B17" s="207"/>
      <c r="C17" s="258"/>
      <c r="D17" s="206"/>
      <c r="E17" s="206"/>
      <c r="F17" s="206"/>
      <c r="G17" s="206"/>
      <c r="H17" s="206"/>
      <c r="I17" s="206"/>
      <c r="J17" s="206"/>
      <c r="K17" s="206"/>
      <c r="L17" s="206"/>
      <c r="M17" s="259" t="str">
        <f t="shared" si="0"/>
        <v/>
      </c>
      <c r="N17" s="198"/>
    </row>
    <row r="18" spans="1:14" ht="15" x14ac:dyDescent="0.25">
      <c r="A18" s="206">
        <v>10</v>
      </c>
      <c r="B18" s="207"/>
      <c r="C18" s="258"/>
      <c r="D18" s="206"/>
      <c r="E18" s="206"/>
      <c r="F18" s="206"/>
      <c r="G18" s="206"/>
      <c r="H18" s="206"/>
      <c r="I18" s="206"/>
      <c r="J18" s="206"/>
      <c r="K18" s="206"/>
      <c r="L18" s="206"/>
      <c r="M18" s="259" t="str">
        <f t="shared" si="0"/>
        <v/>
      </c>
      <c r="N18" s="198"/>
    </row>
    <row r="19" spans="1:14" ht="15" x14ac:dyDescent="0.25">
      <c r="A19" s="206">
        <v>11</v>
      </c>
      <c r="B19" s="207"/>
      <c r="C19" s="258"/>
      <c r="D19" s="206"/>
      <c r="E19" s="206"/>
      <c r="F19" s="206"/>
      <c r="G19" s="206"/>
      <c r="H19" s="206"/>
      <c r="I19" s="206"/>
      <c r="J19" s="206"/>
      <c r="K19" s="206"/>
      <c r="L19" s="206"/>
      <c r="M19" s="259" t="str">
        <f t="shared" si="0"/>
        <v/>
      </c>
      <c r="N19" s="198"/>
    </row>
    <row r="20" spans="1:14" ht="15" x14ac:dyDescent="0.25">
      <c r="A20" s="206">
        <v>12</v>
      </c>
      <c r="B20" s="207"/>
      <c r="C20" s="258"/>
      <c r="D20" s="206"/>
      <c r="E20" s="206"/>
      <c r="F20" s="206"/>
      <c r="G20" s="206"/>
      <c r="H20" s="206"/>
      <c r="I20" s="206"/>
      <c r="J20" s="206"/>
      <c r="K20" s="206"/>
      <c r="L20" s="206"/>
      <c r="M20" s="259" t="str">
        <f t="shared" si="0"/>
        <v/>
      </c>
      <c r="N20" s="198"/>
    </row>
    <row r="21" spans="1:14" ht="15" x14ac:dyDescent="0.25">
      <c r="A21" s="206">
        <v>13</v>
      </c>
      <c r="B21" s="207"/>
      <c r="C21" s="258"/>
      <c r="D21" s="206"/>
      <c r="E21" s="206"/>
      <c r="F21" s="206"/>
      <c r="G21" s="206"/>
      <c r="H21" s="206"/>
      <c r="I21" s="206"/>
      <c r="J21" s="206"/>
      <c r="K21" s="206"/>
      <c r="L21" s="206"/>
      <c r="M21" s="259" t="str">
        <f t="shared" si="0"/>
        <v/>
      </c>
      <c r="N21" s="198"/>
    </row>
    <row r="22" spans="1:14" ht="15" x14ac:dyDescent="0.25">
      <c r="A22" s="206">
        <v>14</v>
      </c>
      <c r="B22" s="207"/>
      <c r="C22" s="258"/>
      <c r="D22" s="206"/>
      <c r="E22" s="206"/>
      <c r="F22" s="206"/>
      <c r="G22" s="206"/>
      <c r="H22" s="206"/>
      <c r="I22" s="206"/>
      <c r="J22" s="206"/>
      <c r="K22" s="206"/>
      <c r="L22" s="206"/>
      <c r="M22" s="259" t="str">
        <f t="shared" si="0"/>
        <v/>
      </c>
      <c r="N22" s="198"/>
    </row>
    <row r="23" spans="1:14" ht="15" x14ac:dyDescent="0.25">
      <c r="A23" s="206">
        <v>15</v>
      </c>
      <c r="B23" s="207"/>
      <c r="C23" s="258"/>
      <c r="D23" s="206"/>
      <c r="E23" s="206"/>
      <c r="F23" s="206"/>
      <c r="G23" s="206"/>
      <c r="H23" s="206"/>
      <c r="I23" s="206"/>
      <c r="J23" s="206"/>
      <c r="K23" s="206"/>
      <c r="L23" s="206"/>
      <c r="M23" s="259" t="str">
        <f t="shared" si="0"/>
        <v/>
      </c>
      <c r="N23" s="198"/>
    </row>
    <row r="24" spans="1:14" ht="15" x14ac:dyDescent="0.25">
      <c r="A24" s="206">
        <v>16</v>
      </c>
      <c r="B24" s="207"/>
      <c r="C24" s="258"/>
      <c r="D24" s="206"/>
      <c r="E24" s="206"/>
      <c r="F24" s="206"/>
      <c r="G24" s="206"/>
      <c r="H24" s="206"/>
      <c r="I24" s="206"/>
      <c r="J24" s="206"/>
      <c r="K24" s="206"/>
      <c r="L24" s="206"/>
      <c r="M24" s="259" t="str">
        <f t="shared" si="0"/>
        <v/>
      </c>
      <c r="N24" s="198"/>
    </row>
    <row r="25" spans="1:14" ht="15" x14ac:dyDescent="0.25">
      <c r="A25" s="206">
        <v>17</v>
      </c>
      <c r="B25" s="207"/>
      <c r="C25" s="258"/>
      <c r="D25" s="206"/>
      <c r="E25" s="206"/>
      <c r="F25" s="206"/>
      <c r="G25" s="206"/>
      <c r="H25" s="206"/>
      <c r="I25" s="206"/>
      <c r="J25" s="206"/>
      <c r="K25" s="206"/>
      <c r="L25" s="206"/>
      <c r="M25" s="259" t="str">
        <f t="shared" si="0"/>
        <v/>
      </c>
      <c r="N25" s="198"/>
    </row>
    <row r="26" spans="1:14" ht="15" x14ac:dyDescent="0.25">
      <c r="A26" s="206">
        <v>18</v>
      </c>
      <c r="B26" s="207"/>
      <c r="C26" s="258"/>
      <c r="D26" s="206"/>
      <c r="E26" s="206"/>
      <c r="F26" s="206"/>
      <c r="G26" s="206"/>
      <c r="H26" s="206"/>
      <c r="I26" s="206"/>
      <c r="J26" s="206"/>
      <c r="K26" s="206"/>
      <c r="L26" s="206"/>
      <c r="M26" s="259" t="str">
        <f t="shared" si="0"/>
        <v/>
      </c>
      <c r="N26" s="198"/>
    </row>
    <row r="27" spans="1:14" ht="15" x14ac:dyDescent="0.25">
      <c r="A27" s="206">
        <v>19</v>
      </c>
      <c r="B27" s="207"/>
      <c r="C27" s="258"/>
      <c r="D27" s="206"/>
      <c r="E27" s="206"/>
      <c r="F27" s="206"/>
      <c r="G27" s="206"/>
      <c r="H27" s="206"/>
      <c r="I27" s="206"/>
      <c r="J27" s="206"/>
      <c r="K27" s="206"/>
      <c r="L27" s="206"/>
      <c r="M27" s="259" t="str">
        <f t="shared" si="0"/>
        <v/>
      </c>
      <c r="N27" s="198"/>
    </row>
    <row r="28" spans="1:14" ht="15" x14ac:dyDescent="0.25">
      <c r="A28" s="206">
        <v>20</v>
      </c>
      <c r="B28" s="207"/>
      <c r="C28" s="258"/>
      <c r="D28" s="206"/>
      <c r="E28" s="206"/>
      <c r="F28" s="206"/>
      <c r="G28" s="206"/>
      <c r="H28" s="206"/>
      <c r="I28" s="206"/>
      <c r="J28" s="206"/>
      <c r="K28" s="206"/>
      <c r="L28" s="206"/>
      <c r="M28" s="259" t="str">
        <f t="shared" si="0"/>
        <v/>
      </c>
      <c r="N28" s="198"/>
    </row>
    <row r="29" spans="1:14" ht="15" x14ac:dyDescent="0.25">
      <c r="A29" s="206">
        <v>21</v>
      </c>
      <c r="B29" s="207"/>
      <c r="C29" s="258"/>
      <c r="D29" s="206"/>
      <c r="E29" s="206"/>
      <c r="F29" s="206"/>
      <c r="G29" s="206"/>
      <c r="H29" s="206"/>
      <c r="I29" s="206"/>
      <c r="J29" s="206"/>
      <c r="K29" s="206"/>
      <c r="L29" s="206"/>
      <c r="M29" s="259" t="str">
        <f t="shared" si="0"/>
        <v/>
      </c>
      <c r="N29" s="198"/>
    </row>
    <row r="30" spans="1:14" ht="15" x14ac:dyDescent="0.25">
      <c r="A30" s="206">
        <v>22</v>
      </c>
      <c r="B30" s="207"/>
      <c r="C30" s="258"/>
      <c r="D30" s="206"/>
      <c r="E30" s="206"/>
      <c r="F30" s="206"/>
      <c r="G30" s="206"/>
      <c r="H30" s="206"/>
      <c r="I30" s="206"/>
      <c r="J30" s="206"/>
      <c r="K30" s="206"/>
      <c r="L30" s="206"/>
      <c r="M30" s="259" t="str">
        <f t="shared" si="0"/>
        <v/>
      </c>
      <c r="N30" s="198"/>
    </row>
    <row r="31" spans="1:14" ht="15" x14ac:dyDescent="0.25">
      <c r="A31" s="206">
        <v>23</v>
      </c>
      <c r="B31" s="207"/>
      <c r="C31" s="258"/>
      <c r="D31" s="206"/>
      <c r="E31" s="206"/>
      <c r="F31" s="206"/>
      <c r="G31" s="206"/>
      <c r="H31" s="206"/>
      <c r="I31" s="206"/>
      <c r="J31" s="206"/>
      <c r="K31" s="206"/>
      <c r="L31" s="206"/>
      <c r="M31" s="259" t="str">
        <f t="shared" si="0"/>
        <v/>
      </c>
      <c r="N31" s="198"/>
    </row>
    <row r="32" spans="1:14" ht="15" x14ac:dyDescent="0.25">
      <c r="A32" s="206">
        <v>24</v>
      </c>
      <c r="B32" s="207"/>
      <c r="C32" s="258"/>
      <c r="D32" s="206"/>
      <c r="E32" s="206"/>
      <c r="F32" s="206"/>
      <c r="G32" s="206"/>
      <c r="H32" s="206"/>
      <c r="I32" s="206"/>
      <c r="J32" s="206"/>
      <c r="K32" s="206"/>
      <c r="L32" s="206"/>
      <c r="M32" s="259" t="str">
        <f t="shared" si="0"/>
        <v/>
      </c>
      <c r="N32" s="198"/>
    </row>
    <row r="33" spans="1:14" ht="15" x14ac:dyDescent="0.25">
      <c r="A33" s="260" t="s">
        <v>266</v>
      </c>
      <c r="B33" s="207"/>
      <c r="C33" s="258"/>
      <c r="D33" s="206"/>
      <c r="E33" s="206"/>
      <c r="F33" s="206"/>
      <c r="G33" s="206"/>
      <c r="H33" s="206"/>
      <c r="I33" s="206"/>
      <c r="J33" s="206"/>
      <c r="K33" s="206"/>
      <c r="L33" s="206"/>
      <c r="M33" s="259" t="str">
        <f t="shared" si="0"/>
        <v/>
      </c>
      <c r="N33" s="198"/>
    </row>
    <row r="34" spans="1:14" s="213" customFormat="1" x14ac:dyDescent="0.2"/>
    <row r="37" spans="1:14" s="21" customFormat="1" ht="15" x14ac:dyDescent="0.3">
      <c r="B37" s="208" t="s">
        <v>96</v>
      </c>
    </row>
    <row r="38" spans="1:14" s="21" customFormat="1" ht="15" x14ac:dyDescent="0.3">
      <c r="B38" s="208"/>
    </row>
    <row r="39" spans="1:14" s="21" customFormat="1" ht="15" x14ac:dyDescent="0.3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 x14ac:dyDescent="0.3">
      <c r="C40" s="211" t="s">
        <v>256</v>
      </c>
      <c r="D40" s="209"/>
      <c r="E40" s="209"/>
      <c r="H40" s="208" t="s">
        <v>307</v>
      </c>
      <c r="M40" s="209"/>
    </row>
    <row r="41" spans="1:14" s="21" customFormat="1" ht="15" x14ac:dyDescent="0.3">
      <c r="C41" s="211" t="s">
        <v>127</v>
      </c>
      <c r="D41" s="209"/>
      <c r="E41" s="209"/>
      <c r="H41" s="212" t="s">
        <v>257</v>
      </c>
      <c r="M41" s="209"/>
    </row>
    <row r="42" spans="1:14" ht="15" x14ac:dyDescent="0.3">
      <c r="C42" s="211"/>
      <c r="F42" s="212"/>
      <c r="J42" s="214"/>
      <c r="K42" s="214"/>
      <c r="L42" s="214"/>
      <c r="M42" s="214"/>
    </row>
    <row r="43" spans="1:14" ht="15" x14ac:dyDescent="0.3">
      <c r="C43" s="211"/>
    </row>
  </sheetData>
  <sheetProtection insertColumns="0" insertRows="0" deleteRows="0"/>
  <mergeCells count="1">
    <mergeCell ref="L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L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2">
        <v>40907</v>
      </c>
      <c r="C2" t="s">
        <v>188</v>
      </c>
      <c r="E2" t="s">
        <v>219</v>
      </c>
      <c r="G2" s="64" t="s">
        <v>225</v>
      </c>
    </row>
    <row r="3" spans="1:7" ht="15" x14ac:dyDescent="0.2">
      <c r="A3" s="62">
        <v>40908</v>
      </c>
      <c r="C3" t="s">
        <v>189</v>
      </c>
      <c r="E3" t="s">
        <v>220</v>
      </c>
      <c r="G3" s="64" t="s">
        <v>226</v>
      </c>
    </row>
    <row r="4" spans="1:7" ht="15" x14ac:dyDescent="0.2">
      <c r="A4" s="62">
        <v>40909</v>
      </c>
      <c r="C4" t="s">
        <v>190</v>
      </c>
      <c r="E4" t="s">
        <v>221</v>
      </c>
      <c r="G4" s="64" t="s">
        <v>227</v>
      </c>
    </row>
    <row r="5" spans="1:7" x14ac:dyDescent="0.2">
      <c r="A5" s="62">
        <v>40910</v>
      </c>
      <c r="C5" t="s">
        <v>191</v>
      </c>
      <c r="E5" t="s">
        <v>222</v>
      </c>
    </row>
    <row r="6" spans="1:7" x14ac:dyDescent="0.2">
      <c r="A6" s="62">
        <v>40911</v>
      </c>
      <c r="C6" t="s">
        <v>192</v>
      </c>
    </row>
    <row r="7" spans="1:7" x14ac:dyDescent="0.2">
      <c r="A7" s="62">
        <v>40912</v>
      </c>
      <c r="C7" t="s">
        <v>193</v>
      </c>
    </row>
    <row r="8" spans="1:7" x14ac:dyDescent="0.2">
      <c r="A8" s="62">
        <v>40913</v>
      </c>
      <c r="C8" t="s">
        <v>194</v>
      </c>
    </row>
    <row r="9" spans="1:7" x14ac:dyDescent="0.2">
      <c r="A9" s="62">
        <v>40914</v>
      </c>
      <c r="C9" t="s">
        <v>195</v>
      </c>
    </row>
    <row r="10" spans="1:7" x14ac:dyDescent="0.2">
      <c r="A10" s="62">
        <v>40915</v>
      </c>
      <c r="C10" t="s">
        <v>196</v>
      </c>
    </row>
    <row r="11" spans="1:7" x14ac:dyDescent="0.2">
      <c r="A11" s="62">
        <v>40916</v>
      </c>
      <c r="C11" t="s">
        <v>197</v>
      </c>
    </row>
    <row r="12" spans="1:7" x14ac:dyDescent="0.2">
      <c r="A12" s="62">
        <v>40917</v>
      </c>
      <c r="C12" t="s">
        <v>198</v>
      </c>
    </row>
    <row r="13" spans="1:7" x14ac:dyDescent="0.2">
      <c r="A13" s="62">
        <v>40918</v>
      </c>
      <c r="C13" t="s">
        <v>199</v>
      </c>
    </row>
    <row r="14" spans="1:7" x14ac:dyDescent="0.2">
      <c r="A14" s="62">
        <v>40919</v>
      </c>
      <c r="C14" t="s">
        <v>200</v>
      </c>
    </row>
    <row r="15" spans="1:7" x14ac:dyDescent="0.2">
      <c r="A15" s="62">
        <v>40920</v>
      </c>
      <c r="C15" t="s">
        <v>201</v>
      </c>
    </row>
    <row r="16" spans="1:7" x14ac:dyDescent="0.2">
      <c r="A16" s="62">
        <v>40921</v>
      </c>
      <c r="C16" t="s">
        <v>202</v>
      </c>
    </row>
    <row r="17" spans="1:3" x14ac:dyDescent="0.2">
      <c r="A17" s="62">
        <v>40922</v>
      </c>
      <c r="C17" t="s">
        <v>203</v>
      </c>
    </row>
    <row r="18" spans="1:3" x14ac:dyDescent="0.2">
      <c r="A18" s="62">
        <v>40923</v>
      </c>
      <c r="C18" t="s">
        <v>204</v>
      </c>
    </row>
    <row r="19" spans="1:3" x14ac:dyDescent="0.2">
      <c r="A19" s="62">
        <v>40924</v>
      </c>
      <c r="C19" t="s">
        <v>205</v>
      </c>
    </row>
    <row r="20" spans="1:3" x14ac:dyDescent="0.2">
      <c r="A20" s="62">
        <v>40925</v>
      </c>
      <c r="C20" t="s">
        <v>206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260</v>
      </c>
      <c r="B1" s="242"/>
      <c r="C1" s="473" t="s">
        <v>97</v>
      </c>
      <c r="D1" s="473"/>
      <c r="E1" s="115"/>
    </row>
    <row r="2" spans="1:12" s="6" customFormat="1" ht="15" customHeight="1" x14ac:dyDescent="0.3">
      <c r="A2" s="78" t="s">
        <v>128</v>
      </c>
      <c r="B2" s="242"/>
      <c r="C2" s="463" t="s">
        <v>672</v>
      </c>
      <c r="D2" s="464"/>
      <c r="E2" s="115"/>
    </row>
    <row r="3" spans="1:12" s="6" customFormat="1" x14ac:dyDescent="0.3">
      <c r="A3" s="78"/>
      <c r="B3" s="242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43"/>
      <c r="C4" s="78"/>
      <c r="D4" s="78"/>
      <c r="E4" s="110"/>
      <c r="L4" s="6"/>
    </row>
    <row r="5" spans="1:12" s="2" customFormat="1" x14ac:dyDescent="0.3">
      <c r="A5" s="26" t="s">
        <v>670</v>
      </c>
      <c r="B5" s="26"/>
      <c r="C5" s="59"/>
      <c r="D5" s="59"/>
      <c r="E5" s="110"/>
    </row>
    <row r="6" spans="1:12" s="2" customFormat="1" x14ac:dyDescent="0.3">
      <c r="A6" s="79"/>
      <c r="B6" s="243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237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34">
        <v>1</v>
      </c>
      <c r="B9" s="234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 x14ac:dyDescent="0.3">
      <c r="A10" s="89">
        <v>1.1000000000000001</v>
      </c>
      <c r="B10" s="89" t="s">
        <v>69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 x14ac:dyDescent="0.3">
      <c r="A11" s="90" t="s">
        <v>30</v>
      </c>
      <c r="B11" s="90" t="s">
        <v>68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296</v>
      </c>
      <c r="C12" s="109">
        <f>SUM(C14:C15)</f>
        <v>0</v>
      </c>
      <c r="D12" s="109">
        <f>SUM(D14:D15)</f>
        <v>0</v>
      </c>
      <c r="E12" s="115"/>
    </row>
    <row r="13" spans="1:12" s="3" customFormat="1" x14ac:dyDescent="0.3">
      <c r="A13" s="99" t="s">
        <v>70</v>
      </c>
      <c r="B13" s="99" t="s">
        <v>299</v>
      </c>
      <c r="C13" s="8"/>
      <c r="D13" s="8"/>
      <c r="E13" s="115"/>
    </row>
    <row r="14" spans="1:12" s="3" customFormat="1" x14ac:dyDescent="0.3">
      <c r="A14" s="99" t="s">
        <v>474</v>
      </c>
      <c r="B14" s="99" t="s">
        <v>473</v>
      </c>
      <c r="C14" s="8"/>
      <c r="D14" s="8"/>
      <c r="E14" s="115"/>
    </row>
    <row r="15" spans="1:12" s="3" customFormat="1" x14ac:dyDescent="0.3">
      <c r="A15" s="99" t="s">
        <v>475</v>
      </c>
      <c r="B15" s="99" t="s">
        <v>86</v>
      </c>
      <c r="C15" s="8"/>
      <c r="D15" s="8"/>
      <c r="E15" s="115"/>
    </row>
    <row r="16" spans="1:12" s="3" customFormat="1" x14ac:dyDescent="0.3">
      <c r="A16" s="90" t="s">
        <v>71</v>
      </c>
      <c r="B16" s="90" t="s">
        <v>72</v>
      </c>
      <c r="C16" s="109">
        <f>SUM(C17:C18)</f>
        <v>0</v>
      </c>
      <c r="D16" s="109">
        <f>SUM(D17:D18)</f>
        <v>0</v>
      </c>
      <c r="E16" s="115"/>
    </row>
    <row r="17" spans="1:5" s="3" customFormat="1" x14ac:dyDescent="0.3">
      <c r="A17" s="99" t="s">
        <v>73</v>
      </c>
      <c r="B17" s="99" t="s">
        <v>75</v>
      </c>
      <c r="C17" s="8"/>
      <c r="D17" s="8"/>
      <c r="E17" s="115"/>
    </row>
    <row r="18" spans="1:5" s="3" customFormat="1" ht="30" x14ac:dyDescent="0.3">
      <c r="A18" s="99" t="s">
        <v>74</v>
      </c>
      <c r="B18" s="99" t="s">
        <v>98</v>
      </c>
      <c r="C18" s="8"/>
      <c r="D18" s="8"/>
      <c r="E18" s="115"/>
    </row>
    <row r="19" spans="1:5" s="3" customFormat="1" x14ac:dyDescent="0.3">
      <c r="A19" s="90" t="s">
        <v>76</v>
      </c>
      <c r="B19" s="90" t="s">
        <v>394</v>
      </c>
      <c r="C19" s="109">
        <f>SUM(C20:C23)</f>
        <v>0</v>
      </c>
      <c r="D19" s="109">
        <f>SUM(D20:D23)</f>
        <v>0</v>
      </c>
      <c r="E19" s="115"/>
    </row>
    <row r="20" spans="1:5" s="3" customFormat="1" x14ac:dyDescent="0.3">
      <c r="A20" s="99" t="s">
        <v>77</v>
      </c>
      <c r="B20" s="99" t="s">
        <v>78</v>
      </c>
      <c r="C20" s="8"/>
      <c r="D20" s="8"/>
      <c r="E20" s="115"/>
    </row>
    <row r="21" spans="1:5" s="3" customFormat="1" ht="30" x14ac:dyDescent="0.3">
      <c r="A21" s="99" t="s">
        <v>81</v>
      </c>
      <c r="B21" s="99" t="s">
        <v>79</v>
      </c>
      <c r="C21" s="8"/>
      <c r="D21" s="8"/>
      <c r="E21" s="115"/>
    </row>
    <row r="22" spans="1:5" s="3" customFormat="1" x14ac:dyDescent="0.3">
      <c r="A22" s="99" t="s">
        <v>82</v>
      </c>
      <c r="B22" s="99" t="s">
        <v>80</v>
      </c>
      <c r="C22" s="8"/>
      <c r="D22" s="8"/>
      <c r="E22" s="115"/>
    </row>
    <row r="23" spans="1:5" s="3" customFormat="1" x14ac:dyDescent="0.3">
      <c r="A23" s="99" t="s">
        <v>83</v>
      </c>
      <c r="B23" s="99" t="s">
        <v>418</v>
      </c>
      <c r="C23" s="8"/>
      <c r="D23" s="8"/>
      <c r="E23" s="115"/>
    </row>
    <row r="24" spans="1:5" s="3" customFormat="1" x14ac:dyDescent="0.3">
      <c r="A24" s="90" t="s">
        <v>84</v>
      </c>
      <c r="B24" s="90" t="s">
        <v>419</v>
      </c>
      <c r="C24" s="263"/>
      <c r="D24" s="8"/>
      <c r="E24" s="115"/>
    </row>
    <row r="25" spans="1:5" s="3" customFormat="1" x14ac:dyDescent="0.3">
      <c r="A25" s="90" t="s">
        <v>239</v>
      </c>
      <c r="B25" s="90" t="s">
        <v>425</v>
      </c>
      <c r="C25" s="8"/>
      <c r="D25" s="8"/>
      <c r="E25" s="115"/>
    </row>
    <row r="26" spans="1:5" x14ac:dyDescent="0.3">
      <c r="A26" s="89">
        <v>1.2</v>
      </c>
      <c r="B26" s="89" t="s">
        <v>85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299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40" t="s">
        <v>87</v>
      </c>
      <c r="B28" s="240" t="s">
        <v>297</v>
      </c>
      <c r="C28" s="8"/>
      <c r="D28" s="8"/>
      <c r="E28" s="115"/>
    </row>
    <row r="29" spans="1:5" x14ac:dyDescent="0.3">
      <c r="A29" s="240" t="s">
        <v>88</v>
      </c>
      <c r="B29" s="240" t="s">
        <v>300</v>
      </c>
      <c r="C29" s="8"/>
      <c r="D29" s="8"/>
      <c r="E29" s="115"/>
    </row>
    <row r="30" spans="1:5" x14ac:dyDescent="0.3">
      <c r="A30" s="240" t="s">
        <v>427</v>
      </c>
      <c r="B30" s="240" t="s">
        <v>298</v>
      </c>
      <c r="C30" s="8"/>
      <c r="D30" s="8"/>
      <c r="E30" s="115"/>
    </row>
    <row r="31" spans="1:5" x14ac:dyDescent="0.3">
      <c r="A31" s="90" t="s">
        <v>33</v>
      </c>
      <c r="B31" s="90" t="s">
        <v>473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40" t="s">
        <v>12</v>
      </c>
      <c r="B32" s="240" t="s">
        <v>476</v>
      </c>
      <c r="C32" s="8"/>
      <c r="D32" s="8"/>
      <c r="E32" s="115"/>
    </row>
    <row r="33" spans="1:9" x14ac:dyDescent="0.3">
      <c r="A33" s="240" t="s">
        <v>13</v>
      </c>
      <c r="B33" s="240" t="s">
        <v>477</v>
      </c>
      <c r="C33" s="8"/>
      <c r="D33" s="8"/>
      <c r="E33" s="115"/>
    </row>
    <row r="34" spans="1:9" x14ac:dyDescent="0.3">
      <c r="A34" s="240" t="s">
        <v>269</v>
      </c>
      <c r="B34" s="240" t="s">
        <v>478</v>
      </c>
      <c r="C34" s="8"/>
      <c r="D34" s="8"/>
      <c r="E34" s="115"/>
    </row>
    <row r="35" spans="1:9" s="22" customFormat="1" x14ac:dyDescent="0.3">
      <c r="A35" s="90" t="s">
        <v>34</v>
      </c>
      <c r="B35" s="249" t="s">
        <v>424</v>
      </c>
      <c r="C35" s="8"/>
      <c r="D35" s="8"/>
    </row>
    <row r="36" spans="1:9" s="2" customFormat="1" x14ac:dyDescent="0.3">
      <c r="A36" s="1"/>
      <c r="B36" s="244"/>
      <c r="E36" s="5"/>
    </row>
    <row r="37" spans="1:9" s="2" customFormat="1" x14ac:dyDescent="0.3">
      <c r="B37" s="24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96</v>
      </c>
      <c r="B40" s="244"/>
      <c r="E40" s="5"/>
    </row>
    <row r="41" spans="1:9" s="2" customFormat="1" x14ac:dyDescent="0.3">
      <c r="B41" s="244"/>
      <c r="E41"/>
      <c r="F41"/>
      <c r="G41"/>
      <c r="H41"/>
      <c r="I41"/>
    </row>
    <row r="42" spans="1:9" s="2" customFormat="1" x14ac:dyDescent="0.3">
      <c r="B42" s="244"/>
      <c r="D42" s="12"/>
      <c r="E42"/>
      <c r="F42"/>
      <c r="G42"/>
      <c r="H42"/>
      <c r="I42"/>
    </row>
    <row r="43" spans="1:9" s="2" customFormat="1" x14ac:dyDescent="0.3">
      <c r="A43"/>
      <c r="B43" s="246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44" t="s">
        <v>258</v>
      </c>
      <c r="D44" s="12"/>
      <c r="E44"/>
      <c r="F44"/>
      <c r="G44"/>
      <c r="H44"/>
      <c r="I44"/>
    </row>
    <row r="45" spans="1:9" customFormat="1" ht="12.75" x14ac:dyDescent="0.2">
      <c r="B45" s="247" t="s">
        <v>127</v>
      </c>
    </row>
    <row r="46" spans="1:9" customFormat="1" ht="12.75" x14ac:dyDescent="0.2">
      <c r="B46" s="24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</sheetPr>
  <dimension ref="A1:G89"/>
  <sheetViews>
    <sheetView showGridLines="0" view="pageBreakPreview" zoomScale="80" zoomScaleNormal="100" zoomScaleSheetLayoutView="80" workbookViewId="0">
      <selection activeCell="K18" sqref="K18"/>
    </sheetView>
  </sheetViews>
  <sheetFormatPr defaultRowHeight="15" x14ac:dyDescent="0.3"/>
  <cols>
    <col min="1" max="1" width="11" style="2" customWidth="1"/>
    <col min="2" max="2" width="80.42578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 x14ac:dyDescent="0.3">
      <c r="A1" s="76" t="s">
        <v>383</v>
      </c>
      <c r="B1" s="407"/>
      <c r="C1" s="473" t="s">
        <v>97</v>
      </c>
      <c r="D1" s="473"/>
      <c r="E1" s="93"/>
    </row>
    <row r="2" spans="1:7" s="6" customFormat="1" ht="15" customHeight="1" x14ac:dyDescent="0.3">
      <c r="A2" s="76" t="s">
        <v>384</v>
      </c>
      <c r="B2" s="407"/>
      <c r="C2" s="463" t="s">
        <v>672</v>
      </c>
      <c r="D2" s="464"/>
      <c r="E2" s="93"/>
    </row>
    <row r="3" spans="1:7" s="6" customFormat="1" x14ac:dyDescent="0.3">
      <c r="A3" s="76" t="s">
        <v>385</v>
      </c>
      <c r="B3" s="407"/>
      <c r="C3" s="409"/>
      <c r="D3" s="409"/>
      <c r="E3" s="93"/>
    </row>
    <row r="4" spans="1:7" s="6" customFormat="1" x14ac:dyDescent="0.3">
      <c r="A4" s="78" t="s">
        <v>128</v>
      </c>
      <c r="B4" s="407"/>
      <c r="C4" s="409"/>
      <c r="D4" s="409"/>
      <c r="E4" s="93"/>
    </row>
    <row r="5" spans="1:7" s="6" customFormat="1" x14ac:dyDescent="0.3">
      <c r="A5" s="78"/>
      <c r="B5" s="407"/>
      <c r="C5" s="409"/>
      <c r="D5" s="409"/>
      <c r="E5" s="93"/>
    </row>
    <row r="6" spans="1:7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7" x14ac:dyDescent="0.3">
      <c r="A7" s="26" t="s">
        <v>670</v>
      </c>
      <c r="B7" s="26"/>
      <c r="C7" s="83"/>
      <c r="D7" s="83"/>
      <c r="E7" s="94"/>
    </row>
    <row r="8" spans="1:7" x14ac:dyDescent="0.3">
      <c r="A8" s="79"/>
      <c r="B8" s="79"/>
      <c r="C8" s="78"/>
      <c r="D8" s="78"/>
      <c r="E8" s="94"/>
    </row>
    <row r="9" spans="1:7" s="6" customFormat="1" x14ac:dyDescent="0.3">
      <c r="A9" s="407"/>
      <c r="B9" s="407"/>
      <c r="C9" s="80"/>
      <c r="D9" s="80"/>
      <c r="E9" s="93"/>
    </row>
    <row r="10" spans="1:7" s="6" customFormat="1" ht="30" x14ac:dyDescent="0.35">
      <c r="A10" s="91" t="s">
        <v>64</v>
      </c>
      <c r="B10" s="92" t="s">
        <v>11</v>
      </c>
      <c r="C10" s="81" t="s">
        <v>10</v>
      </c>
      <c r="D10" s="81" t="s">
        <v>9</v>
      </c>
      <c r="E10" s="93"/>
      <c r="G10" s="433"/>
    </row>
    <row r="11" spans="1:7" s="7" customFormat="1" ht="15.75" customHeight="1" x14ac:dyDescent="0.2">
      <c r="A11" s="234">
        <v>1</v>
      </c>
      <c r="B11" s="234" t="s">
        <v>57</v>
      </c>
      <c r="C11" s="449">
        <f>SUM(C12,C15,C55,C58,C59,C60,C78)</f>
        <v>67910.740000000005</v>
      </c>
      <c r="D11" s="449">
        <f>SUM(D12,D15,D55,D58,D59,D60,D66,D74,D75)</f>
        <v>60674.94</v>
      </c>
      <c r="E11" s="235"/>
      <c r="G11" s="434"/>
    </row>
    <row r="12" spans="1:7" s="9" customFormat="1" ht="15.75" customHeight="1" x14ac:dyDescent="0.2">
      <c r="A12" s="89">
        <v>1.1000000000000001</v>
      </c>
      <c r="B12" s="89" t="s">
        <v>58</v>
      </c>
      <c r="C12" s="450">
        <f>SUM(C13:C14)</f>
        <v>28900</v>
      </c>
      <c r="D12" s="450">
        <f>SUM(D13:D14)</f>
        <v>23700</v>
      </c>
      <c r="E12" s="95"/>
    </row>
    <row r="13" spans="1:7" s="10" customFormat="1" ht="15.75" customHeight="1" x14ac:dyDescent="0.2">
      <c r="A13" s="90" t="s">
        <v>30</v>
      </c>
      <c r="B13" s="90" t="s">
        <v>59</v>
      </c>
      <c r="C13" s="451">
        <v>28900</v>
      </c>
      <c r="D13" s="451">
        <v>23700</v>
      </c>
      <c r="E13" s="96"/>
      <c r="G13" s="435"/>
    </row>
    <row r="14" spans="1:7" s="3" customFormat="1" ht="15.75" customHeight="1" x14ac:dyDescent="0.2">
      <c r="A14" s="90" t="s">
        <v>31</v>
      </c>
      <c r="B14" s="90" t="s">
        <v>0</v>
      </c>
      <c r="C14" s="451"/>
      <c r="D14" s="451"/>
      <c r="E14" s="97"/>
      <c r="G14" s="436"/>
    </row>
    <row r="15" spans="1:7" s="7" customFormat="1" ht="15.75" customHeight="1" x14ac:dyDescent="0.2">
      <c r="A15" s="89">
        <v>1.2</v>
      </c>
      <c r="B15" s="89" t="s">
        <v>60</v>
      </c>
      <c r="C15" s="452">
        <f>SUM(C16,C19,C31,C32,C33,C34,C37,C38,C45:C49,C53,C54)</f>
        <v>37325.740000000005</v>
      </c>
      <c r="D15" s="452">
        <f>SUM(D16,D19,D31,D32,D33,D34,D37,D38,D45:D49,D53,D54)</f>
        <v>35235.440000000002</v>
      </c>
      <c r="E15" s="235"/>
    </row>
    <row r="16" spans="1:7" s="3" customFormat="1" ht="15.75" customHeight="1" x14ac:dyDescent="0.2">
      <c r="A16" s="420" t="s">
        <v>32</v>
      </c>
      <c r="B16" s="90" t="s">
        <v>1</v>
      </c>
      <c r="C16" s="450">
        <f>SUM(C17:C18)</f>
        <v>2360</v>
      </c>
      <c r="D16" s="450">
        <f>SUM(D17:D18)</f>
        <v>3120</v>
      </c>
      <c r="E16" s="97"/>
    </row>
    <row r="17" spans="1:6" s="3" customFormat="1" ht="15.75" customHeight="1" x14ac:dyDescent="0.2">
      <c r="A17" s="420" t="s">
        <v>87</v>
      </c>
      <c r="B17" s="99" t="s">
        <v>61</v>
      </c>
      <c r="C17" s="451">
        <f>640+160+1560</f>
        <v>2360</v>
      </c>
      <c r="D17" s="453">
        <f>2730+390</f>
        <v>3120</v>
      </c>
      <c r="E17" s="97"/>
    </row>
    <row r="18" spans="1:6" s="3" customFormat="1" ht="19.5" customHeight="1" x14ac:dyDescent="0.2">
      <c r="A18" s="420" t="s">
        <v>88</v>
      </c>
      <c r="B18" s="99" t="s">
        <v>62</v>
      </c>
      <c r="C18" s="451"/>
      <c r="D18" s="453"/>
      <c r="E18" s="97"/>
    </row>
    <row r="19" spans="1:6" s="3" customFormat="1" ht="19.5" customHeight="1" x14ac:dyDescent="0.2">
      <c r="A19" s="420" t="s">
        <v>33</v>
      </c>
      <c r="B19" s="90" t="s">
        <v>2</v>
      </c>
      <c r="C19" s="450">
        <f>SUM(C20:C25,C30)</f>
        <v>719.78</v>
      </c>
      <c r="D19" s="450">
        <f>SUM(D20:D25,D30)</f>
        <v>719.78</v>
      </c>
      <c r="E19" s="236"/>
      <c r="F19" s="237"/>
    </row>
    <row r="20" spans="1:6" s="239" customFormat="1" ht="31.5" customHeight="1" x14ac:dyDescent="0.2">
      <c r="A20" s="420" t="s">
        <v>12</v>
      </c>
      <c r="B20" s="99" t="s">
        <v>238</v>
      </c>
      <c r="C20" s="454">
        <v>100.7</v>
      </c>
      <c r="D20" s="454">
        <v>100.7</v>
      </c>
      <c r="E20" s="238"/>
    </row>
    <row r="21" spans="1:6" s="239" customFormat="1" ht="24.75" customHeight="1" x14ac:dyDescent="0.2">
      <c r="A21" s="420" t="s">
        <v>13</v>
      </c>
      <c r="B21" s="99" t="s">
        <v>14</v>
      </c>
      <c r="C21" s="454"/>
      <c r="D21" s="455"/>
      <c r="E21" s="238"/>
    </row>
    <row r="22" spans="1:6" s="239" customFormat="1" ht="28.5" customHeight="1" x14ac:dyDescent="0.2">
      <c r="A22" s="420" t="s">
        <v>269</v>
      </c>
      <c r="B22" s="99" t="s">
        <v>22</v>
      </c>
      <c r="C22" s="454"/>
      <c r="D22" s="455"/>
      <c r="E22" s="238"/>
    </row>
    <row r="23" spans="1:6" s="239" customFormat="1" ht="18" customHeight="1" x14ac:dyDescent="0.2">
      <c r="A23" s="420" t="s">
        <v>270</v>
      </c>
      <c r="B23" s="99" t="s">
        <v>15</v>
      </c>
      <c r="C23" s="454">
        <v>462.93</v>
      </c>
      <c r="D23" s="455">
        <v>462.93</v>
      </c>
      <c r="E23" s="238"/>
    </row>
    <row r="24" spans="1:6" s="239" customFormat="1" ht="18" customHeight="1" x14ac:dyDescent="0.2">
      <c r="A24" s="420" t="s">
        <v>271</v>
      </c>
      <c r="B24" s="99" t="s">
        <v>16</v>
      </c>
      <c r="C24" s="454"/>
      <c r="D24" s="455"/>
      <c r="E24" s="238"/>
    </row>
    <row r="25" spans="1:6" s="239" customFormat="1" ht="18" customHeight="1" x14ac:dyDescent="0.2">
      <c r="A25" s="420" t="s">
        <v>272</v>
      </c>
      <c r="B25" s="99" t="s">
        <v>17</v>
      </c>
      <c r="C25" s="450">
        <f>SUM(C26:C29)</f>
        <v>156.15</v>
      </c>
      <c r="D25" s="450">
        <f>SUM(D26:D29)</f>
        <v>156.15</v>
      </c>
      <c r="E25" s="238"/>
    </row>
    <row r="26" spans="1:6" s="239" customFormat="1" ht="18" customHeight="1" x14ac:dyDescent="0.2">
      <c r="A26" s="420" t="s">
        <v>273</v>
      </c>
      <c r="B26" s="240" t="s">
        <v>18</v>
      </c>
      <c r="C26" s="454">
        <v>4.1399999999999997</v>
      </c>
      <c r="D26" s="455">
        <v>4.1399999999999997</v>
      </c>
      <c r="E26" s="238"/>
    </row>
    <row r="27" spans="1:6" s="239" customFormat="1" ht="18" customHeight="1" x14ac:dyDescent="0.2">
      <c r="A27" s="420" t="s">
        <v>274</v>
      </c>
      <c r="B27" s="240" t="s">
        <v>19</v>
      </c>
      <c r="C27" s="454">
        <v>110.01</v>
      </c>
      <c r="D27" s="455">
        <v>110.01</v>
      </c>
      <c r="E27" s="238"/>
    </row>
    <row r="28" spans="1:6" s="239" customFormat="1" ht="18" customHeight="1" x14ac:dyDescent="0.2">
      <c r="A28" s="420" t="s">
        <v>275</v>
      </c>
      <c r="B28" s="240" t="s">
        <v>20</v>
      </c>
      <c r="C28" s="455">
        <v>42</v>
      </c>
      <c r="D28" s="455">
        <v>42</v>
      </c>
      <c r="E28" s="238"/>
    </row>
    <row r="29" spans="1:6" s="239" customFormat="1" ht="18" customHeight="1" x14ac:dyDescent="0.2">
      <c r="A29" s="420" t="s">
        <v>276</v>
      </c>
      <c r="B29" s="240" t="s">
        <v>23</v>
      </c>
      <c r="C29" s="454"/>
      <c r="D29" s="455"/>
      <c r="E29" s="238"/>
    </row>
    <row r="30" spans="1:6" s="239" customFormat="1" ht="18" customHeight="1" x14ac:dyDescent="0.2">
      <c r="A30" s="420" t="s">
        <v>277</v>
      </c>
      <c r="B30" s="99" t="s">
        <v>21</v>
      </c>
      <c r="C30" s="454"/>
      <c r="D30" s="455"/>
      <c r="E30" s="238"/>
    </row>
    <row r="31" spans="1:6" s="3" customFormat="1" ht="18" customHeight="1" x14ac:dyDescent="0.2">
      <c r="A31" s="420" t="s">
        <v>34</v>
      </c>
      <c r="B31" s="90" t="s">
        <v>3</v>
      </c>
      <c r="C31" s="451">
        <v>85.5</v>
      </c>
      <c r="D31" s="453">
        <v>85.5</v>
      </c>
      <c r="E31" s="236"/>
    </row>
    <row r="32" spans="1:6" s="3" customFormat="1" ht="18" customHeight="1" x14ac:dyDescent="0.2">
      <c r="A32" s="420" t="s">
        <v>35</v>
      </c>
      <c r="B32" s="90" t="s">
        <v>4</v>
      </c>
      <c r="C32" s="451"/>
      <c r="D32" s="453"/>
      <c r="E32" s="97"/>
    </row>
    <row r="33" spans="1:5" s="3" customFormat="1" ht="18" customHeight="1" x14ac:dyDescent="0.2">
      <c r="A33" s="420" t="s">
        <v>36</v>
      </c>
      <c r="B33" s="90" t="s">
        <v>5</v>
      </c>
      <c r="C33" s="451"/>
      <c r="D33" s="453"/>
      <c r="E33" s="97"/>
    </row>
    <row r="34" spans="1:5" s="3" customFormat="1" ht="18" customHeight="1" x14ac:dyDescent="0.2">
      <c r="A34" s="420" t="s">
        <v>37</v>
      </c>
      <c r="B34" s="90" t="s">
        <v>63</v>
      </c>
      <c r="C34" s="450">
        <f>SUM(C35:C36)</f>
        <v>4122.3999999999996</v>
      </c>
      <c r="D34" s="450">
        <f>SUM(D35:D36)</f>
        <v>3980</v>
      </c>
      <c r="E34" s="97"/>
    </row>
    <row r="35" spans="1:5" s="3" customFormat="1" ht="18" customHeight="1" x14ac:dyDescent="0.2">
      <c r="A35" s="420" t="s">
        <v>278</v>
      </c>
      <c r="B35" s="99" t="s">
        <v>56</v>
      </c>
      <c r="C35" s="451">
        <v>3702.4</v>
      </c>
      <c r="D35" s="453">
        <v>3560</v>
      </c>
      <c r="E35" s="97"/>
    </row>
    <row r="36" spans="1:5" s="3" customFormat="1" ht="18" customHeight="1" x14ac:dyDescent="0.2">
      <c r="A36" s="420" t="s">
        <v>279</v>
      </c>
      <c r="B36" s="99" t="s">
        <v>55</v>
      </c>
      <c r="C36" s="451">
        <v>420</v>
      </c>
      <c r="D36" s="453">
        <v>420</v>
      </c>
      <c r="E36" s="97"/>
    </row>
    <row r="37" spans="1:5" s="3" customFormat="1" ht="18" customHeight="1" x14ac:dyDescent="0.2">
      <c r="A37" s="420" t="s">
        <v>38</v>
      </c>
      <c r="B37" s="90" t="s">
        <v>49</v>
      </c>
      <c r="C37" s="451">
        <v>59.59</v>
      </c>
      <c r="D37" s="453">
        <v>59.59</v>
      </c>
      <c r="E37" s="97"/>
    </row>
    <row r="38" spans="1:5" s="3" customFormat="1" ht="18" customHeight="1" x14ac:dyDescent="0.2">
      <c r="A38" s="420" t="s">
        <v>39</v>
      </c>
      <c r="B38" s="90" t="s">
        <v>386</v>
      </c>
      <c r="C38" s="450">
        <f>SUM(C39:C44)</f>
        <v>0</v>
      </c>
      <c r="D38" s="450">
        <f>SUM(D39:D44)</f>
        <v>0</v>
      </c>
      <c r="E38" s="97"/>
    </row>
    <row r="39" spans="1:5" s="3" customFormat="1" ht="18" customHeight="1" x14ac:dyDescent="0.2">
      <c r="A39" s="428" t="s">
        <v>337</v>
      </c>
      <c r="B39" s="17" t="s">
        <v>341</v>
      </c>
      <c r="C39" s="451"/>
      <c r="D39" s="453"/>
      <c r="E39" s="97"/>
    </row>
    <row r="40" spans="1:5" s="3" customFormat="1" ht="18" customHeight="1" x14ac:dyDescent="0.2">
      <c r="A40" s="428" t="s">
        <v>338</v>
      </c>
      <c r="B40" s="17" t="s">
        <v>342</v>
      </c>
      <c r="C40" s="451"/>
      <c r="D40" s="453"/>
      <c r="E40" s="97"/>
    </row>
    <row r="41" spans="1:5" s="3" customFormat="1" ht="18" customHeight="1" x14ac:dyDescent="0.2">
      <c r="A41" s="428" t="s">
        <v>339</v>
      </c>
      <c r="B41" s="17" t="s">
        <v>345</v>
      </c>
      <c r="C41" s="451"/>
      <c r="D41" s="453"/>
      <c r="E41" s="97"/>
    </row>
    <row r="42" spans="1:5" s="3" customFormat="1" ht="18" customHeight="1" x14ac:dyDescent="0.2">
      <c r="A42" s="428" t="s">
        <v>344</v>
      </c>
      <c r="B42" s="17" t="s">
        <v>346</v>
      </c>
      <c r="C42" s="451"/>
      <c r="D42" s="453"/>
      <c r="E42" s="97"/>
    </row>
    <row r="43" spans="1:5" s="3" customFormat="1" ht="18" customHeight="1" x14ac:dyDescent="0.2">
      <c r="A43" s="428" t="s">
        <v>347</v>
      </c>
      <c r="B43" s="17" t="s">
        <v>466</v>
      </c>
      <c r="C43" s="451"/>
      <c r="D43" s="453"/>
      <c r="E43" s="97"/>
    </row>
    <row r="44" spans="1:5" s="3" customFormat="1" ht="18" customHeight="1" x14ac:dyDescent="0.2">
      <c r="A44" s="428" t="s">
        <v>467</v>
      </c>
      <c r="B44" s="17" t="s">
        <v>343</v>
      </c>
      <c r="C44" s="451"/>
      <c r="D44" s="453"/>
      <c r="E44" s="97"/>
    </row>
    <row r="45" spans="1:5" s="3" customFormat="1" ht="24.75" customHeight="1" x14ac:dyDescent="0.2">
      <c r="A45" s="420" t="s">
        <v>40</v>
      </c>
      <c r="B45" s="90" t="s">
        <v>28</v>
      </c>
      <c r="C45" s="451"/>
      <c r="D45" s="453"/>
      <c r="E45" s="97"/>
    </row>
    <row r="46" spans="1:5" s="3" customFormat="1" ht="21" customHeight="1" x14ac:dyDescent="0.2">
      <c r="A46" s="420" t="s">
        <v>41</v>
      </c>
      <c r="B46" s="90" t="s">
        <v>24</v>
      </c>
      <c r="C46" s="451"/>
      <c r="D46" s="453"/>
      <c r="E46" s="97"/>
    </row>
    <row r="47" spans="1:5" s="3" customFormat="1" ht="18" customHeight="1" x14ac:dyDescent="0.2">
      <c r="A47" s="420" t="s">
        <v>42</v>
      </c>
      <c r="B47" s="90" t="s">
        <v>25</v>
      </c>
      <c r="C47" s="451"/>
      <c r="D47" s="453"/>
      <c r="E47" s="97"/>
    </row>
    <row r="48" spans="1:5" s="3" customFormat="1" ht="18" customHeight="1" x14ac:dyDescent="0.2">
      <c r="A48" s="420" t="s">
        <v>43</v>
      </c>
      <c r="B48" s="90" t="s">
        <v>26</v>
      </c>
      <c r="C48" s="451"/>
      <c r="D48" s="453"/>
      <c r="E48" s="97"/>
    </row>
    <row r="49" spans="1:6" s="3" customFormat="1" ht="18" customHeight="1" x14ac:dyDescent="0.2">
      <c r="A49" s="420" t="s">
        <v>44</v>
      </c>
      <c r="B49" s="90" t="s">
        <v>387</v>
      </c>
      <c r="C49" s="450">
        <f>SUM(C50:C52)</f>
        <v>20170.47</v>
      </c>
      <c r="D49" s="450">
        <f>SUM(D50:D52)</f>
        <v>17462.57</v>
      </c>
      <c r="E49" s="97"/>
    </row>
    <row r="50" spans="1:6" s="3" customFormat="1" ht="18" customHeight="1" x14ac:dyDescent="0.2">
      <c r="A50" s="420" t="s">
        <v>352</v>
      </c>
      <c r="B50" s="99" t="s">
        <v>355</v>
      </c>
      <c r="C50" s="451">
        <v>18770.47</v>
      </c>
      <c r="D50" s="453">
        <v>15762.57</v>
      </c>
      <c r="E50" s="97"/>
    </row>
    <row r="51" spans="1:6" s="3" customFormat="1" ht="20.25" customHeight="1" x14ac:dyDescent="0.2">
      <c r="A51" s="420" t="s">
        <v>353</v>
      </c>
      <c r="B51" s="99" t="s">
        <v>354</v>
      </c>
      <c r="C51" s="451">
        <v>1400</v>
      </c>
      <c r="D51" s="453">
        <v>1700</v>
      </c>
      <c r="E51" s="97"/>
    </row>
    <row r="52" spans="1:6" s="3" customFormat="1" ht="14.25" customHeight="1" x14ac:dyDescent="0.2">
      <c r="A52" s="420" t="s">
        <v>356</v>
      </c>
      <c r="B52" s="99" t="s">
        <v>357</v>
      </c>
      <c r="C52" s="451"/>
      <c r="D52" s="453"/>
      <c r="E52" s="97"/>
    </row>
    <row r="53" spans="1:6" s="3" customFormat="1" ht="20.25" customHeight="1" x14ac:dyDescent="0.2">
      <c r="A53" s="420" t="s">
        <v>45</v>
      </c>
      <c r="B53" s="90" t="s">
        <v>29</v>
      </c>
      <c r="C53" s="451"/>
      <c r="D53" s="453"/>
      <c r="E53" s="97"/>
    </row>
    <row r="54" spans="1:6" s="3" customFormat="1" ht="18" customHeight="1" x14ac:dyDescent="0.2">
      <c r="A54" s="420" t="s">
        <v>46</v>
      </c>
      <c r="B54" s="90" t="s">
        <v>6</v>
      </c>
      <c r="C54" s="451">
        <f>1058+8750</f>
        <v>9808</v>
      </c>
      <c r="D54" s="453">
        <f>1058+8750</f>
        <v>9808</v>
      </c>
      <c r="E54" s="236"/>
      <c r="F54" s="237"/>
    </row>
    <row r="55" spans="1:6" s="3" customFormat="1" ht="31.5" customHeight="1" x14ac:dyDescent="0.2">
      <c r="A55" s="426">
        <v>1.3</v>
      </c>
      <c r="B55" s="89" t="s">
        <v>391</v>
      </c>
      <c r="C55" s="452">
        <f>SUM(C56:C57)</f>
        <v>0</v>
      </c>
      <c r="D55" s="452">
        <f>SUM(D56:D57)</f>
        <v>0</v>
      </c>
      <c r="E55" s="236"/>
      <c r="F55" s="237"/>
    </row>
    <row r="56" spans="1:6" s="3" customFormat="1" ht="34.5" customHeight="1" x14ac:dyDescent="0.2">
      <c r="A56" s="429" t="s">
        <v>50</v>
      </c>
      <c r="B56" s="90" t="s">
        <v>48</v>
      </c>
      <c r="C56" s="451"/>
      <c r="D56" s="453"/>
      <c r="E56" s="236"/>
      <c r="F56" s="237"/>
    </row>
    <row r="57" spans="1:6" s="3" customFormat="1" ht="21" customHeight="1" x14ac:dyDescent="0.2">
      <c r="A57" s="429" t="s">
        <v>51</v>
      </c>
      <c r="B57" s="90" t="s">
        <v>47</v>
      </c>
      <c r="C57" s="451"/>
      <c r="D57" s="453"/>
      <c r="E57" s="236"/>
      <c r="F57" s="237"/>
    </row>
    <row r="58" spans="1:6" s="3" customFormat="1" ht="21" customHeight="1" x14ac:dyDescent="0.2">
      <c r="A58" s="234">
        <v>1.4</v>
      </c>
      <c r="B58" s="89" t="s">
        <v>393</v>
      </c>
      <c r="C58" s="451"/>
      <c r="D58" s="453"/>
      <c r="E58" s="236"/>
      <c r="F58" s="237"/>
    </row>
    <row r="59" spans="1:6" s="239" customFormat="1" ht="16.5" customHeight="1" x14ac:dyDescent="0.2">
      <c r="A59" s="234">
        <v>1.5</v>
      </c>
      <c r="B59" s="89" t="s">
        <v>7</v>
      </c>
      <c r="C59" s="454"/>
      <c r="D59" s="455"/>
      <c r="E59" s="238"/>
    </row>
    <row r="60" spans="1:6" s="239" customFormat="1" ht="16.5" customHeight="1" x14ac:dyDescent="0.3">
      <c r="A60" s="234">
        <v>1.6</v>
      </c>
      <c r="B60" s="45" t="s">
        <v>8</v>
      </c>
      <c r="C60" s="456">
        <f>SUM(C61:C65)</f>
        <v>1685</v>
      </c>
      <c r="D60" s="456">
        <f>SUM(D61:D65)</f>
        <v>1668.75</v>
      </c>
      <c r="E60" s="238"/>
    </row>
    <row r="61" spans="1:6" s="239" customFormat="1" ht="16.5" customHeight="1" x14ac:dyDescent="0.2">
      <c r="A61" s="429" t="s">
        <v>285</v>
      </c>
      <c r="B61" s="46" t="s">
        <v>52</v>
      </c>
      <c r="C61" s="454">
        <f>1335+350</f>
        <v>1685</v>
      </c>
      <c r="D61" s="455">
        <f>1335+333.75</f>
        <v>1668.75</v>
      </c>
      <c r="E61" s="238"/>
    </row>
    <row r="62" spans="1:6" s="239" customFormat="1" ht="30.75" customHeight="1" x14ac:dyDescent="0.2">
      <c r="A62" s="429" t="s">
        <v>286</v>
      </c>
      <c r="B62" s="46" t="s">
        <v>54</v>
      </c>
      <c r="C62" s="454"/>
      <c r="D62" s="455"/>
      <c r="E62" s="238"/>
    </row>
    <row r="63" spans="1:6" s="239" customFormat="1" ht="16.5" customHeight="1" x14ac:dyDescent="0.2">
      <c r="A63" s="429" t="s">
        <v>287</v>
      </c>
      <c r="B63" s="46" t="s">
        <v>53</v>
      </c>
      <c r="C63" s="455"/>
      <c r="D63" s="455"/>
      <c r="E63" s="238"/>
    </row>
    <row r="64" spans="1:6" s="239" customFormat="1" ht="16.5" customHeight="1" x14ac:dyDescent="0.2">
      <c r="A64" s="429" t="s">
        <v>288</v>
      </c>
      <c r="B64" s="46" t="s">
        <v>27</v>
      </c>
      <c r="C64" s="454"/>
      <c r="D64" s="455"/>
      <c r="E64" s="238"/>
    </row>
    <row r="65" spans="1:5" s="239" customFormat="1" ht="16.5" customHeight="1" x14ac:dyDescent="0.2">
      <c r="A65" s="429" t="s">
        <v>323</v>
      </c>
      <c r="B65" s="46" t="s">
        <v>324</v>
      </c>
      <c r="C65" s="454"/>
      <c r="D65" s="455"/>
      <c r="E65" s="238"/>
    </row>
    <row r="66" spans="1:5" ht="16.5" customHeight="1" x14ac:dyDescent="0.3">
      <c r="A66" s="426">
        <v>2</v>
      </c>
      <c r="B66" s="234" t="s">
        <v>388</v>
      </c>
      <c r="C66" s="457"/>
      <c r="D66" s="456">
        <f>SUM(D67:D73)</f>
        <v>0</v>
      </c>
      <c r="E66" s="98"/>
    </row>
    <row r="67" spans="1:5" ht="16.5" customHeight="1" x14ac:dyDescent="0.3">
      <c r="A67" s="100">
        <v>2.1</v>
      </c>
      <c r="B67" s="241" t="s">
        <v>89</v>
      </c>
      <c r="C67" s="458"/>
      <c r="D67" s="459"/>
      <c r="E67" s="98"/>
    </row>
    <row r="68" spans="1:5" ht="16.5" customHeight="1" x14ac:dyDescent="0.3">
      <c r="A68" s="100">
        <v>2.2000000000000002</v>
      </c>
      <c r="B68" s="241" t="s">
        <v>389</v>
      </c>
      <c r="C68" s="458"/>
      <c r="D68" s="459"/>
      <c r="E68" s="98"/>
    </row>
    <row r="69" spans="1:5" ht="16.5" customHeight="1" x14ac:dyDescent="0.3">
      <c r="A69" s="100">
        <v>2.2999999999999998</v>
      </c>
      <c r="B69" s="241" t="s">
        <v>93</v>
      </c>
      <c r="C69" s="458"/>
      <c r="D69" s="459"/>
      <c r="E69" s="98"/>
    </row>
    <row r="70" spans="1:5" ht="16.5" customHeight="1" x14ac:dyDescent="0.3">
      <c r="A70" s="100">
        <v>2.4</v>
      </c>
      <c r="B70" s="241" t="s">
        <v>92</v>
      </c>
      <c r="C70" s="458"/>
      <c r="D70" s="459"/>
      <c r="E70" s="98"/>
    </row>
    <row r="71" spans="1:5" ht="16.5" customHeight="1" x14ac:dyDescent="0.3">
      <c r="A71" s="100">
        <v>2.5</v>
      </c>
      <c r="B71" s="241" t="s">
        <v>390</v>
      </c>
      <c r="C71" s="458"/>
      <c r="D71" s="459"/>
      <c r="E71" s="98"/>
    </row>
    <row r="72" spans="1:5" ht="16.5" customHeight="1" x14ac:dyDescent="0.3">
      <c r="A72" s="100">
        <v>2.6</v>
      </c>
      <c r="B72" s="241" t="s">
        <v>90</v>
      </c>
      <c r="C72" s="458"/>
      <c r="D72" s="459"/>
      <c r="E72" s="98"/>
    </row>
    <row r="73" spans="1:5" ht="16.5" customHeight="1" x14ac:dyDescent="0.3">
      <c r="A73" s="100">
        <v>2.7</v>
      </c>
      <c r="B73" s="241" t="s">
        <v>91</v>
      </c>
      <c r="C73" s="460"/>
      <c r="D73" s="459"/>
      <c r="E73" s="98"/>
    </row>
    <row r="74" spans="1:5" ht="16.5" customHeight="1" x14ac:dyDescent="0.3">
      <c r="A74" s="426">
        <v>3</v>
      </c>
      <c r="B74" s="234" t="s">
        <v>423</v>
      </c>
      <c r="C74" s="456"/>
      <c r="D74" s="459">
        <v>70.75</v>
      </c>
      <c r="E74" s="98"/>
    </row>
    <row r="75" spans="1:5" ht="16.5" customHeight="1" x14ac:dyDescent="0.3">
      <c r="A75" s="426">
        <v>4</v>
      </c>
      <c r="B75" s="234" t="s">
        <v>240</v>
      </c>
      <c r="C75" s="456"/>
      <c r="D75" s="456">
        <f>SUM(D76:D77)</f>
        <v>0</v>
      </c>
      <c r="E75" s="98"/>
    </row>
    <row r="76" spans="1:5" ht="16.5" customHeight="1" x14ac:dyDescent="0.3">
      <c r="A76" s="100">
        <v>4.0999999999999996</v>
      </c>
      <c r="B76" s="100" t="s">
        <v>241</v>
      </c>
      <c r="C76" s="458"/>
      <c r="D76" s="461"/>
      <c r="E76" s="98"/>
    </row>
    <row r="77" spans="1:5" ht="16.5" customHeight="1" x14ac:dyDescent="0.3">
      <c r="A77" s="100">
        <v>4.2</v>
      </c>
      <c r="B77" s="100" t="s">
        <v>242</v>
      </c>
      <c r="C77" s="460"/>
      <c r="D77" s="461"/>
      <c r="E77" s="98"/>
    </row>
    <row r="78" spans="1:5" ht="16.5" customHeight="1" x14ac:dyDescent="0.3">
      <c r="A78" s="426">
        <v>5</v>
      </c>
      <c r="B78" s="234" t="s">
        <v>267</v>
      </c>
      <c r="C78" s="462"/>
      <c r="D78" s="460"/>
      <c r="E78" s="98"/>
    </row>
    <row r="79" spans="1:5" x14ac:dyDescent="0.3">
      <c r="B79" s="44"/>
    </row>
    <row r="80" spans="1:5" ht="15" customHeight="1" x14ac:dyDescent="0.3">
      <c r="A80" s="474" t="s">
        <v>468</v>
      </c>
      <c r="B80" s="474"/>
      <c r="C80" s="474"/>
      <c r="D80" s="474"/>
      <c r="E80" s="408"/>
    </row>
    <row r="81" spans="1:7" x14ac:dyDescent="0.3">
      <c r="B81" s="44"/>
    </row>
    <row r="82" spans="1:7" s="22" customFormat="1" ht="12.75" x14ac:dyDescent="0.2"/>
    <row r="83" spans="1:7" x14ac:dyDescent="0.3">
      <c r="A83" s="71" t="s">
        <v>96</v>
      </c>
      <c r="E83" s="408"/>
    </row>
    <row r="84" spans="1:7" x14ac:dyDescent="0.3">
      <c r="E84"/>
      <c r="F84"/>
      <c r="G84"/>
    </row>
    <row r="85" spans="1:7" x14ac:dyDescent="0.3">
      <c r="D85" s="12"/>
      <c r="E85"/>
      <c r="F85"/>
      <c r="G85"/>
    </row>
    <row r="86" spans="1:7" x14ac:dyDescent="0.3">
      <c r="A86"/>
      <c r="B86" s="71" t="s">
        <v>420</v>
      </c>
      <c r="D86" s="12"/>
      <c r="E86"/>
      <c r="F86"/>
      <c r="G86"/>
    </row>
    <row r="87" spans="1:7" x14ac:dyDescent="0.3">
      <c r="A87"/>
      <c r="B87" s="2" t="s">
        <v>421</v>
      </c>
      <c r="D87" s="12"/>
      <c r="E87"/>
      <c r="F87"/>
      <c r="G87"/>
    </row>
    <row r="88" spans="1:7" customFormat="1" ht="12.75" x14ac:dyDescent="0.2">
      <c r="B88" s="67" t="s">
        <v>127</v>
      </c>
    </row>
    <row r="89" spans="1:7" s="22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abSelected="1" view="pageBreakPreview" zoomScale="80" zoomScaleSheetLayoutView="80" workbookViewId="0">
      <selection activeCell="O32" sqref="O3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290</v>
      </c>
      <c r="B1" s="116"/>
      <c r="C1" s="473" t="s">
        <v>97</v>
      </c>
      <c r="D1" s="473"/>
      <c r="E1" s="154"/>
    </row>
    <row r="2" spans="1:12" ht="15" customHeight="1" x14ac:dyDescent="0.3">
      <c r="A2" s="78" t="s">
        <v>128</v>
      </c>
      <c r="B2" s="116"/>
      <c r="C2" s="463" t="s">
        <v>672</v>
      </c>
      <c r="D2" s="464"/>
      <c r="E2" s="154"/>
    </row>
    <row r="3" spans="1:12" x14ac:dyDescent="0.3">
      <c r="A3" s="78"/>
      <c r="B3" s="116"/>
      <c r="C3" s="351"/>
      <c r="D3" s="351"/>
      <c r="E3" s="154"/>
    </row>
    <row r="4" spans="1:12" s="2" customFormat="1" x14ac:dyDescent="0.3">
      <c r="A4" s="79" t="s">
        <v>262</v>
      </c>
      <c r="B4" s="79"/>
      <c r="C4" s="78"/>
      <c r="D4" s="78"/>
      <c r="E4" s="110"/>
      <c r="L4" s="21"/>
    </row>
    <row r="5" spans="1:12" s="2" customFormat="1" x14ac:dyDescent="0.3">
      <c r="A5" s="26" t="s">
        <v>670</v>
      </c>
      <c r="B5" s="26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50"/>
      <c r="B7" s="350"/>
      <c r="C7" s="80"/>
      <c r="D7" s="80"/>
      <c r="E7" s="155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4"/>
    </row>
    <row r="15" spans="1:12" ht="17.25" customHeight="1" x14ac:dyDescent="0.3">
      <c r="A15" s="17" t="s">
        <v>87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88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4"/>
    </row>
    <row r="18" spans="1:5" ht="30" x14ac:dyDescent="0.3">
      <c r="A18" s="17" t="s">
        <v>12</v>
      </c>
      <c r="B18" s="17" t="s">
        <v>238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269</v>
      </c>
      <c r="B20" s="17" t="s">
        <v>22</v>
      </c>
      <c r="C20" s="37"/>
      <c r="D20" s="40"/>
      <c r="E20" s="154"/>
    </row>
    <row r="21" spans="1:5" x14ac:dyDescent="0.3">
      <c r="A21" s="17" t="s">
        <v>270</v>
      </c>
      <c r="B21" s="17" t="s">
        <v>15</v>
      </c>
      <c r="C21" s="37"/>
      <c r="D21" s="40"/>
      <c r="E21" s="154"/>
    </row>
    <row r="22" spans="1:5" x14ac:dyDescent="0.3">
      <c r="A22" s="17" t="s">
        <v>271</v>
      </c>
      <c r="B22" s="17" t="s">
        <v>16</v>
      </c>
      <c r="C22" s="37"/>
      <c r="D22" s="40"/>
      <c r="E22" s="154"/>
    </row>
    <row r="23" spans="1:5" x14ac:dyDescent="0.3">
      <c r="A23" s="17" t="s">
        <v>272</v>
      </c>
      <c r="B23" s="17" t="s">
        <v>17</v>
      </c>
      <c r="C23" s="119">
        <f>SUM(C24:C27)</f>
        <v>0</v>
      </c>
      <c r="D23" s="119">
        <f>SUM(D24:D27)</f>
        <v>0</v>
      </c>
      <c r="E23" s="154"/>
    </row>
    <row r="24" spans="1:5" ht="16.5" customHeight="1" x14ac:dyDescent="0.3">
      <c r="A24" s="18" t="s">
        <v>273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274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275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276</v>
      </c>
      <c r="B27" s="18" t="s">
        <v>23</v>
      </c>
      <c r="C27" s="37"/>
      <c r="D27" s="41"/>
      <c r="E27" s="154"/>
    </row>
    <row r="28" spans="1:5" x14ac:dyDescent="0.3">
      <c r="A28" s="17" t="s">
        <v>277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4"/>
    </row>
    <row r="33" spans="1:5" x14ac:dyDescent="0.3">
      <c r="A33" s="17" t="s">
        <v>278</v>
      </c>
      <c r="B33" s="17" t="s">
        <v>56</v>
      </c>
      <c r="C33" s="33"/>
      <c r="D33" s="34"/>
      <c r="E33" s="154"/>
    </row>
    <row r="34" spans="1:5" x14ac:dyDescent="0.3">
      <c r="A34" s="17" t="s">
        <v>279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340</v>
      </c>
      <c r="C36" s="85">
        <f>SUM(C37:C42)</f>
        <v>0</v>
      </c>
      <c r="D36" s="85">
        <f>SUM(D37:D42)</f>
        <v>0</v>
      </c>
      <c r="E36" s="154"/>
    </row>
    <row r="37" spans="1:5" x14ac:dyDescent="0.3">
      <c r="A37" s="17" t="s">
        <v>337</v>
      </c>
      <c r="B37" s="17" t="s">
        <v>341</v>
      </c>
      <c r="C37" s="33"/>
      <c r="D37" s="33"/>
      <c r="E37" s="154"/>
    </row>
    <row r="38" spans="1:5" x14ac:dyDescent="0.3">
      <c r="A38" s="17" t="s">
        <v>338</v>
      </c>
      <c r="B38" s="17" t="s">
        <v>342</v>
      </c>
      <c r="C38" s="33"/>
      <c r="D38" s="33"/>
      <c r="E38" s="154"/>
    </row>
    <row r="39" spans="1:5" x14ac:dyDescent="0.3">
      <c r="A39" s="17" t="s">
        <v>339</v>
      </c>
      <c r="B39" s="17" t="s">
        <v>345</v>
      </c>
      <c r="C39" s="33"/>
      <c r="D39" s="34"/>
      <c r="E39" s="154"/>
    </row>
    <row r="40" spans="1:5" x14ac:dyDescent="0.3">
      <c r="A40" s="17" t="s">
        <v>344</v>
      </c>
      <c r="B40" s="17" t="s">
        <v>346</v>
      </c>
      <c r="C40" s="33"/>
      <c r="D40" s="34"/>
      <c r="E40" s="154"/>
    </row>
    <row r="41" spans="1:5" x14ac:dyDescent="0.3">
      <c r="A41" s="17" t="s">
        <v>347</v>
      </c>
      <c r="B41" s="17" t="s">
        <v>466</v>
      </c>
      <c r="C41" s="33"/>
      <c r="D41" s="34"/>
      <c r="E41" s="154"/>
    </row>
    <row r="42" spans="1:5" x14ac:dyDescent="0.3">
      <c r="A42" s="17" t="s">
        <v>467</v>
      </c>
      <c r="B42" s="17" t="s">
        <v>343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284</v>
      </c>
      <c r="C47" s="85">
        <f>SUM(C48:C50)</f>
        <v>0</v>
      </c>
      <c r="D47" s="85">
        <f>SUM(D48:D50)</f>
        <v>0</v>
      </c>
      <c r="E47" s="154"/>
    </row>
    <row r="48" spans="1:5" x14ac:dyDescent="0.3">
      <c r="A48" s="99" t="s">
        <v>352</v>
      </c>
      <c r="B48" s="99" t="s">
        <v>355</v>
      </c>
      <c r="C48" s="33"/>
      <c r="D48" s="34"/>
      <c r="E48" s="154"/>
    </row>
    <row r="49" spans="1:5" x14ac:dyDescent="0.3">
      <c r="A49" s="99" t="s">
        <v>353</v>
      </c>
      <c r="B49" s="99" t="s">
        <v>354</v>
      </c>
      <c r="C49" s="33"/>
      <c r="D49" s="34"/>
      <c r="E49" s="154"/>
    </row>
    <row r="50" spans="1:5" x14ac:dyDescent="0.3">
      <c r="A50" s="99" t="s">
        <v>356</v>
      </c>
      <c r="B50" s="99" t="s">
        <v>357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9" t="s">
        <v>391</v>
      </c>
      <c r="C53" s="86">
        <f>SUM(C54:C55)</f>
        <v>0</v>
      </c>
      <c r="D53" s="86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393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4"/>
    </row>
    <row r="59" spans="1:5" x14ac:dyDescent="0.3">
      <c r="A59" s="16" t="s">
        <v>285</v>
      </c>
      <c r="B59" s="46" t="s">
        <v>52</v>
      </c>
      <c r="C59" s="37"/>
      <c r="D59" s="40"/>
      <c r="E59" s="154"/>
    </row>
    <row r="60" spans="1:5" ht="30" x14ac:dyDescent="0.3">
      <c r="A60" s="16" t="s">
        <v>286</v>
      </c>
      <c r="B60" s="46" t="s">
        <v>54</v>
      </c>
      <c r="C60" s="37"/>
      <c r="D60" s="40"/>
      <c r="E60" s="154"/>
    </row>
    <row r="61" spans="1:5" x14ac:dyDescent="0.3">
      <c r="A61" s="16" t="s">
        <v>287</v>
      </c>
      <c r="B61" s="46" t="s">
        <v>53</v>
      </c>
      <c r="C61" s="40"/>
      <c r="D61" s="40"/>
      <c r="E61" s="154"/>
    </row>
    <row r="62" spans="1:5" x14ac:dyDescent="0.3">
      <c r="A62" s="16" t="s">
        <v>288</v>
      </c>
      <c r="B62" s="46" t="s">
        <v>27</v>
      </c>
      <c r="C62" s="37"/>
      <c r="D62" s="40"/>
      <c r="E62" s="154"/>
    </row>
    <row r="63" spans="1:5" x14ac:dyDescent="0.3">
      <c r="A63" s="16" t="s">
        <v>323</v>
      </c>
      <c r="B63" s="217" t="s">
        <v>324</v>
      </c>
      <c r="C63" s="37"/>
      <c r="D63" s="218"/>
      <c r="E63" s="154"/>
    </row>
    <row r="64" spans="1:5" x14ac:dyDescent="0.3">
      <c r="A64" s="13">
        <v>2</v>
      </c>
      <c r="B64" s="47" t="s">
        <v>95</v>
      </c>
      <c r="C64" s="267"/>
      <c r="D64" s="120">
        <f>SUM(D65:D70)</f>
        <v>0</v>
      </c>
      <c r="E64" s="154"/>
    </row>
    <row r="65" spans="1:5" x14ac:dyDescent="0.3">
      <c r="A65" s="15">
        <v>2.1</v>
      </c>
      <c r="B65" s="48" t="s">
        <v>89</v>
      </c>
      <c r="C65" s="267"/>
      <c r="D65" s="42"/>
      <c r="E65" s="154"/>
    </row>
    <row r="66" spans="1:5" x14ac:dyDescent="0.3">
      <c r="A66" s="15">
        <v>2.2000000000000002</v>
      </c>
      <c r="B66" s="48" t="s">
        <v>93</v>
      </c>
      <c r="C66" s="269"/>
      <c r="D66" s="43"/>
      <c r="E66" s="154"/>
    </row>
    <row r="67" spans="1:5" x14ac:dyDescent="0.3">
      <c r="A67" s="15">
        <v>2.2999999999999998</v>
      </c>
      <c r="B67" s="48" t="s">
        <v>92</v>
      </c>
      <c r="C67" s="269"/>
      <c r="D67" s="43"/>
      <c r="E67" s="154"/>
    </row>
    <row r="68" spans="1:5" x14ac:dyDescent="0.3">
      <c r="A68" s="15">
        <v>2.4</v>
      </c>
      <c r="B68" s="48" t="s">
        <v>94</v>
      </c>
      <c r="C68" s="269"/>
      <c r="D68" s="43"/>
      <c r="E68" s="154"/>
    </row>
    <row r="69" spans="1:5" x14ac:dyDescent="0.3">
      <c r="A69" s="15">
        <v>2.5</v>
      </c>
      <c r="B69" s="48" t="s">
        <v>90</v>
      </c>
      <c r="C69" s="269"/>
      <c r="D69" s="43"/>
      <c r="E69" s="154"/>
    </row>
    <row r="70" spans="1:5" x14ac:dyDescent="0.3">
      <c r="A70" s="15">
        <v>2.6</v>
      </c>
      <c r="B70" s="48" t="s">
        <v>91</v>
      </c>
      <c r="C70" s="269"/>
      <c r="D70" s="43"/>
      <c r="E70" s="154"/>
    </row>
    <row r="71" spans="1:5" s="2" customFormat="1" x14ac:dyDescent="0.3">
      <c r="A71" s="13">
        <v>3</v>
      </c>
      <c r="B71" s="265" t="s">
        <v>423</v>
      </c>
      <c r="C71" s="268"/>
      <c r="D71" s="266"/>
      <c r="E71" s="107"/>
    </row>
    <row r="72" spans="1:5" s="2" customFormat="1" x14ac:dyDescent="0.3">
      <c r="A72" s="13">
        <v>4</v>
      </c>
      <c r="B72" s="13" t="s">
        <v>240</v>
      </c>
      <c r="C72" s="268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7"/>
    </row>
    <row r="74" spans="1:5" s="2" customFormat="1" x14ac:dyDescent="0.3">
      <c r="A74" s="15">
        <v>4.2</v>
      </c>
      <c r="B74" s="15" t="s">
        <v>242</v>
      </c>
      <c r="C74" s="8"/>
      <c r="D74" s="8"/>
      <c r="E74" s="107"/>
    </row>
    <row r="75" spans="1:5" s="2" customFormat="1" x14ac:dyDescent="0.3">
      <c r="A75" s="13">
        <v>5</v>
      </c>
      <c r="B75" s="264" t="s">
        <v>267</v>
      </c>
      <c r="C75" s="8"/>
      <c r="D75" s="87"/>
      <c r="E75" s="107"/>
    </row>
    <row r="76" spans="1:5" s="2" customFormat="1" x14ac:dyDescent="0.3">
      <c r="A76" s="360"/>
      <c r="B76" s="360"/>
      <c r="C76" s="12"/>
      <c r="D76" s="12"/>
      <c r="E76" s="107"/>
    </row>
    <row r="77" spans="1:5" s="2" customFormat="1" x14ac:dyDescent="0.3">
      <c r="A77" s="474" t="s">
        <v>468</v>
      </c>
      <c r="B77" s="474"/>
      <c r="C77" s="474"/>
      <c r="D77" s="474"/>
      <c r="E77" s="107"/>
    </row>
    <row r="78" spans="1:5" s="2" customFormat="1" x14ac:dyDescent="0.3">
      <c r="A78" s="360"/>
      <c r="B78" s="360"/>
      <c r="C78" s="12"/>
      <c r="D78" s="12"/>
      <c r="E78" s="107"/>
    </row>
    <row r="79" spans="1:5" s="22" customFormat="1" ht="12.75" x14ac:dyDescent="0.2"/>
    <row r="80" spans="1:5" s="2" customFormat="1" x14ac:dyDescent="0.3">
      <c r="A80" s="71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75" t="s">
        <v>470</v>
      </c>
      <c r="C84" s="475"/>
      <c r="D84" s="475"/>
      <c r="E84"/>
      <c r="F84"/>
      <c r="G84"/>
      <c r="H84"/>
      <c r="I84"/>
    </row>
    <row r="85" spans="1:9" customFormat="1" ht="12.75" x14ac:dyDescent="0.2">
      <c r="B85" s="67" t="s">
        <v>471</v>
      </c>
    </row>
    <row r="86" spans="1:9" s="2" customFormat="1" x14ac:dyDescent="0.3">
      <c r="A86" s="11"/>
      <c r="B86" s="475" t="s">
        <v>472</v>
      </c>
      <c r="C86" s="475"/>
      <c r="D86" s="475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B11" sqref="B1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321</v>
      </c>
      <c r="B1" s="79"/>
      <c r="C1" s="473" t="s">
        <v>97</v>
      </c>
      <c r="D1" s="473"/>
      <c r="E1" s="93"/>
    </row>
    <row r="2" spans="1:5" s="6" customFormat="1" ht="15" customHeight="1" x14ac:dyDescent="0.3">
      <c r="A2" s="76" t="s">
        <v>315</v>
      </c>
      <c r="B2" s="79"/>
      <c r="C2" s="463" t="s">
        <v>672</v>
      </c>
      <c r="D2" s="464"/>
      <c r="E2" s="93"/>
    </row>
    <row r="3" spans="1:5" s="6" customFormat="1" x14ac:dyDescent="0.3">
      <c r="A3" s="78" t="s">
        <v>128</v>
      </c>
      <c r="B3" s="76"/>
      <c r="C3" s="165"/>
      <c r="D3" s="165"/>
      <c r="E3" s="93"/>
    </row>
    <row r="4" spans="1:5" s="6" customFormat="1" x14ac:dyDescent="0.3">
      <c r="A4" s="78"/>
      <c r="B4" s="78"/>
      <c r="C4" s="165"/>
      <c r="D4" s="165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26" t="s">
        <v>670</v>
      </c>
      <c r="B6" s="26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4"/>
      <c r="B8" s="164"/>
      <c r="C8" s="80"/>
      <c r="D8" s="80"/>
      <c r="E8" s="93"/>
    </row>
    <row r="9" spans="1:5" s="6" customFormat="1" ht="30" x14ac:dyDescent="0.3">
      <c r="A9" s="91" t="s">
        <v>64</v>
      </c>
      <c r="B9" s="91" t="s">
        <v>320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316</v>
      </c>
      <c r="B10" s="100"/>
      <c r="C10" s="4"/>
      <c r="D10" s="4"/>
      <c r="E10" s="95"/>
    </row>
    <row r="11" spans="1:5" s="10" customFormat="1" x14ac:dyDescent="0.2">
      <c r="A11" s="100" t="s">
        <v>317</v>
      </c>
      <c r="B11" s="100"/>
      <c r="C11" s="4"/>
      <c r="D11" s="4"/>
      <c r="E11" s="96"/>
    </row>
    <row r="12" spans="1:5" s="10" customFormat="1" x14ac:dyDescent="0.2">
      <c r="A12" s="89" t="s">
        <v>266</v>
      </c>
      <c r="B12" s="89"/>
      <c r="C12" s="4"/>
      <c r="D12" s="4"/>
      <c r="E12" s="96"/>
    </row>
    <row r="13" spans="1:5" s="10" customFormat="1" x14ac:dyDescent="0.2">
      <c r="A13" s="89" t="s">
        <v>266</v>
      </c>
      <c r="B13" s="89"/>
      <c r="C13" s="4"/>
      <c r="D13" s="4"/>
      <c r="E13" s="96"/>
    </row>
    <row r="14" spans="1:5" s="10" customFormat="1" x14ac:dyDescent="0.2">
      <c r="A14" s="89" t="s">
        <v>266</v>
      </c>
      <c r="B14" s="89"/>
      <c r="C14" s="4"/>
      <c r="D14" s="4"/>
      <c r="E14" s="96"/>
    </row>
    <row r="15" spans="1:5" s="10" customFormat="1" x14ac:dyDescent="0.2">
      <c r="A15" s="89" t="s">
        <v>266</v>
      </c>
      <c r="B15" s="89"/>
      <c r="C15" s="4"/>
      <c r="D15" s="4"/>
      <c r="E15" s="96"/>
    </row>
    <row r="16" spans="1:5" s="10" customFormat="1" x14ac:dyDescent="0.2">
      <c r="A16" s="89" t="s">
        <v>266</v>
      </c>
      <c r="B16" s="89"/>
      <c r="C16" s="4"/>
      <c r="D16" s="4"/>
      <c r="E16" s="96"/>
    </row>
    <row r="17" spans="1:5" s="10" customFormat="1" ht="17.25" customHeight="1" x14ac:dyDescent="0.2">
      <c r="A17" s="100" t="s">
        <v>318</v>
      </c>
      <c r="B17" s="89"/>
      <c r="C17" s="4"/>
      <c r="D17" s="4"/>
      <c r="E17" s="96"/>
    </row>
    <row r="18" spans="1:5" s="10" customFormat="1" ht="18" customHeight="1" x14ac:dyDescent="0.2">
      <c r="A18" s="100" t="s">
        <v>319</v>
      </c>
      <c r="B18" s="89"/>
      <c r="C18" s="4"/>
      <c r="D18" s="4"/>
      <c r="E18" s="96"/>
    </row>
    <row r="19" spans="1:5" s="10" customFormat="1" x14ac:dyDescent="0.2">
      <c r="A19" s="89" t="s">
        <v>266</v>
      </c>
      <c r="B19" s="89"/>
      <c r="C19" s="4"/>
      <c r="D19" s="4"/>
      <c r="E19" s="96"/>
    </row>
    <row r="20" spans="1:5" s="10" customFormat="1" x14ac:dyDescent="0.2">
      <c r="A20" s="89" t="s">
        <v>266</v>
      </c>
      <c r="B20" s="89"/>
      <c r="C20" s="4"/>
      <c r="D20" s="4"/>
      <c r="E20" s="96"/>
    </row>
    <row r="21" spans="1:5" s="10" customFormat="1" x14ac:dyDescent="0.2">
      <c r="A21" s="89" t="s">
        <v>266</v>
      </c>
      <c r="B21" s="89"/>
      <c r="C21" s="4"/>
      <c r="D21" s="4"/>
      <c r="E21" s="96"/>
    </row>
    <row r="22" spans="1:5" s="10" customFormat="1" x14ac:dyDescent="0.2">
      <c r="A22" s="89" t="s">
        <v>266</v>
      </c>
      <c r="B22" s="89"/>
      <c r="C22" s="4"/>
      <c r="D22" s="4"/>
      <c r="E22" s="96"/>
    </row>
    <row r="23" spans="1:5" s="10" customFormat="1" x14ac:dyDescent="0.2">
      <c r="A23" s="89" t="s">
        <v>266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322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16" t="s">
        <v>396</v>
      </c>
    </row>
    <row r="30" spans="1:5" x14ac:dyDescent="0.3">
      <c r="A30" s="216"/>
    </row>
    <row r="31" spans="1:5" x14ac:dyDescent="0.3">
      <c r="A31" s="216" t="s">
        <v>335</v>
      </c>
    </row>
    <row r="32" spans="1:5" s="22" customFormat="1" ht="12.75" x14ac:dyDescent="0.2"/>
    <row r="33" spans="1:9" x14ac:dyDescent="0.3">
      <c r="A33" s="71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127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view="pageBreakPreview" zoomScale="80" zoomScaleSheetLayoutView="80" workbookViewId="0">
      <selection activeCell="I26" sqref="I26"/>
    </sheetView>
  </sheetViews>
  <sheetFormatPr defaultRowHeight="12.75" x14ac:dyDescent="0.2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18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 x14ac:dyDescent="0.3">
      <c r="A1" s="76" t="s">
        <v>443</v>
      </c>
      <c r="B1" s="76"/>
      <c r="C1" s="79"/>
      <c r="D1" s="79"/>
      <c r="E1" s="79"/>
      <c r="F1" s="79"/>
      <c r="G1" s="274"/>
      <c r="H1" s="274"/>
      <c r="I1" s="473" t="s">
        <v>97</v>
      </c>
      <c r="J1" s="473"/>
    </row>
    <row r="2" spans="1:10" ht="15" x14ac:dyDescent="0.3">
      <c r="A2" s="78" t="s">
        <v>128</v>
      </c>
      <c r="B2" s="76"/>
      <c r="C2" s="79"/>
      <c r="D2" s="79"/>
      <c r="E2" s="79"/>
      <c r="F2" s="79"/>
      <c r="G2" s="274"/>
      <c r="H2" s="274"/>
      <c r="I2" s="463" t="s">
        <v>672</v>
      </c>
      <c r="J2" s="464"/>
    </row>
    <row r="3" spans="1:10" ht="15" x14ac:dyDescent="0.3">
      <c r="A3" s="78"/>
      <c r="B3" s="78"/>
      <c r="C3" s="76"/>
      <c r="D3" s="76"/>
      <c r="E3" s="76"/>
      <c r="F3" s="76"/>
      <c r="G3" s="274"/>
      <c r="H3" s="274"/>
      <c r="I3" s="274"/>
    </row>
    <row r="4" spans="1:10" ht="15" x14ac:dyDescent="0.3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/>
      <c r="B5" s="26" t="s">
        <v>670</v>
      </c>
      <c r="C5" s="26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45" x14ac:dyDescent="0.2">
      <c r="A7" s="92" t="s">
        <v>64</v>
      </c>
      <c r="B7" s="92" t="s">
        <v>326</v>
      </c>
      <c r="C7" s="92" t="s">
        <v>327</v>
      </c>
      <c r="D7" s="92" t="s">
        <v>215</v>
      </c>
      <c r="E7" s="92" t="s">
        <v>331</v>
      </c>
      <c r="F7" s="92" t="s">
        <v>334</v>
      </c>
      <c r="G7" s="81" t="s">
        <v>10</v>
      </c>
      <c r="H7" s="81" t="s">
        <v>9</v>
      </c>
      <c r="I7" s="81" t="s">
        <v>377</v>
      </c>
      <c r="J7" s="227" t="s">
        <v>333</v>
      </c>
    </row>
    <row r="8" spans="1:10" ht="29.25" customHeight="1" x14ac:dyDescent="0.2">
      <c r="A8" s="100">
        <v>1</v>
      </c>
      <c r="B8" s="418" t="s">
        <v>601</v>
      </c>
      <c r="C8" s="418" t="s">
        <v>503</v>
      </c>
      <c r="D8" s="419" t="s">
        <v>501</v>
      </c>
      <c r="E8" s="420" t="s">
        <v>602</v>
      </c>
      <c r="F8" s="418" t="s">
        <v>333</v>
      </c>
      <c r="G8" s="421">
        <v>2200</v>
      </c>
      <c r="H8" s="421">
        <v>0</v>
      </c>
      <c r="I8" s="422">
        <f t="shared" ref="I8:I32" si="0">H8*20%</f>
        <v>0</v>
      </c>
      <c r="J8" s="227" t="s">
        <v>0</v>
      </c>
    </row>
    <row r="9" spans="1:10" ht="29.25" customHeight="1" x14ac:dyDescent="0.2">
      <c r="A9" s="100">
        <v>2</v>
      </c>
      <c r="B9" s="418" t="s">
        <v>603</v>
      </c>
      <c r="C9" s="418" t="s">
        <v>604</v>
      </c>
      <c r="D9" s="419" t="s">
        <v>605</v>
      </c>
      <c r="E9" s="420" t="s">
        <v>602</v>
      </c>
      <c r="F9" s="418" t="s">
        <v>333</v>
      </c>
      <c r="G9" s="423">
        <v>1600</v>
      </c>
      <c r="H9" s="423">
        <v>1600</v>
      </c>
      <c r="I9" s="422">
        <f t="shared" si="0"/>
        <v>320</v>
      </c>
    </row>
    <row r="10" spans="1:10" ht="29.25" customHeight="1" x14ac:dyDescent="0.2">
      <c r="A10" s="100">
        <v>3</v>
      </c>
      <c r="B10" s="418" t="s">
        <v>530</v>
      </c>
      <c r="C10" s="418" t="s">
        <v>606</v>
      </c>
      <c r="D10" s="419" t="s">
        <v>607</v>
      </c>
      <c r="E10" s="420" t="s">
        <v>602</v>
      </c>
      <c r="F10" s="418" t="s">
        <v>333</v>
      </c>
      <c r="G10" s="421">
        <v>1600</v>
      </c>
      <c r="H10" s="423">
        <v>1600</v>
      </c>
      <c r="I10" s="422">
        <f t="shared" si="0"/>
        <v>320</v>
      </c>
    </row>
    <row r="11" spans="1:10" ht="29.25" customHeight="1" x14ac:dyDescent="0.2">
      <c r="A11" s="100">
        <v>4</v>
      </c>
      <c r="B11" s="418" t="s">
        <v>608</v>
      </c>
      <c r="C11" s="418" t="s">
        <v>609</v>
      </c>
      <c r="D11" s="418">
        <v>65002007395</v>
      </c>
      <c r="E11" s="420" t="s">
        <v>602</v>
      </c>
      <c r="F11" s="418" t="s">
        <v>333</v>
      </c>
      <c r="G11" s="423">
        <v>1600</v>
      </c>
      <c r="H11" s="423">
        <v>1600</v>
      </c>
      <c r="I11" s="422">
        <f t="shared" si="0"/>
        <v>320</v>
      </c>
    </row>
    <row r="12" spans="1:10" ht="29.25" customHeight="1" x14ac:dyDescent="0.2">
      <c r="A12" s="100">
        <v>5</v>
      </c>
      <c r="B12" s="418" t="s">
        <v>610</v>
      </c>
      <c r="C12" s="418" t="s">
        <v>611</v>
      </c>
      <c r="D12" s="402">
        <v>61001005366</v>
      </c>
      <c r="E12" s="420" t="s">
        <v>602</v>
      </c>
      <c r="F12" s="418" t="s">
        <v>333</v>
      </c>
      <c r="G12" s="421">
        <v>1600</v>
      </c>
      <c r="H12" s="423">
        <v>1600</v>
      </c>
      <c r="I12" s="422">
        <f t="shared" si="0"/>
        <v>320</v>
      </c>
    </row>
    <row r="13" spans="1:10" ht="29.25" customHeight="1" x14ac:dyDescent="0.2">
      <c r="A13" s="100">
        <v>6</v>
      </c>
      <c r="B13" s="418" t="s">
        <v>612</v>
      </c>
      <c r="C13" s="418" t="s">
        <v>613</v>
      </c>
      <c r="D13" s="419" t="s">
        <v>614</v>
      </c>
      <c r="E13" s="420" t="s">
        <v>602</v>
      </c>
      <c r="F13" s="418" t="s">
        <v>333</v>
      </c>
      <c r="G13" s="423">
        <v>1600</v>
      </c>
      <c r="H13" s="423">
        <v>0</v>
      </c>
      <c r="I13" s="422">
        <f t="shared" si="0"/>
        <v>0</v>
      </c>
    </row>
    <row r="14" spans="1:10" ht="29.25" customHeight="1" x14ac:dyDescent="0.2">
      <c r="A14" s="100">
        <v>7</v>
      </c>
      <c r="B14" s="418" t="s">
        <v>615</v>
      </c>
      <c r="C14" s="418" t="s">
        <v>509</v>
      </c>
      <c r="D14" s="419" t="s">
        <v>507</v>
      </c>
      <c r="E14" s="420" t="s">
        <v>602</v>
      </c>
      <c r="F14" s="418" t="s">
        <v>333</v>
      </c>
      <c r="G14" s="421">
        <v>1600</v>
      </c>
      <c r="H14" s="423">
        <v>1600</v>
      </c>
      <c r="I14" s="422">
        <f t="shared" si="0"/>
        <v>320</v>
      </c>
    </row>
    <row r="15" spans="1:10" ht="29.25" customHeight="1" x14ac:dyDescent="0.2">
      <c r="A15" s="100">
        <v>8</v>
      </c>
      <c r="B15" s="418" t="s">
        <v>616</v>
      </c>
      <c r="C15" s="418" t="s">
        <v>617</v>
      </c>
      <c r="D15" s="419" t="s">
        <v>618</v>
      </c>
      <c r="E15" s="420" t="s">
        <v>602</v>
      </c>
      <c r="F15" s="418" t="s">
        <v>333</v>
      </c>
      <c r="G15" s="423">
        <v>1400</v>
      </c>
      <c r="H15" s="421">
        <v>0</v>
      </c>
      <c r="I15" s="422">
        <f t="shared" si="0"/>
        <v>0</v>
      </c>
    </row>
    <row r="16" spans="1:10" ht="29.25" customHeight="1" x14ac:dyDescent="0.2">
      <c r="A16" s="100">
        <v>9</v>
      </c>
      <c r="B16" s="418" t="s">
        <v>548</v>
      </c>
      <c r="C16" s="418" t="s">
        <v>619</v>
      </c>
      <c r="D16" s="419" t="s">
        <v>620</v>
      </c>
      <c r="E16" s="420" t="s">
        <v>602</v>
      </c>
      <c r="F16" s="418" t="s">
        <v>333</v>
      </c>
      <c r="G16" s="421">
        <v>1300</v>
      </c>
      <c r="H16" s="421">
        <v>1300</v>
      </c>
      <c r="I16" s="422">
        <f t="shared" si="0"/>
        <v>260</v>
      </c>
    </row>
    <row r="17" spans="1:9" ht="29.25" customHeight="1" x14ac:dyDescent="0.2">
      <c r="A17" s="100">
        <v>10</v>
      </c>
      <c r="B17" s="418" t="s">
        <v>621</v>
      </c>
      <c r="C17" s="418" t="s">
        <v>622</v>
      </c>
      <c r="D17" s="419" t="s">
        <v>623</v>
      </c>
      <c r="E17" s="420" t="s">
        <v>602</v>
      </c>
      <c r="F17" s="418" t="s">
        <v>333</v>
      </c>
      <c r="G17" s="423">
        <v>1200</v>
      </c>
      <c r="H17" s="421">
        <v>1200</v>
      </c>
      <c r="I17" s="422">
        <f t="shared" si="0"/>
        <v>240</v>
      </c>
    </row>
    <row r="18" spans="1:9" ht="29.25" customHeight="1" x14ac:dyDescent="0.2">
      <c r="A18" s="100">
        <v>11</v>
      </c>
      <c r="B18" s="418" t="s">
        <v>624</v>
      </c>
      <c r="C18" s="418" t="s">
        <v>625</v>
      </c>
      <c r="D18" s="419" t="s">
        <v>626</v>
      </c>
      <c r="E18" s="420" t="s">
        <v>602</v>
      </c>
      <c r="F18" s="418" t="s">
        <v>333</v>
      </c>
      <c r="G18" s="421">
        <v>900</v>
      </c>
      <c r="H18" s="421">
        <v>900</v>
      </c>
      <c r="I18" s="422">
        <f t="shared" si="0"/>
        <v>180</v>
      </c>
    </row>
    <row r="19" spans="1:9" ht="29.25" customHeight="1" x14ac:dyDescent="0.2">
      <c r="A19" s="100">
        <v>12</v>
      </c>
      <c r="B19" s="418" t="s">
        <v>518</v>
      </c>
      <c r="C19" s="418" t="s">
        <v>519</v>
      </c>
      <c r="D19" s="419" t="s">
        <v>517</v>
      </c>
      <c r="E19" s="420" t="s">
        <v>602</v>
      </c>
      <c r="F19" s="418" t="s">
        <v>333</v>
      </c>
      <c r="G19" s="423">
        <v>900</v>
      </c>
      <c r="H19" s="421">
        <v>900</v>
      </c>
      <c r="I19" s="422">
        <f t="shared" si="0"/>
        <v>180</v>
      </c>
    </row>
    <row r="20" spans="1:9" ht="29.25" customHeight="1" x14ac:dyDescent="0.2">
      <c r="A20" s="100">
        <v>13</v>
      </c>
      <c r="B20" s="418" t="s">
        <v>608</v>
      </c>
      <c r="C20" s="418" t="s">
        <v>627</v>
      </c>
      <c r="D20" s="419" t="s">
        <v>628</v>
      </c>
      <c r="E20" s="420" t="s">
        <v>602</v>
      </c>
      <c r="F20" s="418" t="s">
        <v>333</v>
      </c>
      <c r="G20" s="421">
        <v>1100</v>
      </c>
      <c r="H20" s="421">
        <v>1100</v>
      </c>
      <c r="I20" s="422">
        <f t="shared" si="0"/>
        <v>220</v>
      </c>
    </row>
    <row r="21" spans="1:9" ht="29.25" customHeight="1" x14ac:dyDescent="0.2">
      <c r="A21" s="100">
        <v>14</v>
      </c>
      <c r="B21" s="418" t="s">
        <v>513</v>
      </c>
      <c r="C21" s="418" t="s">
        <v>514</v>
      </c>
      <c r="D21" s="419" t="s">
        <v>629</v>
      </c>
      <c r="E21" s="420" t="s">
        <v>602</v>
      </c>
      <c r="F21" s="418" t="s">
        <v>333</v>
      </c>
      <c r="G21" s="423">
        <v>1100</v>
      </c>
      <c r="H21" s="421">
        <v>1100</v>
      </c>
      <c r="I21" s="422">
        <f t="shared" si="0"/>
        <v>220</v>
      </c>
    </row>
    <row r="22" spans="1:9" ht="29.25" customHeight="1" x14ac:dyDescent="0.2">
      <c r="A22" s="100">
        <v>15</v>
      </c>
      <c r="B22" s="418" t="s">
        <v>630</v>
      </c>
      <c r="C22" s="418" t="s">
        <v>631</v>
      </c>
      <c r="D22" s="419" t="s">
        <v>632</v>
      </c>
      <c r="E22" s="420" t="s">
        <v>602</v>
      </c>
      <c r="F22" s="418" t="s">
        <v>333</v>
      </c>
      <c r="G22" s="421">
        <v>250</v>
      </c>
      <c r="H22" s="421">
        <v>250</v>
      </c>
      <c r="I22" s="422">
        <f t="shared" si="0"/>
        <v>50</v>
      </c>
    </row>
    <row r="23" spans="1:9" ht="29.25" customHeight="1" x14ac:dyDescent="0.2">
      <c r="A23" s="100">
        <v>16</v>
      </c>
      <c r="B23" s="418" t="s">
        <v>633</v>
      </c>
      <c r="C23" s="418" t="s">
        <v>634</v>
      </c>
      <c r="D23" s="419" t="s">
        <v>635</v>
      </c>
      <c r="E23" s="420" t="s">
        <v>602</v>
      </c>
      <c r="F23" s="418" t="s">
        <v>333</v>
      </c>
      <c r="G23" s="423">
        <v>550</v>
      </c>
      <c r="H23" s="421">
        <v>550</v>
      </c>
      <c r="I23" s="422">
        <f t="shared" si="0"/>
        <v>110</v>
      </c>
    </row>
    <row r="24" spans="1:9" ht="29.25" customHeight="1" x14ac:dyDescent="0.2">
      <c r="A24" s="100">
        <v>17</v>
      </c>
      <c r="B24" s="418" t="s">
        <v>636</v>
      </c>
      <c r="C24" s="418" t="s">
        <v>637</v>
      </c>
      <c r="D24" s="394" t="s">
        <v>638</v>
      </c>
      <c r="E24" s="420" t="s">
        <v>602</v>
      </c>
      <c r="F24" s="418" t="s">
        <v>333</v>
      </c>
      <c r="G24" s="421">
        <v>2000</v>
      </c>
      <c r="H24" s="421">
        <v>2000</v>
      </c>
      <c r="I24" s="422">
        <f t="shared" si="0"/>
        <v>400</v>
      </c>
    </row>
    <row r="25" spans="1:9" ht="29.25" customHeight="1" x14ac:dyDescent="0.2">
      <c r="A25" s="100">
        <v>18</v>
      </c>
      <c r="B25" s="418" t="s">
        <v>639</v>
      </c>
      <c r="C25" s="418" t="s">
        <v>640</v>
      </c>
      <c r="D25" s="394" t="s">
        <v>641</v>
      </c>
      <c r="E25" s="420" t="s">
        <v>602</v>
      </c>
      <c r="F25" s="418" t="s">
        <v>333</v>
      </c>
      <c r="G25" s="423">
        <v>900</v>
      </c>
      <c r="H25" s="421">
        <v>900</v>
      </c>
      <c r="I25" s="422">
        <f t="shared" si="0"/>
        <v>180</v>
      </c>
    </row>
    <row r="26" spans="1:9" ht="29.25" customHeight="1" x14ac:dyDescent="0.2">
      <c r="A26" s="100">
        <v>19</v>
      </c>
      <c r="B26" s="418" t="s">
        <v>642</v>
      </c>
      <c r="C26" s="418" t="s">
        <v>643</v>
      </c>
      <c r="D26" s="394" t="s">
        <v>644</v>
      </c>
      <c r="E26" s="420" t="s">
        <v>602</v>
      </c>
      <c r="F26" s="418" t="s">
        <v>333</v>
      </c>
      <c r="G26" s="421">
        <v>900</v>
      </c>
      <c r="H26" s="421">
        <v>900</v>
      </c>
      <c r="I26" s="422">
        <f t="shared" si="0"/>
        <v>180</v>
      </c>
    </row>
    <row r="27" spans="1:9" ht="29.25" customHeight="1" x14ac:dyDescent="0.2">
      <c r="A27" s="100">
        <v>20</v>
      </c>
      <c r="B27" s="418" t="s">
        <v>608</v>
      </c>
      <c r="C27" s="418" t="s">
        <v>645</v>
      </c>
      <c r="D27" s="394" t="s">
        <v>646</v>
      </c>
      <c r="E27" s="420" t="s">
        <v>602</v>
      </c>
      <c r="F27" s="418" t="s">
        <v>333</v>
      </c>
      <c r="G27" s="423">
        <v>900</v>
      </c>
      <c r="H27" s="421">
        <v>900</v>
      </c>
      <c r="I27" s="422">
        <f t="shared" si="0"/>
        <v>180</v>
      </c>
    </row>
    <row r="28" spans="1:9" ht="29.25" customHeight="1" x14ac:dyDescent="0.2">
      <c r="A28" s="100">
        <v>21</v>
      </c>
      <c r="B28" s="418" t="s">
        <v>647</v>
      </c>
      <c r="C28" s="418" t="s">
        <v>648</v>
      </c>
      <c r="D28" s="394" t="s">
        <v>649</v>
      </c>
      <c r="E28" s="420" t="s">
        <v>602</v>
      </c>
      <c r="F28" s="418" t="s">
        <v>333</v>
      </c>
      <c r="G28" s="421">
        <v>900</v>
      </c>
      <c r="H28" s="421">
        <v>900</v>
      </c>
      <c r="I28" s="422">
        <f t="shared" si="0"/>
        <v>180</v>
      </c>
    </row>
    <row r="29" spans="1:9" ht="29.25" customHeight="1" x14ac:dyDescent="0.2">
      <c r="A29" s="100">
        <v>22</v>
      </c>
      <c r="B29" s="418" t="s">
        <v>636</v>
      </c>
      <c r="C29" s="418" t="s">
        <v>650</v>
      </c>
      <c r="D29" s="394" t="s">
        <v>651</v>
      </c>
      <c r="E29" s="420" t="s">
        <v>602</v>
      </c>
      <c r="F29" s="418" t="s">
        <v>333</v>
      </c>
      <c r="G29" s="423">
        <v>900</v>
      </c>
      <c r="H29" s="421">
        <v>900</v>
      </c>
      <c r="I29" s="422">
        <f t="shared" si="0"/>
        <v>180</v>
      </c>
    </row>
    <row r="30" spans="1:9" ht="29.25" customHeight="1" x14ac:dyDescent="0.2">
      <c r="A30" s="100">
        <v>23</v>
      </c>
      <c r="B30" s="424" t="s">
        <v>652</v>
      </c>
      <c r="C30" s="424" t="s">
        <v>653</v>
      </c>
      <c r="D30" s="425" t="s">
        <v>654</v>
      </c>
      <c r="E30" s="420" t="s">
        <v>602</v>
      </c>
      <c r="F30" s="418" t="s">
        <v>333</v>
      </c>
      <c r="G30" s="421">
        <v>900</v>
      </c>
      <c r="H30" s="421">
        <v>900</v>
      </c>
      <c r="I30" s="422">
        <f t="shared" si="0"/>
        <v>180</v>
      </c>
    </row>
    <row r="31" spans="1:9" ht="29.25" customHeight="1" x14ac:dyDescent="0.2">
      <c r="A31" s="100">
        <v>24</v>
      </c>
      <c r="B31" s="418" t="s">
        <v>556</v>
      </c>
      <c r="C31" s="418" t="s">
        <v>655</v>
      </c>
      <c r="D31" s="394" t="s">
        <v>656</v>
      </c>
      <c r="E31" s="420" t="s">
        <v>602</v>
      </c>
      <c r="F31" s="418" t="s">
        <v>333</v>
      </c>
      <c r="G31" s="423">
        <v>500</v>
      </c>
      <c r="H31" s="421">
        <v>500</v>
      </c>
      <c r="I31" s="422">
        <f t="shared" si="0"/>
        <v>100</v>
      </c>
    </row>
    <row r="32" spans="1:9" ht="29.25" customHeight="1" x14ac:dyDescent="0.2">
      <c r="A32" s="100">
        <v>25</v>
      </c>
      <c r="B32" s="418" t="s">
        <v>657</v>
      </c>
      <c r="C32" s="418" t="s">
        <v>658</v>
      </c>
      <c r="D32" s="394" t="s">
        <v>659</v>
      </c>
      <c r="E32" s="420" t="s">
        <v>602</v>
      </c>
      <c r="F32" s="418" t="s">
        <v>333</v>
      </c>
      <c r="G32" s="421">
        <v>500</v>
      </c>
      <c r="H32" s="421">
        <v>500</v>
      </c>
      <c r="I32" s="422">
        <f t="shared" si="0"/>
        <v>100</v>
      </c>
    </row>
    <row r="33" spans="1:9" ht="29.25" customHeight="1" x14ac:dyDescent="0.2">
      <c r="A33" s="100">
        <v>26</v>
      </c>
      <c r="B33" s="89"/>
      <c r="C33" s="89"/>
      <c r="D33" s="89"/>
      <c r="E33" s="89"/>
      <c r="F33" s="100"/>
      <c r="G33" s="4"/>
      <c r="H33" s="4"/>
      <c r="I33" s="4"/>
    </row>
    <row r="34" spans="1:9" ht="29.25" customHeight="1" x14ac:dyDescent="0.2">
      <c r="A34" s="89" t="s">
        <v>264</v>
      </c>
      <c r="B34" s="89"/>
      <c r="C34" s="89"/>
      <c r="D34" s="89"/>
      <c r="E34" s="89"/>
      <c r="F34" s="100"/>
      <c r="G34" s="4"/>
      <c r="H34" s="4"/>
      <c r="I34" s="4"/>
    </row>
    <row r="35" spans="1:9" ht="15" x14ac:dyDescent="0.3">
      <c r="A35" s="89"/>
      <c r="B35" s="101"/>
      <c r="C35" s="101"/>
      <c r="D35" s="101"/>
      <c r="E35" s="101"/>
      <c r="F35" s="89" t="s">
        <v>428</v>
      </c>
      <c r="G35" s="88">
        <f>SUM(G8:G34)</f>
        <v>28900</v>
      </c>
      <c r="H35" s="88">
        <f>SUM(H8:H34)</f>
        <v>23700</v>
      </c>
      <c r="I35" s="88">
        <f>SUM(I8:I34)</f>
        <v>4740</v>
      </c>
    </row>
    <row r="36" spans="1:9" ht="15" x14ac:dyDescent="0.3">
      <c r="A36" s="225"/>
      <c r="B36" s="225"/>
      <c r="C36" s="225"/>
      <c r="D36" s="225"/>
      <c r="E36" s="225"/>
      <c r="F36" s="225"/>
      <c r="G36" s="225"/>
      <c r="H36" s="185"/>
      <c r="I36" s="185"/>
    </row>
    <row r="37" spans="1:9" ht="15" x14ac:dyDescent="0.3">
      <c r="A37" s="226" t="s">
        <v>444</v>
      </c>
      <c r="B37" s="226"/>
      <c r="C37" s="225"/>
      <c r="D37" s="225"/>
      <c r="E37" s="225"/>
      <c r="F37" s="225"/>
      <c r="G37" s="225"/>
      <c r="H37" s="185"/>
      <c r="I37" s="185"/>
    </row>
    <row r="38" spans="1:9" ht="15" x14ac:dyDescent="0.3">
      <c r="A38" s="226"/>
      <c r="B38" s="226"/>
      <c r="C38" s="225"/>
      <c r="D38" s="225"/>
      <c r="E38" s="225"/>
      <c r="F38" s="225"/>
      <c r="G38" s="225"/>
      <c r="H38" s="185"/>
      <c r="I38" s="185"/>
    </row>
    <row r="39" spans="1:9" ht="15" x14ac:dyDescent="0.3">
      <c r="A39" s="226"/>
      <c r="B39" s="226"/>
      <c r="C39" s="185"/>
      <c r="D39" s="185"/>
      <c r="E39" s="185"/>
      <c r="F39" s="185"/>
      <c r="G39" s="185"/>
      <c r="H39" s="185"/>
      <c r="I39" s="185"/>
    </row>
    <row r="40" spans="1:9" ht="15" x14ac:dyDescent="0.3">
      <c r="A40" s="226"/>
      <c r="B40" s="226"/>
      <c r="C40" s="185"/>
      <c r="D40" s="185"/>
      <c r="E40" s="185"/>
      <c r="F40" s="185"/>
      <c r="G40" s="185"/>
      <c r="H40" s="185"/>
      <c r="I40" s="185"/>
    </row>
    <row r="41" spans="1:9" x14ac:dyDescent="0.2">
      <c r="A41" s="223"/>
      <c r="B41" s="223"/>
      <c r="C41" s="223"/>
      <c r="D41" s="223"/>
      <c r="E41" s="223"/>
      <c r="F41" s="223"/>
      <c r="G41" s="223"/>
      <c r="H41" s="223"/>
      <c r="I41" s="223"/>
    </row>
    <row r="42" spans="1:9" ht="15" x14ac:dyDescent="0.3">
      <c r="A42" s="191" t="s">
        <v>96</v>
      </c>
      <c r="B42" s="191"/>
      <c r="C42" s="185"/>
      <c r="D42" s="185"/>
      <c r="E42" s="185"/>
      <c r="F42" s="185"/>
      <c r="G42" s="185"/>
      <c r="H42" s="185"/>
      <c r="I42" s="185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85"/>
      <c r="I43" s="185"/>
    </row>
    <row r="44" spans="1:9" ht="15" x14ac:dyDescent="0.3">
      <c r="A44" s="185"/>
      <c r="B44" s="185"/>
      <c r="C44" s="185"/>
      <c r="D44" s="185"/>
      <c r="E44" s="189"/>
      <c r="F44" s="189"/>
      <c r="G44" s="189"/>
      <c r="H44" s="185"/>
      <c r="I44" s="185"/>
    </row>
    <row r="45" spans="1:9" ht="15" x14ac:dyDescent="0.3">
      <c r="A45" s="191"/>
      <c r="B45" s="191"/>
      <c r="C45" s="191" t="s">
        <v>376</v>
      </c>
      <c r="D45" s="191"/>
      <c r="E45" s="191"/>
      <c r="F45" s="191"/>
      <c r="G45" s="191"/>
      <c r="H45" s="185"/>
      <c r="I45" s="185"/>
    </row>
    <row r="46" spans="1:9" ht="15" x14ac:dyDescent="0.3">
      <c r="A46" s="185"/>
      <c r="B46" s="185"/>
      <c r="C46" s="185" t="s">
        <v>375</v>
      </c>
      <c r="D46" s="185"/>
      <c r="E46" s="185"/>
      <c r="F46" s="185"/>
      <c r="G46" s="185"/>
      <c r="H46" s="185"/>
      <c r="I46" s="185"/>
    </row>
    <row r="47" spans="1:9" x14ac:dyDescent="0.2">
      <c r="A47" s="193"/>
      <c r="B47" s="193"/>
      <c r="C47" s="193" t="s">
        <v>127</v>
      </c>
      <c r="D47" s="193"/>
      <c r="E47" s="193"/>
      <c r="F47" s="193"/>
      <c r="G47" s="19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view="pageBreakPreview" topLeftCell="A28" zoomScale="80" zoomScaleSheetLayoutView="80" workbookViewId="0">
      <selection activeCell="H44" sqref="H4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7" width="15" customWidth="1"/>
    <col min="8" max="8" width="12" customWidth="1"/>
  </cols>
  <sheetData>
    <row r="1" spans="1:9" ht="15" x14ac:dyDescent="0.3">
      <c r="A1" s="76" t="s">
        <v>445</v>
      </c>
      <c r="B1" s="79"/>
      <c r="C1" s="79"/>
      <c r="D1" s="79"/>
      <c r="E1" s="79"/>
      <c r="F1" s="79"/>
      <c r="G1" s="473" t="s">
        <v>97</v>
      </c>
      <c r="H1" s="473"/>
      <c r="I1" s="362"/>
    </row>
    <row r="2" spans="1:9" ht="15" customHeight="1" x14ac:dyDescent="0.3">
      <c r="A2" s="78" t="s">
        <v>128</v>
      </c>
      <c r="B2" s="79"/>
      <c r="C2" s="79"/>
      <c r="D2" s="79"/>
      <c r="E2" s="79"/>
      <c r="F2" s="79"/>
      <c r="G2" s="463" t="s">
        <v>672</v>
      </c>
      <c r="H2" s="464"/>
      <c r="I2" s="78"/>
    </row>
    <row r="3" spans="1:9" ht="15" x14ac:dyDescent="0.3">
      <c r="A3" s="78"/>
      <c r="B3" s="78"/>
      <c r="C3" s="78"/>
      <c r="D3" s="78"/>
      <c r="E3" s="78"/>
      <c r="F3" s="78"/>
      <c r="G3" s="274"/>
      <c r="H3" s="274"/>
      <c r="I3" s="362"/>
    </row>
    <row r="4" spans="1:9" ht="15" x14ac:dyDescent="0.3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>
        <f>'ფორმა N1'!D4</f>
        <v>0</v>
      </c>
      <c r="B5" s="26" t="s">
        <v>670</v>
      </c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73"/>
      <c r="B7" s="273"/>
      <c r="C7" s="273"/>
      <c r="D7" s="273"/>
      <c r="E7" s="273"/>
      <c r="F7" s="273"/>
      <c r="G7" s="80"/>
      <c r="H7" s="80"/>
      <c r="I7" s="362"/>
    </row>
    <row r="8" spans="1:9" ht="45" x14ac:dyDescent="0.2">
      <c r="A8" s="361" t="s">
        <v>64</v>
      </c>
      <c r="B8" s="81" t="s">
        <v>326</v>
      </c>
      <c r="C8" s="92" t="s">
        <v>327</v>
      </c>
      <c r="D8" s="92" t="s">
        <v>215</v>
      </c>
      <c r="E8" s="92" t="s">
        <v>330</v>
      </c>
      <c r="F8" s="92" t="s">
        <v>329</v>
      </c>
      <c r="G8" s="92" t="s">
        <v>371</v>
      </c>
      <c r="H8" s="81" t="s">
        <v>10</v>
      </c>
      <c r="I8" s="81" t="s">
        <v>9</v>
      </c>
    </row>
    <row r="9" spans="1:9" ht="67.5" customHeight="1" x14ac:dyDescent="0.2">
      <c r="A9" s="442">
        <v>1</v>
      </c>
      <c r="B9" s="418" t="s">
        <v>615</v>
      </c>
      <c r="C9" s="418" t="s">
        <v>509</v>
      </c>
      <c r="D9" s="419" t="s">
        <v>507</v>
      </c>
      <c r="E9" s="418" t="s">
        <v>662</v>
      </c>
      <c r="F9" s="100" t="s">
        <v>671</v>
      </c>
      <c r="G9" s="426">
        <v>7</v>
      </c>
      <c r="H9" s="4">
        <v>0</v>
      </c>
      <c r="I9" s="4">
        <v>280</v>
      </c>
    </row>
    <row r="10" spans="1:9" ht="67.5" customHeight="1" x14ac:dyDescent="0.2">
      <c r="A10" s="442">
        <v>2</v>
      </c>
      <c r="B10" s="418" t="s">
        <v>608</v>
      </c>
      <c r="C10" s="418" t="s">
        <v>609</v>
      </c>
      <c r="D10" s="430">
        <v>65002007395</v>
      </c>
      <c r="E10" s="418" t="s">
        <v>662</v>
      </c>
      <c r="F10" s="100" t="s">
        <v>671</v>
      </c>
      <c r="G10" s="426">
        <v>7</v>
      </c>
      <c r="H10" s="4">
        <v>0</v>
      </c>
      <c r="I10" s="4">
        <v>280</v>
      </c>
    </row>
    <row r="11" spans="1:9" ht="67.5" customHeight="1" x14ac:dyDescent="0.2">
      <c r="A11" s="442">
        <v>3</v>
      </c>
      <c r="B11" s="418" t="s">
        <v>513</v>
      </c>
      <c r="C11" s="418" t="s">
        <v>514</v>
      </c>
      <c r="D11" s="419" t="s">
        <v>629</v>
      </c>
      <c r="E11" s="418" t="s">
        <v>662</v>
      </c>
      <c r="F11" s="100" t="s">
        <v>671</v>
      </c>
      <c r="G11" s="426">
        <v>7</v>
      </c>
      <c r="H11" s="4">
        <v>0</v>
      </c>
      <c r="I11" s="4">
        <v>280</v>
      </c>
    </row>
    <row r="12" spans="1:9" ht="67.5" customHeight="1" x14ac:dyDescent="0.2">
      <c r="A12" s="442">
        <v>4</v>
      </c>
      <c r="B12" s="418" t="s">
        <v>660</v>
      </c>
      <c r="C12" s="418" t="s">
        <v>637</v>
      </c>
      <c r="D12" s="419" t="s">
        <v>661</v>
      </c>
      <c r="E12" s="418" t="s">
        <v>662</v>
      </c>
      <c r="F12" s="100" t="s">
        <v>671</v>
      </c>
      <c r="G12" s="426">
        <v>7</v>
      </c>
      <c r="H12" s="4">
        <v>0</v>
      </c>
      <c r="I12" s="4">
        <v>280</v>
      </c>
    </row>
    <row r="13" spans="1:9" ht="67.5" customHeight="1" x14ac:dyDescent="0.2">
      <c r="A13" s="442">
        <v>5</v>
      </c>
      <c r="B13" s="418" t="s">
        <v>518</v>
      </c>
      <c r="C13" s="418" t="s">
        <v>519</v>
      </c>
      <c r="D13" s="419" t="s">
        <v>517</v>
      </c>
      <c r="E13" s="418" t="s">
        <v>662</v>
      </c>
      <c r="F13" s="100" t="s">
        <v>671</v>
      </c>
      <c r="G13" s="426">
        <v>7</v>
      </c>
      <c r="H13" s="4">
        <v>0</v>
      </c>
      <c r="I13" s="4">
        <v>280</v>
      </c>
    </row>
    <row r="14" spans="1:9" ht="67.5" customHeight="1" x14ac:dyDescent="0.2">
      <c r="A14" s="442">
        <v>6</v>
      </c>
      <c r="B14" s="418" t="s">
        <v>608</v>
      </c>
      <c r="C14" s="418" t="s">
        <v>627</v>
      </c>
      <c r="D14" s="419" t="s">
        <v>628</v>
      </c>
      <c r="E14" s="418" t="s">
        <v>662</v>
      </c>
      <c r="F14" s="100" t="s">
        <v>671</v>
      </c>
      <c r="G14" s="426">
        <v>7</v>
      </c>
      <c r="H14" s="4">
        <v>0</v>
      </c>
      <c r="I14" s="4">
        <v>280</v>
      </c>
    </row>
    <row r="15" spans="1:9" ht="67.5" customHeight="1" x14ac:dyDescent="0.2">
      <c r="A15" s="442">
        <v>7</v>
      </c>
      <c r="B15" s="418" t="s">
        <v>663</v>
      </c>
      <c r="C15" s="418" t="s">
        <v>664</v>
      </c>
      <c r="D15" s="419" t="s">
        <v>626</v>
      </c>
      <c r="E15" s="418" t="s">
        <v>662</v>
      </c>
      <c r="F15" s="100" t="s">
        <v>671</v>
      </c>
      <c r="G15" s="426">
        <v>7</v>
      </c>
      <c r="H15" s="4">
        <v>0</v>
      </c>
      <c r="I15" s="4">
        <v>280</v>
      </c>
    </row>
    <row r="16" spans="1:9" ht="67.5" customHeight="1" x14ac:dyDescent="0.2">
      <c r="A16" s="442">
        <v>8</v>
      </c>
      <c r="B16" s="418" t="s">
        <v>608</v>
      </c>
      <c r="C16" s="418" t="s">
        <v>645</v>
      </c>
      <c r="D16" s="419" t="s">
        <v>646</v>
      </c>
      <c r="E16" s="418" t="s">
        <v>662</v>
      </c>
      <c r="F16" s="100" t="s">
        <v>671</v>
      </c>
      <c r="G16" s="426">
        <v>7</v>
      </c>
      <c r="H16" s="4">
        <v>0</v>
      </c>
      <c r="I16" s="4">
        <v>280</v>
      </c>
    </row>
    <row r="17" spans="1:9" ht="67.5" customHeight="1" x14ac:dyDescent="0.2">
      <c r="A17" s="442">
        <v>9</v>
      </c>
      <c r="B17" s="418" t="s">
        <v>642</v>
      </c>
      <c r="C17" s="418" t="s">
        <v>643</v>
      </c>
      <c r="D17" s="394" t="s">
        <v>644</v>
      </c>
      <c r="E17" s="418" t="s">
        <v>662</v>
      </c>
      <c r="F17" s="100" t="s">
        <v>671</v>
      </c>
      <c r="G17" s="426">
        <v>7</v>
      </c>
      <c r="H17" s="4">
        <v>0</v>
      </c>
      <c r="I17" s="4">
        <v>280</v>
      </c>
    </row>
    <row r="18" spans="1:9" ht="67.5" customHeight="1" x14ac:dyDescent="0.2">
      <c r="A18" s="442">
        <v>10</v>
      </c>
      <c r="B18" s="402" t="s">
        <v>652</v>
      </c>
      <c r="C18" s="402" t="s">
        <v>653</v>
      </c>
      <c r="D18" s="425" t="s">
        <v>654</v>
      </c>
      <c r="E18" s="418" t="s">
        <v>662</v>
      </c>
      <c r="F18" s="100" t="s">
        <v>671</v>
      </c>
      <c r="G18" s="426">
        <v>7</v>
      </c>
      <c r="H18" s="4">
        <v>0</v>
      </c>
      <c r="I18" s="4">
        <v>280</v>
      </c>
    </row>
    <row r="19" spans="1:9" ht="64.5" customHeight="1" x14ac:dyDescent="0.2">
      <c r="A19" s="442">
        <v>11</v>
      </c>
      <c r="B19" s="418" t="s">
        <v>660</v>
      </c>
      <c r="C19" s="418" t="s">
        <v>637</v>
      </c>
      <c r="D19" s="419" t="s">
        <v>661</v>
      </c>
      <c r="E19" s="418" t="s">
        <v>662</v>
      </c>
      <c r="F19" s="441" t="s">
        <v>696</v>
      </c>
      <c r="G19" s="426">
        <v>2</v>
      </c>
      <c r="H19" s="422">
        <v>80</v>
      </c>
      <c r="I19" s="422">
        <f>40*G19</f>
        <v>80</v>
      </c>
    </row>
    <row r="20" spans="1:9" ht="72.75" customHeight="1" x14ac:dyDescent="0.2">
      <c r="A20" s="442">
        <v>12</v>
      </c>
      <c r="B20" s="418" t="s">
        <v>518</v>
      </c>
      <c r="C20" s="418" t="s">
        <v>519</v>
      </c>
      <c r="D20" s="419" t="s">
        <v>517</v>
      </c>
      <c r="E20" s="418" t="s">
        <v>662</v>
      </c>
      <c r="F20" s="441" t="s">
        <v>696</v>
      </c>
      <c r="G20" s="426">
        <v>2</v>
      </c>
      <c r="H20" s="422">
        <v>80</v>
      </c>
      <c r="I20" s="422">
        <f t="shared" ref="I20:I22" si="0">40*G20</f>
        <v>80</v>
      </c>
    </row>
    <row r="21" spans="1:9" ht="72.75" customHeight="1" x14ac:dyDescent="0.2">
      <c r="A21" s="442">
        <v>13</v>
      </c>
      <c r="B21" s="418" t="s">
        <v>608</v>
      </c>
      <c r="C21" s="418" t="s">
        <v>627</v>
      </c>
      <c r="D21" s="419" t="s">
        <v>628</v>
      </c>
      <c r="E21" s="418" t="s">
        <v>662</v>
      </c>
      <c r="F21" s="441" t="s">
        <v>696</v>
      </c>
      <c r="G21" s="426">
        <v>2</v>
      </c>
      <c r="H21" s="422">
        <v>80</v>
      </c>
      <c r="I21" s="422">
        <f t="shared" si="0"/>
        <v>80</v>
      </c>
    </row>
    <row r="22" spans="1:9" ht="72.75" customHeight="1" x14ac:dyDescent="0.2">
      <c r="A22" s="442">
        <v>14</v>
      </c>
      <c r="B22" s="418" t="s">
        <v>513</v>
      </c>
      <c r="C22" s="418" t="s">
        <v>514</v>
      </c>
      <c r="D22" s="419" t="s">
        <v>629</v>
      </c>
      <c r="E22" s="418" t="s">
        <v>662</v>
      </c>
      <c r="F22" s="441" t="s">
        <v>696</v>
      </c>
      <c r="G22" s="426">
        <v>2</v>
      </c>
      <c r="H22" s="422">
        <v>80</v>
      </c>
      <c r="I22" s="422">
        <f t="shared" si="0"/>
        <v>80</v>
      </c>
    </row>
    <row r="23" spans="1:9" ht="117" customHeight="1" x14ac:dyDescent="0.2">
      <c r="A23" s="442">
        <v>15</v>
      </c>
      <c r="B23" s="418" t="s">
        <v>615</v>
      </c>
      <c r="C23" s="418" t="s">
        <v>509</v>
      </c>
      <c r="D23" s="419" t="s">
        <v>507</v>
      </c>
      <c r="E23" s="418" t="s">
        <v>702</v>
      </c>
      <c r="F23" s="441" t="s">
        <v>701</v>
      </c>
      <c r="G23" s="426">
        <v>8</v>
      </c>
      <c r="H23" s="422">
        <v>170</v>
      </c>
      <c r="I23" s="422">
        <v>0</v>
      </c>
    </row>
    <row r="24" spans="1:9" ht="90" x14ac:dyDescent="0.2">
      <c r="A24" s="442">
        <v>16</v>
      </c>
      <c r="B24" s="418" t="s">
        <v>608</v>
      </c>
      <c r="C24" s="418" t="s">
        <v>609</v>
      </c>
      <c r="D24" s="418">
        <v>65002007395</v>
      </c>
      <c r="E24" s="418" t="s">
        <v>702</v>
      </c>
      <c r="F24" s="441" t="s">
        <v>701</v>
      </c>
      <c r="G24" s="426">
        <v>8</v>
      </c>
      <c r="H24" s="422">
        <v>170</v>
      </c>
      <c r="I24" s="422">
        <v>0</v>
      </c>
    </row>
    <row r="25" spans="1:9" ht="90" x14ac:dyDescent="0.2">
      <c r="A25" s="442">
        <v>17</v>
      </c>
      <c r="B25" s="418" t="s">
        <v>513</v>
      </c>
      <c r="C25" s="418" t="s">
        <v>514</v>
      </c>
      <c r="D25" s="419" t="s">
        <v>629</v>
      </c>
      <c r="E25" s="418" t="s">
        <v>702</v>
      </c>
      <c r="F25" s="441" t="s">
        <v>701</v>
      </c>
      <c r="G25" s="426">
        <v>8</v>
      </c>
      <c r="H25" s="422">
        <v>170</v>
      </c>
      <c r="I25" s="422">
        <v>0</v>
      </c>
    </row>
    <row r="26" spans="1:9" ht="90" x14ac:dyDescent="0.2">
      <c r="A26" s="442">
        <v>18</v>
      </c>
      <c r="B26" s="418" t="s">
        <v>660</v>
      </c>
      <c r="C26" s="418" t="s">
        <v>637</v>
      </c>
      <c r="D26" s="419" t="s">
        <v>661</v>
      </c>
      <c r="E26" s="418" t="s">
        <v>702</v>
      </c>
      <c r="F26" s="441" t="s">
        <v>701</v>
      </c>
      <c r="G26" s="426">
        <v>8</v>
      </c>
      <c r="H26" s="422">
        <v>170</v>
      </c>
      <c r="I26" s="422">
        <v>0</v>
      </c>
    </row>
    <row r="27" spans="1:9" ht="90" x14ac:dyDescent="0.2">
      <c r="A27" s="442">
        <v>19</v>
      </c>
      <c r="B27" s="418" t="s">
        <v>518</v>
      </c>
      <c r="C27" s="418" t="s">
        <v>519</v>
      </c>
      <c r="D27" s="419" t="s">
        <v>517</v>
      </c>
      <c r="E27" s="418" t="s">
        <v>702</v>
      </c>
      <c r="F27" s="441" t="s">
        <v>701</v>
      </c>
      <c r="G27" s="426">
        <v>8</v>
      </c>
      <c r="H27" s="422">
        <v>170</v>
      </c>
      <c r="I27" s="422">
        <v>0</v>
      </c>
    </row>
    <row r="28" spans="1:9" ht="90" x14ac:dyDescent="0.2">
      <c r="A28" s="442">
        <v>20</v>
      </c>
      <c r="B28" s="418" t="s">
        <v>608</v>
      </c>
      <c r="C28" s="418" t="s">
        <v>627</v>
      </c>
      <c r="D28" s="419" t="s">
        <v>628</v>
      </c>
      <c r="E28" s="418" t="s">
        <v>702</v>
      </c>
      <c r="F28" s="441" t="s">
        <v>701</v>
      </c>
      <c r="G28" s="426">
        <v>8</v>
      </c>
      <c r="H28" s="422">
        <v>170</v>
      </c>
      <c r="I28" s="422">
        <v>0</v>
      </c>
    </row>
    <row r="29" spans="1:9" ht="90" x14ac:dyDescent="0.2">
      <c r="A29" s="442">
        <v>21</v>
      </c>
      <c r="B29" s="100" t="s">
        <v>699</v>
      </c>
      <c r="C29" s="100" t="s">
        <v>700</v>
      </c>
      <c r="D29" s="100">
        <v>1001067864</v>
      </c>
      <c r="E29" s="418" t="s">
        <v>702</v>
      </c>
      <c r="F29" s="441" t="s">
        <v>701</v>
      </c>
      <c r="G29" s="426">
        <v>8</v>
      </c>
      <c r="H29" s="422">
        <v>170</v>
      </c>
      <c r="I29" s="422">
        <v>0</v>
      </c>
    </row>
    <row r="30" spans="1:9" ht="90" x14ac:dyDescent="0.2">
      <c r="A30" s="442">
        <v>22</v>
      </c>
      <c r="B30" s="418" t="s">
        <v>624</v>
      </c>
      <c r="C30" s="418" t="s">
        <v>625</v>
      </c>
      <c r="D30" s="419" t="s">
        <v>626</v>
      </c>
      <c r="E30" s="418" t="s">
        <v>702</v>
      </c>
      <c r="F30" s="441" t="s">
        <v>701</v>
      </c>
      <c r="G30" s="426">
        <v>8</v>
      </c>
      <c r="H30" s="422">
        <v>170</v>
      </c>
      <c r="I30" s="422">
        <v>0</v>
      </c>
    </row>
    <row r="31" spans="1:9" ht="90" x14ac:dyDescent="0.2">
      <c r="A31" s="442">
        <v>23</v>
      </c>
      <c r="B31" s="418" t="s">
        <v>608</v>
      </c>
      <c r="C31" s="418" t="s">
        <v>645</v>
      </c>
      <c r="D31" s="394" t="s">
        <v>646</v>
      </c>
      <c r="E31" s="418" t="s">
        <v>702</v>
      </c>
      <c r="F31" s="441" t="s">
        <v>701</v>
      </c>
      <c r="G31" s="426">
        <v>8</v>
      </c>
      <c r="H31" s="422">
        <v>170</v>
      </c>
      <c r="I31" s="422">
        <v>0</v>
      </c>
    </row>
    <row r="32" spans="1:9" ht="90" x14ac:dyDescent="0.2">
      <c r="A32" s="442">
        <v>24</v>
      </c>
      <c r="B32" s="418" t="s">
        <v>647</v>
      </c>
      <c r="C32" s="418" t="s">
        <v>648</v>
      </c>
      <c r="D32" s="394" t="s">
        <v>649</v>
      </c>
      <c r="E32" s="418" t="s">
        <v>702</v>
      </c>
      <c r="F32" s="441" t="s">
        <v>701</v>
      </c>
      <c r="G32" s="426">
        <v>8</v>
      </c>
      <c r="H32" s="422">
        <v>170</v>
      </c>
      <c r="I32" s="422">
        <v>0</v>
      </c>
    </row>
    <row r="33" spans="1:9" ht="90" x14ac:dyDescent="0.2">
      <c r="A33" s="442">
        <v>25</v>
      </c>
      <c r="B33" s="418" t="s">
        <v>639</v>
      </c>
      <c r="C33" s="418" t="s">
        <v>640</v>
      </c>
      <c r="D33" s="394" t="s">
        <v>641</v>
      </c>
      <c r="E33" s="418" t="s">
        <v>702</v>
      </c>
      <c r="F33" s="441" t="s">
        <v>701</v>
      </c>
      <c r="G33" s="426">
        <v>8</v>
      </c>
      <c r="H33" s="422">
        <v>170</v>
      </c>
      <c r="I33" s="422">
        <v>0</v>
      </c>
    </row>
    <row r="34" spans="1:9" ht="90" x14ac:dyDescent="0.2">
      <c r="A34" s="442">
        <v>26</v>
      </c>
      <c r="B34" s="418" t="s">
        <v>621</v>
      </c>
      <c r="C34" s="418" t="s">
        <v>622</v>
      </c>
      <c r="D34" s="419" t="s">
        <v>623</v>
      </c>
      <c r="E34" s="418" t="s">
        <v>702</v>
      </c>
      <c r="F34" s="441" t="s">
        <v>701</v>
      </c>
      <c r="G34" s="426">
        <v>8</v>
      </c>
      <c r="H34" s="422">
        <v>170</v>
      </c>
      <c r="I34" s="422">
        <v>0</v>
      </c>
    </row>
    <row r="35" spans="1:9" ht="15" x14ac:dyDescent="0.2">
      <c r="A35" s="437"/>
      <c r="B35" s="89"/>
      <c r="C35" s="89"/>
      <c r="D35" s="89"/>
      <c r="E35" s="89"/>
      <c r="F35" s="89"/>
      <c r="G35" s="89"/>
      <c r="H35" s="4"/>
      <c r="I35" s="4"/>
    </row>
    <row r="36" spans="1:9" ht="15" x14ac:dyDescent="0.2">
      <c r="A36" s="437"/>
      <c r="B36" s="89"/>
      <c r="C36" s="89"/>
      <c r="D36" s="89"/>
      <c r="E36" s="89"/>
      <c r="F36" s="89"/>
      <c r="G36" s="89"/>
      <c r="H36" s="4"/>
      <c r="I36" s="4"/>
    </row>
    <row r="37" spans="1:9" ht="15" x14ac:dyDescent="0.3">
      <c r="A37" s="427"/>
      <c r="B37" s="101"/>
      <c r="C37" s="101"/>
      <c r="D37" s="101"/>
      <c r="E37" s="101"/>
      <c r="F37" s="101"/>
      <c r="G37" s="101" t="s">
        <v>325</v>
      </c>
      <c r="H37" s="88">
        <f>SUM(H9:H36)</f>
        <v>2360</v>
      </c>
      <c r="I37" s="88">
        <f>SUM(I9:I36)</f>
        <v>3120</v>
      </c>
    </row>
    <row r="38" spans="1:9" ht="15" x14ac:dyDescent="0.3">
      <c r="A38" s="44"/>
      <c r="B38" s="44"/>
      <c r="C38" s="44"/>
      <c r="D38" s="44"/>
      <c r="E38" s="44"/>
      <c r="F38" s="44"/>
      <c r="G38" s="2"/>
      <c r="H38" s="2"/>
    </row>
    <row r="39" spans="1:9" ht="15" x14ac:dyDescent="0.3">
      <c r="A39" s="216" t="s">
        <v>446</v>
      </c>
      <c r="B39" s="44"/>
      <c r="C39" s="44"/>
      <c r="D39" s="44"/>
      <c r="E39" s="44"/>
      <c r="F39" s="44"/>
      <c r="G39" s="2"/>
      <c r="H39" s="2"/>
    </row>
    <row r="40" spans="1:9" ht="15" x14ac:dyDescent="0.3">
      <c r="A40" s="216"/>
      <c r="B40" s="44"/>
      <c r="C40" s="44"/>
      <c r="D40" s="44"/>
      <c r="E40" s="44"/>
      <c r="F40" s="44"/>
      <c r="G40" s="2"/>
      <c r="H40" s="2"/>
    </row>
    <row r="41" spans="1:9" ht="15" x14ac:dyDescent="0.3">
      <c r="A41" s="216"/>
      <c r="B41" s="2"/>
      <c r="C41" s="2"/>
      <c r="D41" s="2"/>
      <c r="E41" s="2"/>
      <c r="F41" s="2"/>
      <c r="G41" s="2"/>
      <c r="H41" s="2"/>
    </row>
    <row r="42" spans="1:9" ht="15" x14ac:dyDescent="0.3">
      <c r="A42" s="216"/>
      <c r="B42" s="2"/>
      <c r="C42" s="2"/>
      <c r="D42" s="2"/>
      <c r="E42" s="2"/>
      <c r="F42" s="2"/>
      <c r="G42" s="2"/>
      <c r="H42" s="2"/>
    </row>
    <row r="43" spans="1:9" x14ac:dyDescent="0.2">
      <c r="A43" s="22"/>
      <c r="B43" s="22"/>
      <c r="C43" s="22"/>
      <c r="D43" s="22"/>
      <c r="E43" s="22"/>
      <c r="F43" s="22"/>
      <c r="G43" s="22"/>
      <c r="H43" s="22"/>
    </row>
    <row r="44" spans="1:9" ht="15" x14ac:dyDescent="0.3">
      <c r="A44" s="71" t="s">
        <v>96</v>
      </c>
      <c r="B44" s="2"/>
      <c r="C44" s="2"/>
      <c r="D44" s="2"/>
      <c r="E44" s="2"/>
      <c r="F44" s="2"/>
      <c r="G44" s="2"/>
      <c r="H44" s="2"/>
    </row>
    <row r="45" spans="1:9" ht="15" x14ac:dyDescent="0.3">
      <c r="A45" s="2"/>
      <c r="B45" s="2"/>
      <c r="C45" s="2"/>
      <c r="D45" s="2"/>
      <c r="E45" s="2"/>
      <c r="F45" s="2"/>
      <c r="G45" s="2"/>
      <c r="H45" s="2"/>
    </row>
    <row r="46" spans="1:9" ht="15" x14ac:dyDescent="0.3">
      <c r="A46" s="2"/>
      <c r="B46" s="2"/>
      <c r="C46" s="2"/>
      <c r="D46" s="2"/>
      <c r="E46" s="2"/>
      <c r="F46" s="2"/>
      <c r="G46" s="2"/>
      <c r="H46" s="12"/>
    </row>
    <row r="47" spans="1:9" ht="15" x14ac:dyDescent="0.3">
      <c r="A47" s="71"/>
      <c r="B47" s="71" t="s">
        <v>259</v>
      </c>
      <c r="C47" s="71"/>
      <c r="D47" s="71"/>
      <c r="E47" s="71"/>
      <c r="F47" s="71"/>
      <c r="G47" s="2"/>
      <c r="H47" s="12"/>
    </row>
    <row r="48" spans="1:9" ht="15" x14ac:dyDescent="0.3">
      <c r="A48" s="2"/>
      <c r="B48" s="2" t="s">
        <v>258</v>
      </c>
      <c r="C48" s="2"/>
      <c r="D48" s="2"/>
      <c r="E48" s="2"/>
      <c r="F48" s="2"/>
      <c r="G48" s="2"/>
      <c r="H48" s="12"/>
    </row>
    <row r="49" spans="1:6" x14ac:dyDescent="0.2">
      <c r="A49" s="67"/>
      <c r="B49" s="67" t="s">
        <v>127</v>
      </c>
      <c r="C49" s="67"/>
      <c r="D49" s="67"/>
      <c r="E49" s="67"/>
      <c r="F49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 x14ac:dyDescent="0.3">
      <c r="A1" s="76" t="s">
        <v>447</v>
      </c>
      <c r="B1" s="76"/>
      <c r="C1" s="79"/>
      <c r="D1" s="79"/>
      <c r="E1" s="79"/>
      <c r="F1" s="79"/>
      <c r="G1" s="473" t="s">
        <v>97</v>
      </c>
      <c r="H1" s="473"/>
    </row>
    <row r="2" spans="1:10" ht="15" customHeight="1" x14ac:dyDescent="0.3">
      <c r="A2" s="78" t="s">
        <v>128</v>
      </c>
      <c r="B2" s="76"/>
      <c r="C2" s="79"/>
      <c r="D2" s="79"/>
      <c r="E2" s="79"/>
      <c r="F2" s="79"/>
      <c r="G2" s="463" t="s">
        <v>672</v>
      </c>
      <c r="H2" s="464"/>
    </row>
    <row r="3" spans="1:10" ht="15" x14ac:dyDescent="0.3">
      <c r="A3" s="78"/>
      <c r="B3" s="78"/>
      <c r="C3" s="78"/>
      <c r="D3" s="78"/>
      <c r="E3" s="78"/>
      <c r="F3" s="78"/>
      <c r="G3" s="274"/>
      <c r="H3" s="274"/>
    </row>
    <row r="4" spans="1:10" ht="15" x14ac:dyDescent="0.3">
      <c r="A4" s="79" t="s">
        <v>262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26" t="s">
        <v>670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73"/>
      <c r="B7" s="273"/>
      <c r="C7" s="273"/>
      <c r="D7" s="273"/>
      <c r="E7" s="273"/>
      <c r="F7" s="273"/>
      <c r="G7" s="80"/>
      <c r="H7" s="80"/>
    </row>
    <row r="8" spans="1:10" ht="30" x14ac:dyDescent="0.2">
      <c r="A8" s="92" t="s">
        <v>64</v>
      </c>
      <c r="B8" s="92" t="s">
        <v>326</v>
      </c>
      <c r="C8" s="92" t="s">
        <v>327</v>
      </c>
      <c r="D8" s="92" t="s">
        <v>215</v>
      </c>
      <c r="E8" s="92" t="s">
        <v>334</v>
      </c>
      <c r="F8" s="92" t="s">
        <v>328</v>
      </c>
      <c r="G8" s="81" t="s">
        <v>10</v>
      </c>
      <c r="H8" s="81" t="s">
        <v>9</v>
      </c>
      <c r="J8" s="227" t="s">
        <v>333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27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332</v>
      </c>
      <c r="G34" s="88">
        <f>SUM(G9:G33)</f>
        <v>0</v>
      </c>
      <c r="H34" s="88">
        <f>SUM(H9:H33)</f>
        <v>0</v>
      </c>
    </row>
    <row r="35" spans="1:9" ht="15" x14ac:dyDescent="0.3">
      <c r="A35" s="225"/>
      <c r="B35" s="225"/>
      <c r="C35" s="225"/>
      <c r="D35" s="225"/>
      <c r="E35" s="225"/>
      <c r="F35" s="225"/>
      <c r="G35" s="225"/>
      <c r="H35" s="185"/>
      <c r="I35" s="185"/>
    </row>
    <row r="36" spans="1:9" ht="15" x14ac:dyDescent="0.3">
      <c r="A36" s="226" t="s">
        <v>448</v>
      </c>
      <c r="B36" s="226"/>
      <c r="C36" s="225"/>
      <c r="D36" s="225"/>
      <c r="E36" s="225"/>
      <c r="F36" s="225"/>
      <c r="G36" s="225"/>
      <c r="H36" s="185"/>
      <c r="I36" s="185"/>
    </row>
    <row r="37" spans="1:9" ht="15" x14ac:dyDescent="0.3">
      <c r="A37" s="226"/>
      <c r="B37" s="226"/>
      <c r="C37" s="225"/>
      <c r="D37" s="225"/>
      <c r="E37" s="225"/>
      <c r="F37" s="225"/>
      <c r="G37" s="225"/>
      <c r="H37" s="185"/>
      <c r="I37" s="185"/>
    </row>
    <row r="38" spans="1:9" ht="15" x14ac:dyDescent="0.3">
      <c r="A38" s="226"/>
      <c r="B38" s="226"/>
      <c r="C38" s="185"/>
      <c r="D38" s="185"/>
      <c r="E38" s="185"/>
      <c r="F38" s="185"/>
      <c r="G38" s="185"/>
      <c r="H38" s="185"/>
      <c r="I38" s="185"/>
    </row>
    <row r="39" spans="1:9" ht="15" x14ac:dyDescent="0.3">
      <c r="A39" s="226"/>
      <c r="B39" s="226"/>
      <c r="C39" s="185"/>
      <c r="D39" s="185"/>
      <c r="E39" s="185"/>
      <c r="F39" s="185"/>
      <c r="G39" s="185"/>
      <c r="H39" s="185"/>
      <c r="I39" s="185"/>
    </row>
    <row r="40" spans="1:9" x14ac:dyDescent="0.2">
      <c r="A40" s="223"/>
      <c r="B40" s="223"/>
      <c r="C40" s="223"/>
      <c r="D40" s="223"/>
      <c r="E40" s="223"/>
      <c r="F40" s="223"/>
      <c r="G40" s="223"/>
      <c r="H40" s="223"/>
      <c r="I40" s="223"/>
    </row>
    <row r="41" spans="1:9" ht="15" x14ac:dyDescent="0.3">
      <c r="A41" s="191" t="s">
        <v>96</v>
      </c>
      <c r="B41" s="191"/>
      <c r="C41" s="185"/>
      <c r="D41" s="185"/>
      <c r="E41" s="185"/>
      <c r="F41" s="185"/>
      <c r="G41" s="185"/>
      <c r="H41" s="185"/>
      <c r="I41" s="185"/>
    </row>
    <row r="42" spans="1:9" ht="15" x14ac:dyDescent="0.3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 x14ac:dyDescent="0.3">
      <c r="A44" s="191"/>
      <c r="B44" s="191"/>
      <c r="C44" s="191" t="s">
        <v>410</v>
      </c>
      <c r="D44" s="191"/>
      <c r="E44" s="225"/>
      <c r="F44" s="191"/>
      <c r="G44" s="191"/>
      <c r="H44" s="185"/>
      <c r="I44" s="192"/>
    </row>
    <row r="45" spans="1:9" ht="15" x14ac:dyDescent="0.3">
      <c r="A45" s="185"/>
      <c r="B45" s="185"/>
      <c r="C45" s="185" t="s">
        <v>258</v>
      </c>
      <c r="D45" s="185"/>
      <c r="E45" s="185"/>
      <c r="F45" s="185"/>
      <c r="G45" s="185"/>
      <c r="H45" s="185"/>
      <c r="I45" s="192"/>
    </row>
    <row r="46" spans="1:9" x14ac:dyDescent="0.2">
      <c r="A46" s="193"/>
      <c r="B46" s="193"/>
      <c r="C46" s="193" t="s">
        <v>127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marina</cp:lastModifiedBy>
  <cp:lastPrinted>2016-07-21T15:00:53Z</cp:lastPrinted>
  <dcterms:created xsi:type="dcterms:W3CDTF">2011-12-27T13:20:18Z</dcterms:created>
  <dcterms:modified xsi:type="dcterms:W3CDTF">2016-07-22T06:20:03Z</dcterms:modified>
</cp:coreProperties>
</file>