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6" windowWidth="14940" windowHeight="7272" tabRatio="954" activeTab="1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9.7'!$A$1:$I$49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D44" i="47"/>
  <c r="D28" i="12"/>
  <c r="D11" s="1"/>
  <c r="A13" i="3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12"/>
  <c r="A11"/>
  <c r="A10"/>
  <c r="A4"/>
  <c r="C48" i="47"/>
  <c r="C31" i="12"/>
  <c r="I18" i="35"/>
  <c r="D70" i="47" l="1"/>
  <c r="D21"/>
  <c r="D48"/>
  <c r="D16"/>
  <c r="D11"/>
  <c r="D16" i="40"/>
  <c r="C16"/>
  <c r="G22" i="29" l="1"/>
  <c r="H22" l="1"/>
  <c r="I22"/>
  <c r="J15" i="10"/>
  <c r="I15"/>
  <c r="J16"/>
  <c r="I16"/>
  <c r="J21"/>
  <c r="I21"/>
  <c r="J23"/>
  <c r="I23"/>
  <c r="C14"/>
  <c r="I10" i="9"/>
  <c r="D72" i="47" l="1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D13" l="1"/>
  <c r="D9" s="1"/>
  <c r="C13"/>
  <c r="C9" s="1"/>
  <c r="K35" i="46"/>
  <c r="H34" i="45"/>
  <c r="G34"/>
  <c r="H34" i="44"/>
  <c r="G34"/>
  <c r="I34" i="43"/>
  <c r="H34"/>
  <c r="G34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l="1"/>
  <c r="C9" s="1"/>
  <c r="D10"/>
  <c r="D9" s="1"/>
  <c r="D74" i="40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/>
  <c r="H14"/>
  <c r="A4" i="39" l="1"/>
  <c r="A4" i="35" l="1"/>
  <c r="H34" i="34" l="1"/>
  <c r="G34"/>
  <c r="A4"/>
  <c r="A4" i="32" l="1"/>
  <c r="H24" i="30" l="1"/>
  <c r="G24"/>
  <c r="A4"/>
  <c r="A4" i="29"/>
  <c r="A5" i="28" l="1"/>
  <c r="D26" i="27"/>
  <c r="C26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44" i="12"/>
  <c r="J9" i="10"/>
  <c r="D25" i="3"/>
  <c r="C44" i="12"/>
  <c r="D9" i="10"/>
  <c r="F9"/>
  <c r="D10" i="12" l="1"/>
  <c r="C11"/>
  <c r="C10" s="1"/>
  <c r="C9" i="3"/>
  <c r="D9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 7200.75 ლარი საშემოსავლოა გადახდილია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875 ლარი კახა კოროჟინაძის იჯარა გამიტარებია 17.06.15-ით და არ მოხვდა დეკლარაციაში 08.06-28.06 პერიოდზე.ეხლა ვამატებ აქ რომ არ აირიოს საბოლოო ნაერტი დეკლარაცია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მ.შ.6963.67
-საშემოსავლოა</t>
        </r>
      </text>
    </comment>
  </commentList>
</comments>
</file>

<file path=xl/sharedStrings.xml><?xml version="1.0" encoding="utf-8"?>
<sst xmlns="http://schemas.openxmlformats.org/spreadsheetml/2006/main" count="1496" uniqueCount="848">
  <si>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</si>
  <si>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</si>
  <si>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</si>
  <si>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</si>
  <si>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</si>
  <si>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</si>
  <si>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</si>
  <si>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</si>
  <si>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</si>
  <si>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</si>
  <si>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</si>
  <si>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</si>
  <si>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</si>
  <si>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</si>
  <si>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</si>
  <si>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</si>
  <si>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</si>
  <si>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</si>
  <si>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</si>
  <si>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</si>
  <si>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</si>
  <si>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</si>
  <si>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</si>
  <si>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</si>
  <si>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</si>
  <si>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</si>
  <si>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</si>
  <si>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</si>
  <si>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</si>
  <si>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</si>
  <si>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</si>
  <si>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</si>
  <si>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</si>
  <si>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</si>
  <si>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</si>
  <si>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</si>
  <si>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</si>
  <si>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</si>
  <si>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</si>
  <si>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</si>
  <si>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</si>
  <si>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</si>
  <si>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</si>
  <si>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</si>
  <si>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</si>
  <si>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</si>
  <si>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</si>
  <si>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</si>
  <si>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</si>
  <si>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</si>
  <si>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</si>
  <si>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</si>
  <si>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</si>
  <si>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</si>
  <si>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</si>
  <si>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</si>
  <si>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</si>
  <si>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</si>
  <si>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</si>
  <si>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</si>
  <si>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</si>
  <si>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</si>
  <si>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</si>
  <si>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</si>
  <si>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</si>
  <si>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</si>
  <si>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</si>
  <si>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</si>
  <si>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</si>
  <si>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</si>
  <si>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</si>
  <si>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</si>
  <si>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</si>
  <si>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</si>
  <si>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</si>
  <si>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</si>
  <si>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</si>
  <si>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</si>
  <si>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</si>
  <si>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</si>
  <si>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</si>
  <si>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</si>
  <si>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</si>
  <si>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</si>
  <si>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</si>
  <si>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</si>
  <si>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</si>
  <si>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</si>
  <si>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</si>
  <si>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</si>
  <si>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</si>
  <si>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</si>
  <si>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</si>
  <si>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</si>
  <si>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</si>
  <si>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</si>
  <si>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</si>
  <si>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</si>
  <si>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</si>
  <si>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</si>
  <si>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</si>
  <si>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</si>
  <si>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</si>
  <si>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</si>
  <si>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</si>
  <si>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</si>
  <si>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</si>
  <si>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</si>
  <si>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</si>
  <si>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</si>
  <si>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</si>
  <si>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</si>
  <si>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</si>
  <si>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</si>
  <si>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</si>
  <si>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</si>
  <si>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</si>
  <si>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</si>
  <si>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</si>
  <si>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</si>
  <si>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</si>
  <si>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</si>
  <si>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</si>
  <si>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</si>
  <si>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</si>
  <si>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</si>
  <si>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</si>
  <si>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</si>
  <si>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</si>
  <si>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</si>
  <si>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</si>
  <si>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</si>
  <si>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</si>
  <si>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</si>
  <si>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</si>
  <si>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</si>
  <si>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</si>
  <si>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</si>
  <si>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</si>
  <si>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</si>
  <si>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</si>
  <si>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</si>
  <si>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</si>
  <si>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</si>
  <si>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</si>
  <si>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</si>
  <si>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</si>
  <si>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</si>
  <si>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</si>
  <si>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</si>
  <si>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</si>
  <si>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</si>
  <si>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</si>
  <si>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</si>
  <si>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</si>
  <si>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</si>
  <si>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</si>
  <si>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</si>
  <si>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</si>
  <si>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</si>
  <si>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</si>
  <si>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</si>
  <si>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</si>
  <si>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</si>
  <si>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</si>
  <si>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</si>
  <si>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</si>
  <si>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</si>
  <si>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</si>
  <si>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</si>
  <si>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</si>
  <si>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</si>
  <si>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</si>
  <si>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</si>
  <si>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</si>
  <si>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</si>
  <si>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</si>
  <si>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</si>
  <si>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</si>
  <si>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</si>
  <si>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</si>
  <si>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</si>
  <si>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</si>
  <si>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</si>
  <si>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</si>
  <si>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</si>
  <si>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</si>
  <si>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</si>
  <si>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</si>
  <si>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</si>
  <si>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</si>
  <si>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</si>
  <si>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</si>
  <si>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</si>
  <si>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</si>
  <si>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</si>
  <si>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</si>
  <si>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</si>
  <si>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</si>
  <si>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</si>
  <si>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</si>
  <si>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</si>
  <si>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</si>
  <si>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</si>
  <si>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</si>
  <si>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</si>
  <si>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</si>
  <si>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</si>
  <si>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</si>
  <si>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</si>
  <si>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</si>
  <si>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</si>
  <si>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</si>
  <si>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</si>
  <si>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</si>
  <si>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</si>
  <si>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</si>
  <si>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</si>
  <si>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</si>
  <si>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</si>
  <si>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</si>
  <si>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</si>
  <si>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</si>
  <si>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</si>
  <si>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</si>
  <si>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</si>
  <si>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</si>
  <si>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</si>
  <si>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</si>
  <si>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</si>
  <si>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</si>
  <si>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</si>
  <si>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</si>
  <si>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</si>
  <si>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</si>
  <si>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</si>
  <si>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</si>
  <si>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</si>
  <si>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</si>
  <si>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</si>
  <si>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</si>
  <si>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</si>
  <si>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</si>
  <si>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</si>
  <si>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</si>
  <si>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</si>
  <si>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</si>
  <si>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</si>
  <si>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</si>
  <si>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</si>
  <si>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</si>
  <si>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</si>
  <si>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</si>
  <si>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</si>
  <si>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</si>
  <si>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</si>
  <si>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</si>
  <si>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</si>
  <si>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</si>
  <si>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</si>
  <si>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</si>
  <si>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</si>
  <si>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</si>
  <si>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</si>
  <si>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</si>
  <si>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</si>
  <si>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</si>
  <si>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</si>
  <si>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</si>
  <si>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</si>
  <si>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</si>
  <si>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</si>
  <si>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</si>
  <si>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</si>
  <si>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</si>
  <si>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</si>
  <si>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</si>
  <si>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</si>
  <si>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</si>
  <si>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</si>
  <si>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</si>
  <si>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</si>
  <si>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</si>
  <si>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</si>
  <si>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</si>
  <si>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</si>
  <si>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</si>
  <si>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</si>
  <si>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</si>
  <si>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</si>
  <si>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</si>
  <si>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</si>
  <si>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</si>
  <si>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</si>
  <si>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</si>
  <si>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</si>
  <si>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</si>
  <si>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</si>
  <si>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</si>
  <si>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</si>
  <si>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</si>
  <si>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</si>
  <si>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</si>
  <si>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</si>
  <si>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</si>
  <si>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</si>
  <si>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</si>
  <si>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</si>
  <si>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</si>
  <si>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</si>
  <si>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</si>
  <si>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</si>
  <si>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</si>
  <si>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</si>
  <si>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</si>
  <si>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</si>
  <si>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</si>
  <si>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</si>
  <si>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</si>
  <si>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</si>
  <si>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</si>
  <si>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</si>
  <si>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</si>
  <si>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</si>
  <si>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</si>
  <si>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</si>
  <si>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</si>
  <si>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</si>
  <si>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</si>
  <si>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</si>
  <si>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</si>
  <si>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</si>
  <si>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</si>
  <si>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</si>
  <si>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</si>
  <si>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</si>
  <si>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</si>
  <si>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</si>
  <si>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</si>
  <si>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</si>
  <si>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</si>
  <si>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</si>
  <si>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</si>
  <si>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</si>
  <si>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</si>
  <si>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</si>
  <si>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</si>
  <si>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</si>
  <si>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</si>
  <si>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</si>
  <si>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</si>
  <si>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</si>
  <si>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</si>
  <si>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</si>
  <si>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</si>
  <si>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</si>
  <si>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</si>
  <si>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</si>
  <si>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</si>
  <si>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</si>
  <si>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</si>
  <si>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</si>
  <si>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</si>
  <si>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</si>
  <si>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</si>
  <si>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</si>
  <si>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</si>
  <si>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</si>
  <si>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</si>
  <si>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</si>
  <si>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</si>
  <si>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</si>
  <si>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</si>
  <si>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</si>
  <si>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</si>
  <si>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</si>
  <si>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</si>
  <si>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</si>
  <si>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</si>
  <si>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</si>
  <si>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</si>
  <si>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</si>
  <si>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</si>
  <si>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</si>
  <si>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</si>
  <si>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</si>
  <si>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</si>
  <si>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</si>
  <si>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</si>
  <si>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</si>
  <si>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</si>
  <si>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</si>
  <si>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</si>
  <si>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</si>
  <si>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</si>
  <si>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</si>
  <si>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</si>
  <si>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</si>
  <si>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</si>
  <si>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</si>
  <si>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</si>
  <si>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</si>
  <si>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</si>
  <si>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</si>
  <si>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</si>
  <si>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</si>
  <si>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</si>
  <si>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</si>
  <si>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</si>
  <si>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</si>
  <si>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</si>
  <si>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</si>
  <si>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</si>
  <si>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</si>
  <si>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</si>
  <si>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</si>
  <si>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</si>
  <si>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</si>
  <si>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</si>
  <si>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</si>
  <si>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</si>
  <si>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</si>
  <si>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</si>
  <si>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</si>
  <si>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</si>
  <si>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</si>
  <si>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</si>
  <si>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</si>
  <si>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</si>
  <si>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</si>
  <si>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</si>
  <si>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</si>
  <si>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</si>
  <si>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</si>
  <si>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</si>
  <si>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</si>
  <si>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</si>
  <si>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</si>
  <si>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</si>
  <si>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</si>
  <si>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</si>
  <si>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</si>
  <si>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</si>
  <si>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</si>
  <si>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</si>
  <si>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</si>
  <si>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</si>
  <si>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</si>
  <si>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</si>
  <si>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</si>
  <si>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</si>
  <si>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</si>
  <si>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</si>
  <si>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</si>
  <si>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</si>
  <si>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</si>
  <si>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</si>
  <si>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</si>
  <si>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</si>
  <si>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</si>
  <si>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</si>
  <si>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</si>
  <si>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</si>
  <si>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</si>
  <si>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</si>
  <si>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</si>
  <si>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</si>
  <si>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</si>
  <si>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</si>
  <si>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</si>
  <si>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</si>
  <si>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</si>
  <si>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</si>
  <si>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</si>
  <si>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</si>
  <si>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</si>
  <si>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</si>
  <si>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</si>
  <si>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</si>
  <si>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</si>
  <si>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</si>
  <si>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</si>
  <si>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</si>
  <si>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</si>
  <si>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</si>
  <si>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</si>
  <si>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</si>
  <si>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</si>
  <si>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</si>
  <si>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</si>
  <si>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</si>
  <si>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</si>
  <si>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</si>
  <si>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</si>
  <si>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</si>
  <si>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</si>
  <si>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</si>
  <si>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</si>
  <si>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</si>
  <si>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</si>
  <si>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</si>
  <si>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</si>
  <si>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</si>
  <si>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</si>
  <si>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</si>
  <si>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</si>
  <si>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</si>
  <si>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</si>
  <si>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</si>
  <si>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</si>
  <si>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მპგ  "გაერთიანებული დემოკრატიული მოძრაობა "</t>
  </si>
  <si>
    <t>თიბისი</t>
  </si>
  <si>
    <t>GE78TB7573236080100003</t>
  </si>
  <si>
    <t>GEL</t>
  </si>
  <si>
    <t>02/25/2015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</si>
  <si>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</si>
  <si>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</si>
  <si>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</si>
  <si>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</si>
  <si>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</si>
  <si>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</si>
  <si>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</si>
  <si>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</si>
  <si>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</si>
  <si>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</si>
  <si>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</si>
  <si>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</si>
  <si>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</si>
  <si>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</si>
  <si>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</si>
  <si>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ახალი ამბები</t>
  </si>
  <si>
    <t>საინფორმ.მომსახურება</t>
  </si>
  <si>
    <t>ქეთევან ჩქარეული</t>
  </si>
  <si>
    <t>თამარ ზურაშვილი</t>
  </si>
  <si>
    <t>დავით ბენიძე</t>
  </si>
  <si>
    <t>ბაკურ ბაკურაძე</t>
  </si>
  <si>
    <t>მამუკა აჩბა</t>
  </si>
  <si>
    <t>აკაკი კიკვაძე</t>
  </si>
  <si>
    <t>01017035751</t>
  </si>
  <si>
    <t>01008033359</t>
  </si>
  <si>
    <t>01025000786</t>
  </si>
  <si>
    <t>01007002345</t>
  </si>
  <si>
    <t>60001016694</t>
  </si>
  <si>
    <t>62001000351</t>
  </si>
  <si>
    <t>01010002370</t>
  </si>
  <si>
    <t>ნინო</t>
  </si>
  <si>
    <t xml:space="preserve">ირაკლი 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</si>
  <si>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</si>
  <si>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</si>
  <si>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</si>
  <si>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</si>
  <si>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</si>
  <si>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</si>
  <si>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01024009833</t>
  </si>
  <si>
    <t xml:space="preserve">ემზარი </t>
  </si>
  <si>
    <t>ილურიძე</t>
  </si>
  <si>
    <t>გლდანის ა მ/რ 52</t>
  </si>
  <si>
    <t>თბილისი ლეხ კაჩინსკის 6</t>
  </si>
  <si>
    <t>500 $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</si>
  <si>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</si>
  <si>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</si>
  <si>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</si>
  <si>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</si>
  <si>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</si>
  <si>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</si>
  <si>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</si>
  <si>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</si>
  <si>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</si>
  <si>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</si>
  <si>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</si>
  <si>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 xml:space="preserve">გიორგი </t>
  </si>
  <si>
    <t>გიორგაძე</t>
  </si>
  <si>
    <t>თბილისი აღმაშენებლის 5</t>
  </si>
  <si>
    <t>62011003643</t>
  </si>
  <si>
    <t xml:space="preserve">ბაბულია </t>
  </si>
  <si>
    <t>ყაზარაშვილი</t>
  </si>
  <si>
    <t>თბილისი, რუსთაველის 20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</si>
  <si>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</si>
  <si>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</si>
  <si>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</si>
  <si>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</si>
  <si>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</si>
  <si>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</si>
  <si>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</si>
  <si>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</si>
  <si>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</si>
  <si>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</si>
  <si>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</si>
  <si>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31.10.2016</t>
  </si>
  <si>
    <t>05.11.2016</t>
  </si>
  <si>
    <t>600 $ ექვივალენტი ლარში</t>
  </si>
  <si>
    <t>01001061149</t>
  </si>
  <si>
    <t>კაკაბაძე</t>
  </si>
  <si>
    <t>01.08.2016</t>
  </si>
  <si>
    <t>450 $ ექვივალენტი ლარში</t>
  </si>
  <si>
    <t>01.11.2016</t>
  </si>
  <si>
    <t>12.11.2016</t>
  </si>
  <si>
    <t>15.11.2016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</si>
  <si>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</si>
  <si>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</si>
  <si>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</si>
  <si>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</si>
  <si>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</si>
  <si>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</si>
  <si>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</si>
  <si>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</si>
  <si>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</si>
  <si>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</si>
  <si>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</si>
  <si>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</si>
  <si>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</si>
  <si>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</si>
  <si>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</si>
  <si>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</si>
  <si>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</si>
  <si>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</si>
  <si>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</si>
  <si>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</si>
  <si>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</si>
  <si>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</si>
  <si>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</si>
  <si>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</si>
  <si>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</si>
  <si>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</si>
  <si>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</si>
  <si>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</si>
  <si>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</si>
  <si>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</si>
  <si>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</si>
  <si>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</si>
  <si>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</si>
  <si>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</si>
  <si>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</si>
  <si>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</si>
  <si>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</si>
  <si>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</si>
  <si>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</si>
  <si>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</si>
  <si>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</si>
  <si>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</si>
  <si>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</si>
  <si>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</si>
  <si>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</si>
  <si>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</si>
  <si>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</si>
  <si>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</si>
  <si>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</si>
  <si>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</si>
  <si>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</si>
  <si>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</si>
  <si>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</si>
  <si>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</si>
  <si>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</si>
  <si>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</si>
  <si>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</si>
  <si>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</si>
  <si>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56001010870</t>
  </si>
  <si>
    <t xml:space="preserve">ალექსანდრე </t>
  </si>
  <si>
    <t>მეტრეველი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</si>
  <si>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</si>
  <si>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</si>
  <si>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</si>
  <si>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</si>
  <si>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</si>
  <si>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</si>
  <si>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</si>
  <si>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</si>
  <si>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</si>
  <si>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</si>
  <si>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</si>
  <si>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</si>
  <si>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</si>
  <si>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</si>
  <si>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</si>
  <si>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</si>
  <si>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</si>
  <si>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</si>
  <si>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</si>
  <si>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</si>
  <si>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სხვადასხვა ხარჯები(შეცდომით გადარიცხულები)</t>
  </si>
  <si>
    <t>შალვა თანდილაშვილი</t>
  </si>
  <si>
    <t>13001069721</t>
  </si>
  <si>
    <t>ქეთევნი</t>
  </si>
  <si>
    <t>აბაშიშვილი</t>
  </si>
  <si>
    <t>ქარელი, 9 აპრილის ქუჩა</t>
  </si>
  <si>
    <t>მედია</t>
  </si>
  <si>
    <t>ჯუხარიძე</t>
  </si>
  <si>
    <t>კასპი, სააკაძის 106</t>
  </si>
  <si>
    <t>24001002622</t>
  </si>
  <si>
    <t>ცისანა</t>
  </si>
  <si>
    <t>ოსეფაშვილი</t>
  </si>
  <si>
    <t>15001008965</t>
  </si>
  <si>
    <t>დმანისი, 26 მაისის ქ, კორ 13, ბ 16</t>
  </si>
  <si>
    <t>ხათუნა</t>
  </si>
  <si>
    <t>ხუციშვილი-ლაფერიშვილი</t>
  </si>
  <si>
    <t>01011051151</t>
  </si>
  <si>
    <t>საგარეჯო, დოდაშვილის 5</t>
  </si>
  <si>
    <t>იოსებ</t>
  </si>
  <si>
    <t>უზუნაშვილი</t>
  </si>
  <si>
    <t>14001002438</t>
  </si>
  <si>
    <t>ქ. დედოფლისწყარო ჰერეთის 74</t>
  </si>
  <si>
    <t>ანნა</t>
  </si>
  <si>
    <t>მიქაშვილი</t>
  </si>
  <si>
    <t>01024065423</t>
  </si>
  <si>
    <t>ქ.სიღნაღი, სოფ. საქობო</t>
  </si>
  <si>
    <t>რუბენ</t>
  </si>
  <si>
    <t xml:space="preserve"> ჩინჩალაძე</t>
  </si>
  <si>
    <t>18001004846</t>
  </si>
  <si>
    <t>ზესტაფონი, აღმაშენებლის 27</t>
  </si>
  <si>
    <t>ნუგზარი</t>
  </si>
  <si>
    <t>წიქრიძე</t>
  </si>
  <si>
    <t>41001003330</t>
  </si>
  <si>
    <t>ტყიბული, თაბუკაშვილის 44</t>
  </si>
  <si>
    <t>ზვიად</t>
  </si>
  <si>
    <t>ქავთარაძე</t>
  </si>
  <si>
    <t>01008035996</t>
  </si>
  <si>
    <t>თერჯოლა, რუსთაველის 68</t>
  </si>
  <si>
    <t xml:space="preserve">მურთაზ </t>
  </si>
  <si>
    <t>კორძაია</t>
  </si>
  <si>
    <t xml:space="preserve">თამარ </t>
  </si>
  <si>
    <t>შამათავა</t>
  </si>
  <si>
    <t>კობელაშვილი</t>
  </si>
  <si>
    <t xml:space="preserve">ხათუთი </t>
  </si>
  <si>
    <t>კავთელაძე</t>
  </si>
  <si>
    <t>37001012406</t>
  </si>
  <si>
    <t>55001001230</t>
  </si>
  <si>
    <t>17001003859</t>
  </si>
  <si>
    <t>01015000882</t>
  </si>
  <si>
    <t>ქ.სამტრედია, ბ.კრავეიშვილის 1</t>
  </si>
  <si>
    <t>ქ.ხონი, მოსე ხონელის 3</t>
  </si>
  <si>
    <t>ვანი, თავისუფლების 54</t>
  </si>
  <si>
    <t>ჭიათურა, წერეთლის N 1</t>
  </si>
  <si>
    <t xml:space="preserve">გურანდა </t>
  </si>
  <si>
    <t>ლიპარტელიანი</t>
  </si>
  <si>
    <t>ლარცულიანი</t>
  </si>
  <si>
    <t>27001002787</t>
  </si>
  <si>
    <t>ლენტეხი, სტალინის ქუჩა</t>
  </si>
  <si>
    <t>ქ.ცაგერი, კოსტავას 29</t>
  </si>
  <si>
    <t>29.06.2016-19.07.2016</t>
  </si>
  <si>
    <t xml:space="preserve">შენიშვნა : 29 და 30 ივნისს  მიხდა შეცდომით გადარიცხული თანხების უკან დაბრუნება 40 ლარი , 392 ლარი და 8 ლარის, </t>
  </si>
  <si>
    <t xml:space="preserve">                     რომლებიც არ შედის  ზემოთ მოცემულ ცხრილში.</t>
  </si>
  <si>
    <t>ოთარ თავართქილაძე</t>
  </si>
  <si>
    <t>დიმიტრი ლორთქიფანიძე</t>
  </si>
  <si>
    <t>გვანცა გვენეტაძე</t>
  </si>
  <si>
    <t>იზაბელა ფხოველიშვილი</t>
  </si>
  <si>
    <t>ი/მ ნინო ჭეიშვილი</t>
  </si>
  <si>
    <t>ნათია სამხარაძე</t>
  </si>
  <si>
    <t>ბესიკი დანელია</t>
  </si>
  <si>
    <t>01025005044</t>
  </si>
  <si>
    <t>01005008393</t>
  </si>
  <si>
    <t>01001074422</t>
  </si>
  <si>
    <t>01030035058</t>
  </si>
  <si>
    <t>01022003668</t>
  </si>
  <si>
    <t>01003003378</t>
  </si>
  <si>
    <t>ბურჯანაძე</t>
  </si>
  <si>
    <t>01026000650</t>
  </si>
  <si>
    <t>რუსეთი</t>
  </si>
  <si>
    <t>ანზორ</t>
  </si>
  <si>
    <t xml:space="preserve"> ბიწაძე</t>
  </si>
  <si>
    <t>01026007785</t>
  </si>
  <si>
    <t>ბეჭდური რეკლამი ხარჯი</t>
  </si>
  <si>
    <t>შპს კაბადონი+</t>
  </si>
  <si>
    <t>10 000 ცალი სტიკერი</t>
  </si>
  <si>
    <t>შპს ალტა</t>
  </si>
  <si>
    <t>ტექნიკის მოწოდება</t>
  </si>
  <si>
    <t>ი/მ კარინა ნინოშვილი</t>
  </si>
  <si>
    <t>საოფისე ქირა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</si>
  <si>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</si>
  <si>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</si>
  <si>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</si>
  <si>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</si>
  <si>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</si>
  <si>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</si>
  <si>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</si>
  <si>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</si>
  <si>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</si>
  <si>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</si>
  <si>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</si>
  <si>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</si>
  <si>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</si>
  <si>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</si>
  <si>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</si>
  <si>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</si>
  <si>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</si>
  <si>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</si>
  <si>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</si>
  <si>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</si>
  <si>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</si>
  <si>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</si>
  <si>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</si>
  <si>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</si>
  <si>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</si>
  <si>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</si>
  <si>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</si>
  <si>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</si>
  <si>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</si>
  <si>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</si>
  <si>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</si>
  <si>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</si>
  <si>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</si>
  <si>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ჭითანავა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</si>
  <si>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</si>
  <si>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</si>
  <si>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</si>
  <si>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</si>
  <si>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</si>
  <si>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</si>
  <si>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</si>
  <si>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</si>
  <si>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</si>
  <si>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</si>
  <si>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</si>
  <si>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</si>
  <si>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</si>
  <si>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</si>
  <si>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</si>
  <si>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</si>
  <si>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</si>
  <si>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</si>
  <si>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</si>
  <si>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</si>
  <si>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</si>
  <si>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</si>
  <si>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</si>
  <si>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</si>
  <si>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</si>
  <si>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</si>
  <si>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დავით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</si>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</sst>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#,##0.0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Sylfaen"/>
      <family val="1"/>
    </font>
    <font>
      <sz val="9"/>
      <name val="Arial"/>
      <family val="2"/>
    </font>
    <font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38" fillId="0" borderId="0" applyFont="0" applyFill="0" applyBorder="0" applyAlignment="0" applyProtection="0"/>
  </cellStyleXfs>
  <cellXfs count="533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167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4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5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3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6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1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2" xfId="9" applyFont="1" applyFill="1" applyBorder="1" applyAlignment="1" applyProtection="1">
      <alignment vertical="center"/>
    </xf>
    <xf numFmtId="0" fontId="16" fillId="5" borderId="41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8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2" xfId="1" applyFont="1" applyFill="1" applyBorder="1" applyAlignment="1" applyProtection="1">
      <alignment horizontal="left" vertical="center"/>
    </xf>
    <xf numFmtId="0" fontId="14" fillId="5" borderId="42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8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2" xfId="9" applyFont="1" applyFill="1" applyBorder="1" applyAlignment="1" applyProtection="1">
      <alignment vertical="center"/>
    </xf>
    <xf numFmtId="14" fontId="16" fillId="0" borderId="41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2" xfId="0" applyFont="1" applyFill="1" applyBorder="1" applyAlignment="1" applyProtection="1">
      <alignment vertical="center"/>
    </xf>
    <xf numFmtId="0" fontId="16" fillId="5" borderId="41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2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9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/>
      <protection locked="0"/>
    </xf>
    <xf numFmtId="2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2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1" fillId="2" borderId="6" xfId="2" applyFont="1" applyFill="1" applyBorder="1" applyAlignment="1" applyProtection="1">
      <alignment horizontal="center" vertical="top" wrapText="1"/>
      <protection locked="0"/>
    </xf>
    <xf numFmtId="0" fontId="0" fillId="2" borderId="5" xfId="0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/>
    </xf>
    <xf numFmtId="0" fontId="21" fillId="2" borderId="43" xfId="2" applyFont="1" applyFill="1" applyBorder="1" applyAlignment="1" applyProtection="1">
      <alignment horizontal="left" vertical="top" wrapText="1"/>
      <protection locked="0"/>
    </xf>
    <xf numFmtId="0" fontId="21" fillId="2" borderId="33" xfId="2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left" vertical="center"/>
    </xf>
    <xf numFmtId="14" fontId="8" fillId="2" borderId="1" xfId="3" applyNumberFormat="1" applyFill="1" applyBorder="1" applyProtection="1">
      <protection locked="0"/>
    </xf>
    <xf numFmtId="1" fontId="21" fillId="2" borderId="33" xfId="2" applyNumberFormat="1" applyFont="1" applyFill="1" applyBorder="1" applyAlignment="1" applyProtection="1">
      <alignment horizontal="left" vertical="top" wrapText="1"/>
      <protection locked="0"/>
    </xf>
    <xf numFmtId="0" fontId="21" fillId="2" borderId="44" xfId="2" applyFont="1" applyFill="1" applyBorder="1" applyAlignment="1" applyProtection="1">
      <alignment horizontal="left" vertical="top" wrapText="1"/>
      <protection locked="0"/>
    </xf>
    <xf numFmtId="0" fontId="21" fillId="2" borderId="7" xfId="2" applyFont="1" applyFill="1" applyBorder="1" applyAlignment="1" applyProtection="1">
      <alignment horizontal="left" vertical="top" wrapText="1"/>
      <protection locked="0"/>
    </xf>
    <xf numFmtId="0" fontId="21" fillId="2" borderId="5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1" fontId="21" fillId="2" borderId="1" xfId="2" applyNumberFormat="1" applyFont="1" applyFill="1" applyBorder="1" applyAlignment="1" applyProtection="1">
      <alignment horizontal="left" vertical="top" wrapText="1"/>
      <protection locked="0"/>
    </xf>
    <xf numFmtId="1" fontId="21" fillId="2" borderId="7" xfId="2" applyNumberFormat="1" applyFont="1" applyFill="1" applyBorder="1" applyAlignment="1" applyProtection="1">
      <alignment horizontal="left" vertical="top" wrapText="1"/>
      <protection locked="0"/>
    </xf>
    <xf numFmtId="1" fontId="21" fillId="2" borderId="45" xfId="2" applyNumberFormat="1" applyFont="1" applyFill="1" applyBorder="1" applyAlignment="1" applyProtection="1">
      <alignment horizontal="left" vertical="top" wrapText="1"/>
      <protection locked="0"/>
    </xf>
    <xf numFmtId="0" fontId="21" fillId="2" borderId="46" xfId="2" applyFont="1" applyFill="1" applyBorder="1" applyAlignment="1" applyProtection="1">
      <alignment horizontal="left" vertical="top" wrapText="1"/>
      <protection locked="0"/>
    </xf>
    <xf numFmtId="1" fontId="21" fillId="2" borderId="3" xfId="2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6" fillId="2" borderId="2" xfId="4" applyFont="1" applyFill="1" applyBorder="1" applyAlignment="1" applyProtection="1">
      <alignment vertical="center" wrapText="1"/>
      <protection locked="0"/>
    </xf>
    <xf numFmtId="0" fontId="14" fillId="2" borderId="1" xfId="2" applyFont="1" applyFill="1" applyBorder="1" applyAlignment="1" applyProtection="1">
      <alignment horizontal="left" vertical="top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6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9" xfId="0" applyNumberFormat="1" applyFill="1" applyBorder="1"/>
    <xf numFmtId="49" fontId="0" fillId="5" borderId="47" xfId="0" applyNumberFormat="1" applyFill="1" applyBorder="1"/>
    <xf numFmtId="0" fontId="0" fillId="5" borderId="47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48" xfId="0" applyFont="1" applyFill="1" applyBorder="1" applyProtection="1">
      <protection locked="0"/>
    </xf>
    <xf numFmtId="0" fontId="21" fillId="2" borderId="51" xfId="2" applyFont="1" applyFill="1" applyBorder="1" applyAlignment="1" applyProtection="1">
      <alignment horizontal="left" vertical="top" wrapText="1"/>
      <protection locked="0"/>
    </xf>
    <xf numFmtId="0" fontId="21" fillId="2" borderId="52" xfId="2" applyFont="1" applyFill="1" applyBorder="1" applyAlignment="1" applyProtection="1">
      <alignment horizontal="left" vertical="top" wrapText="1"/>
      <protection locked="0"/>
    </xf>
    <xf numFmtId="1" fontId="23" fillId="5" borderId="53" xfId="2" applyNumberFormat="1" applyFont="1" applyFill="1" applyBorder="1" applyAlignment="1" applyProtection="1">
      <alignment horizontal="center" vertical="top" wrapText="1"/>
    </xf>
    <xf numFmtId="0" fontId="21" fillId="2" borderId="1" xfId="2" applyFont="1" applyFill="1" applyBorder="1" applyAlignment="1" applyProtection="1">
      <alignment horizontal="left" vertical="top" wrapText="1"/>
      <protection locked="0"/>
    </xf>
    <xf numFmtId="0" fontId="0" fillId="2" borderId="50" xfId="0" applyFill="1" applyBorder="1" applyAlignment="1">
      <alignment horizontal="left" vertical="center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7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7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3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7" xfId="10" applyNumberFormat="1" applyFont="1" applyFill="1" applyBorder="1" applyAlignment="1" applyProtection="1">
      <alignment horizontal="center" vertical="center"/>
    </xf>
    <xf numFmtId="14" fontId="18" fillId="2" borderId="37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164" fontId="14" fillId="0" borderId="1" xfId="1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0" borderId="1" xfId="0" applyFill="1" applyBorder="1"/>
    <xf numFmtId="0" fontId="39" fillId="0" borderId="1" xfId="0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4" fontId="40" fillId="0" borderId="1" xfId="0" applyNumberFormat="1" applyFont="1" applyBorder="1" applyAlignment="1">
      <alignment horizontal="right"/>
    </xf>
    <xf numFmtId="170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21" fillId="2" borderId="54" xfId="2" applyFont="1" applyFill="1" applyBorder="1" applyAlignment="1" applyProtection="1">
      <alignment horizontal="left" vertical="top" wrapText="1"/>
      <protection locked="0"/>
    </xf>
    <xf numFmtId="0" fontId="23" fillId="2" borderId="2" xfId="2" applyFont="1" applyFill="1" applyBorder="1" applyAlignment="1" applyProtection="1">
      <alignment horizontal="left" vertical="top" wrapText="1"/>
      <protection locked="0"/>
    </xf>
    <xf numFmtId="0" fontId="23" fillId="2" borderId="55" xfId="2" applyFont="1" applyFill="1" applyBorder="1" applyAlignment="1" applyProtection="1">
      <alignment horizontal="left" vertical="top" wrapText="1"/>
      <protection locked="0"/>
    </xf>
    <xf numFmtId="0" fontId="14" fillId="2" borderId="1" xfId="0" applyFont="1" applyFill="1" applyBorder="1" applyProtection="1">
      <protection locked="0"/>
    </xf>
    <xf numFmtId="0" fontId="14" fillId="2" borderId="1" xfId="0" applyFont="1" applyFill="1" applyBorder="1" applyAlignment="1" applyProtection="1">
      <alignment horizontal="left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6" fillId="2" borderId="1" xfId="4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0" fontId="41" fillId="0" borderId="0" xfId="0" applyFont="1"/>
    <xf numFmtId="49" fontId="41" fillId="0" borderId="1" xfId="0" applyNumberFormat="1" applyFont="1" applyBorder="1" applyAlignment="1">
      <alignment wrapText="1"/>
    </xf>
    <xf numFmtId="0" fontId="16" fillId="2" borderId="5" xfId="4" applyFont="1" applyFill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wrapText="1"/>
    </xf>
    <xf numFmtId="0" fontId="0" fillId="0" borderId="50" xfId="0" applyBorder="1"/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7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6" fillId="2" borderId="54" xfId="4" applyFont="1" applyFill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horizontal="center" vertical="center" wrapText="1"/>
      <protection locked="0"/>
    </xf>
    <xf numFmtId="0" fontId="0" fillId="0" borderId="5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4" fillId="0" borderId="3" xfId="0" applyFont="1" applyBorder="1" applyAlignment="1" applyProtection="1">
      <alignment horizontal="center"/>
      <protection locked="0"/>
    </xf>
    <xf numFmtId="0" fontId="16" fillId="0" borderId="54" xfId="4" applyFont="1" applyBorder="1" applyAlignment="1" applyProtection="1">
      <alignment horizontal="center" vertical="center" wrapText="1"/>
      <protection locked="0"/>
    </xf>
    <xf numFmtId="0" fontId="16" fillId="0" borderId="2" xfId="4" applyFont="1" applyBorder="1" applyAlignment="1" applyProtection="1">
      <alignment horizontal="center" vertical="center" wrapText="1"/>
      <protection locked="0"/>
    </xf>
    <xf numFmtId="0" fontId="0" fillId="0" borderId="5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6" fillId="2" borderId="54" xfId="4" applyFont="1" applyFill="1" applyBorder="1" applyAlignment="1" applyProtection="1">
      <alignment horizontal="left" vertical="center" wrapText="1"/>
      <protection locked="0"/>
    </xf>
    <xf numFmtId="0" fontId="16" fillId="2" borderId="2" xfId="4" applyFont="1" applyFill="1" applyBorder="1" applyAlignment="1" applyProtection="1">
      <alignment horizontal="left" vertical="center" wrapText="1"/>
      <protection locked="0"/>
    </xf>
    <xf numFmtId="14" fontId="16" fillId="2" borderId="54" xfId="4" applyNumberFormat="1" applyFont="1" applyFill="1" applyBorder="1" applyAlignment="1" applyProtection="1">
      <alignment horizontal="center" vertical="center" wrapText="1"/>
      <protection locked="0"/>
    </xf>
    <xf numFmtId="14" fontId="16" fillId="2" borderId="2" xfId="4" applyNumberFormat="1" applyFont="1" applyFill="1" applyBorder="1" applyAlignment="1" applyProtection="1">
      <alignment horizontal="center" vertical="center" wrapText="1"/>
      <protection locked="0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152971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o/Downloads/deklaracia%202015-gaert.democ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view="pageBreakPreview" zoomScale="70" zoomScaleSheetLayoutView="70" workbookViewId="0">
      <selection activeCell="K4" sqref="K4"/>
    </sheetView>
  </sheetViews>
  <sheetFormatPr defaultColWidth="9.109375" defaultRowHeight="14.4"/>
  <cols>
    <col min="1" max="1" width="6.33203125" style="304" bestFit="1" customWidth="1"/>
    <col min="2" max="2" width="13.109375" style="304" customWidth="1"/>
    <col min="3" max="3" width="12.88671875" style="304" customWidth="1"/>
    <col min="4" max="4" width="15.109375" style="304" customWidth="1"/>
    <col min="5" max="5" width="24.5546875" style="304" customWidth="1"/>
    <col min="6" max="8" width="19.109375" style="305" customWidth="1"/>
    <col min="9" max="9" width="16.44140625" style="304" bestFit="1" customWidth="1"/>
    <col min="10" max="10" width="17.44140625" style="304" customWidth="1"/>
    <col min="11" max="11" width="13.109375" style="304" bestFit="1" customWidth="1"/>
    <col min="12" max="12" width="15.33203125" style="304" customWidth="1"/>
    <col min="13" max="16384" width="9.109375" style="304"/>
  </cols>
  <sheetData>
    <row r="1" spans="1:12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2">
      <c r="A2" s="314"/>
      <c r="B2" s="314"/>
      <c r="C2" s="314"/>
      <c r="D2" s="314"/>
      <c r="E2" s="314"/>
      <c r="F2" s="314"/>
      <c r="G2" s="314"/>
      <c r="H2" s="314"/>
      <c r="I2" s="389"/>
      <c r="J2" s="389"/>
      <c r="K2" s="388"/>
      <c r="L2" s="307"/>
    </row>
    <row r="3" spans="1:12" s="315" customFormat="1" ht="13.8">
      <c r="A3" s="387" t="s">
        <v>309</v>
      </c>
      <c r="B3" s="369"/>
      <c r="C3" s="369"/>
      <c r="D3" s="369"/>
      <c r="E3" s="370"/>
      <c r="F3" s="364"/>
      <c r="G3" s="370"/>
      <c r="H3" s="386"/>
      <c r="I3" s="369"/>
      <c r="J3" s="370"/>
      <c r="K3" s="370"/>
      <c r="L3" s="385" t="s">
        <v>110</v>
      </c>
    </row>
    <row r="4" spans="1:12" s="315" customFormat="1" ht="13.8">
      <c r="A4" s="384" t="s">
        <v>141</v>
      </c>
      <c r="B4" s="369"/>
      <c r="C4" s="369"/>
      <c r="D4" s="369"/>
      <c r="E4" s="370"/>
      <c r="F4" s="364"/>
      <c r="G4" s="370"/>
      <c r="H4" s="383"/>
      <c r="I4" s="369"/>
      <c r="J4" s="370"/>
      <c r="K4" s="370" t="s">
        <v>738</v>
      </c>
      <c r="L4" s="382"/>
    </row>
    <row r="5" spans="1:12" s="315" customFormat="1" ht="13.8">
      <c r="A5" s="381"/>
      <c r="B5" s="369"/>
      <c r="C5" s="380"/>
      <c r="D5" s="379"/>
      <c r="E5" s="370"/>
      <c r="F5" s="378"/>
      <c r="G5" s="370"/>
      <c r="H5" s="370"/>
      <c r="I5" s="364"/>
      <c r="J5" s="369"/>
      <c r="K5" s="369"/>
      <c r="L5" s="368"/>
    </row>
    <row r="6" spans="1:12" s="315" customFormat="1" ht="13.8">
      <c r="A6" s="375" t="s">
        <v>275</v>
      </c>
      <c r="B6" s="364"/>
      <c r="C6" s="364"/>
      <c r="D6" s="364" t="s">
        <v>277</v>
      </c>
      <c r="E6" s="376"/>
      <c r="F6" s="371"/>
      <c r="G6" s="370"/>
      <c r="H6" s="377"/>
      <c r="I6" s="376"/>
      <c r="J6" s="369"/>
      <c r="K6" s="370"/>
      <c r="L6" s="368"/>
    </row>
    <row r="7" spans="1:12" s="315" customFormat="1" ht="13.8">
      <c r="A7" s="375" t="s">
        <v>510</v>
      </c>
      <c r="B7" s="364"/>
      <c r="C7" s="364"/>
      <c r="D7" s="364"/>
      <c r="E7" s="370"/>
      <c r="F7" s="371"/>
      <c r="G7" s="371"/>
      <c r="H7" s="371"/>
      <c r="I7" s="373"/>
      <c r="J7" s="370"/>
      <c r="K7" s="369"/>
      <c r="L7" s="368"/>
    </row>
    <row r="8" spans="1:12" s="315" customFormat="1" thickBot="1">
      <c r="A8" s="374"/>
      <c r="B8" s="370"/>
      <c r="C8" s="373"/>
      <c r="D8" s="372"/>
      <c r="E8" s="370"/>
      <c r="F8" s="371"/>
      <c r="G8" s="371"/>
      <c r="H8" s="371"/>
      <c r="I8" s="370"/>
      <c r="J8" s="369"/>
      <c r="K8" s="369"/>
      <c r="L8" s="368"/>
    </row>
    <row r="9" spans="1:12" ht="15" thickBot="1">
      <c r="A9" s="367"/>
      <c r="B9" s="366"/>
      <c r="C9" s="365"/>
      <c r="D9" s="365"/>
      <c r="E9" s="365"/>
      <c r="F9" s="364"/>
      <c r="G9" s="364"/>
      <c r="H9" s="364"/>
      <c r="I9" s="505" t="s">
        <v>478</v>
      </c>
      <c r="J9" s="506"/>
      <c r="K9" s="507"/>
      <c r="L9" s="363"/>
    </row>
    <row r="10" spans="1:12" s="351" customFormat="1" ht="39" customHeight="1" thickBot="1">
      <c r="A10" s="362" t="s">
        <v>64</v>
      </c>
      <c r="B10" s="361" t="s">
        <v>142</v>
      </c>
      <c r="C10" s="361" t="s">
        <v>477</v>
      </c>
      <c r="D10" s="360" t="s">
        <v>282</v>
      </c>
      <c r="E10" s="359" t="s">
        <v>476</v>
      </c>
      <c r="F10" s="358" t="s">
        <v>475</v>
      </c>
      <c r="G10" s="357" t="s">
        <v>229</v>
      </c>
      <c r="H10" s="356" t="s">
        <v>226</v>
      </c>
      <c r="I10" s="355" t="s">
        <v>474</v>
      </c>
      <c r="J10" s="354" t="s">
        <v>279</v>
      </c>
      <c r="K10" s="353" t="s">
        <v>230</v>
      </c>
      <c r="L10" s="352" t="s">
        <v>231</v>
      </c>
    </row>
    <row r="11" spans="1:12" s="345" customFormat="1" ht="15" thickBot="1">
      <c r="A11" s="349">
        <v>1</v>
      </c>
      <c r="B11" s="348">
        <v>2</v>
      </c>
      <c r="C11" s="350">
        <v>3</v>
      </c>
      <c r="D11" s="350">
        <v>4</v>
      </c>
      <c r="E11" s="349">
        <v>5</v>
      </c>
      <c r="F11" s="348">
        <v>6</v>
      </c>
      <c r="G11" s="350">
        <v>7</v>
      </c>
      <c r="H11" s="348">
        <v>8</v>
      </c>
      <c r="I11" s="349">
        <v>9</v>
      </c>
      <c r="J11" s="348">
        <v>10</v>
      </c>
      <c r="K11" s="347">
        <v>11</v>
      </c>
      <c r="L11" s="346">
        <v>12</v>
      </c>
    </row>
    <row r="12" spans="1:12">
      <c r="A12" s="344">
        <v>1</v>
      </c>
      <c r="B12" s="335"/>
      <c r="C12" s="334"/>
      <c r="D12" s="343"/>
      <c r="E12" s="342"/>
      <c r="F12" s="331"/>
      <c r="G12" s="341"/>
      <c r="H12" s="341"/>
      <c r="I12" s="340"/>
      <c r="J12" s="339"/>
      <c r="K12" s="338"/>
      <c r="L12" s="337"/>
    </row>
    <row r="13" spans="1:12">
      <c r="A13" s="336">
        <v>2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2">
      <c r="A14" s="336">
        <v>3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2">
      <c r="A15" s="336">
        <v>4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2">
      <c r="A16" s="336">
        <v>5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 ht="13.8">
      <c r="A34" s="504" t="s">
        <v>435</v>
      </c>
      <c r="B34" s="504"/>
      <c r="C34" s="504"/>
      <c r="D34" s="504"/>
      <c r="E34" s="504"/>
      <c r="F34" s="504"/>
      <c r="G34" s="504"/>
      <c r="H34" s="504"/>
      <c r="I34" s="504"/>
      <c r="J34" s="504"/>
      <c r="K34" s="504"/>
      <c r="L34" s="504"/>
    </row>
    <row r="35" spans="1:12" s="316" customFormat="1" ht="13.2">
      <c r="A35" s="504" t="s">
        <v>473</v>
      </c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</row>
    <row r="36" spans="1:12" s="316" customFormat="1" ht="13.2">
      <c r="A36" s="504"/>
      <c r="B36" s="504"/>
      <c r="C36" s="504"/>
      <c r="D36" s="504"/>
      <c r="E36" s="504"/>
      <c r="F36" s="504"/>
      <c r="G36" s="504"/>
      <c r="H36" s="504"/>
      <c r="I36" s="504"/>
      <c r="J36" s="504"/>
      <c r="K36" s="504"/>
      <c r="L36" s="504"/>
    </row>
    <row r="37" spans="1:12" s="315" customFormat="1" ht="13.8">
      <c r="A37" s="504" t="s">
        <v>472</v>
      </c>
      <c r="B37" s="504"/>
      <c r="C37" s="504"/>
      <c r="D37" s="504"/>
      <c r="E37" s="504"/>
      <c r="F37" s="504"/>
      <c r="G37" s="504"/>
      <c r="H37" s="504"/>
      <c r="I37" s="504"/>
      <c r="J37" s="504"/>
      <c r="K37" s="504"/>
      <c r="L37" s="504"/>
    </row>
    <row r="38" spans="1:12" s="315" customFormat="1" ht="13.8">
      <c r="A38" s="504"/>
      <c r="B38" s="504"/>
      <c r="C38" s="504"/>
      <c r="D38" s="504"/>
      <c r="E38" s="504"/>
      <c r="F38" s="504"/>
      <c r="G38" s="504"/>
      <c r="H38" s="504"/>
      <c r="I38" s="504"/>
      <c r="J38" s="504"/>
      <c r="K38" s="504"/>
      <c r="L38" s="504"/>
    </row>
    <row r="39" spans="1:12" s="315" customFormat="1" ht="13.8">
      <c r="A39" s="504" t="s">
        <v>471</v>
      </c>
      <c r="B39" s="504"/>
      <c r="C39" s="504"/>
      <c r="D39" s="504"/>
      <c r="E39" s="504"/>
      <c r="F39" s="504"/>
      <c r="G39" s="504"/>
      <c r="H39" s="504"/>
      <c r="I39" s="504"/>
      <c r="J39" s="504"/>
      <c r="K39" s="504"/>
      <c r="L39" s="504"/>
    </row>
    <row r="40" spans="1:12" s="315" customFormat="1" ht="13.8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 ht="13.8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 ht="13.8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 ht="13.8">
      <c r="A44" s="510" t="s">
        <v>107</v>
      </c>
      <c r="B44" s="510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 ht="13.8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503" t="s">
        <v>269</v>
      </c>
      <c r="D46" s="503"/>
      <c r="E46" s="503"/>
      <c r="F46" s="308"/>
      <c r="G46" s="307"/>
      <c r="H46" s="508" t="s">
        <v>470</v>
      </c>
      <c r="I46" s="310"/>
      <c r="J46" s="307"/>
      <c r="K46" s="308"/>
      <c r="L46" s="307"/>
    </row>
    <row r="47" spans="1:12" s="309" customFormat="1" ht="13.8">
      <c r="A47" s="308"/>
      <c r="B47" s="307"/>
      <c r="C47" s="308"/>
      <c r="D47" s="307"/>
      <c r="E47" s="308"/>
      <c r="F47" s="308"/>
      <c r="G47" s="307"/>
      <c r="H47" s="509"/>
      <c r="I47" s="310"/>
      <c r="J47" s="307"/>
      <c r="K47" s="308"/>
      <c r="L47" s="307"/>
    </row>
    <row r="48" spans="1:12" s="306" customFormat="1" ht="13.8">
      <c r="A48" s="308"/>
      <c r="B48" s="307"/>
      <c r="C48" s="503" t="s">
        <v>140</v>
      </c>
      <c r="D48" s="503"/>
      <c r="E48" s="503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 ht="13.8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C20" sqref="C20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336</v>
      </c>
      <c r="B1" s="78"/>
      <c r="C1" s="513" t="s">
        <v>110</v>
      </c>
      <c r="D1" s="513"/>
      <c r="E1" s="92"/>
    </row>
    <row r="2" spans="1:5" s="6" customFormat="1">
      <c r="A2" s="75" t="s">
        <v>330</v>
      </c>
      <c r="B2" s="78"/>
      <c r="C2" s="511" t="s">
        <v>738</v>
      </c>
      <c r="D2" s="511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27.6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6.2">
      <c r="A10" s="99" t="s">
        <v>331</v>
      </c>
      <c r="B10" s="99"/>
      <c r="C10" s="4"/>
      <c r="D10" s="4"/>
      <c r="E10" s="94"/>
    </row>
    <row r="11" spans="1:5" s="9" customFormat="1" ht="16.2">
      <c r="A11" s="99" t="s">
        <v>331</v>
      </c>
      <c r="B11" s="99"/>
      <c r="C11" s="4"/>
      <c r="D11" s="4"/>
      <c r="E11" s="94"/>
    </row>
    <row r="12" spans="1:5" s="10" customFormat="1">
      <c r="A12" s="99" t="s">
        <v>332</v>
      </c>
      <c r="B12" s="99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>
      <c r="A17" s="88" t="s">
        <v>280</v>
      </c>
      <c r="B17" s="88"/>
      <c r="C17" s="4"/>
      <c r="D17" s="4"/>
      <c r="E17" s="95"/>
    </row>
    <row r="18" spans="1:5" s="10" customFormat="1" ht="17.25" customHeight="1">
      <c r="A18" s="99" t="s">
        <v>333</v>
      </c>
      <c r="B18" s="88"/>
      <c r="C18" s="4"/>
      <c r="D18" s="4"/>
      <c r="E18" s="95"/>
    </row>
    <row r="19" spans="1:5" s="10" customFormat="1" ht="18" customHeight="1">
      <c r="A19" s="99" t="s">
        <v>334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10" customFormat="1">
      <c r="A24" s="88" t="s">
        <v>280</v>
      </c>
      <c r="B24" s="88"/>
      <c r="C24" s="4"/>
      <c r="D24" s="4"/>
      <c r="E24" s="95"/>
    </row>
    <row r="25" spans="1:5" s="3" customFormat="1">
      <c r="A25" s="89"/>
      <c r="B25" s="89"/>
      <c r="C25" s="4"/>
      <c r="D25" s="4"/>
      <c r="E25" s="96"/>
    </row>
    <row r="26" spans="1:5">
      <c r="A26" s="100"/>
      <c r="B26" s="100" t="s">
        <v>337</v>
      </c>
      <c r="C26" s="87">
        <f>SUM(C10:C25)</f>
        <v>0</v>
      </c>
      <c r="D26" s="87">
        <f>SUM(D10:D25)</f>
        <v>0</v>
      </c>
      <c r="E26" s="97"/>
    </row>
    <row r="27" spans="1:5">
      <c r="A27" s="44"/>
      <c r="B27" s="44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22" t="s">
        <v>422</v>
      </c>
    </row>
    <row r="31" spans="1:5">
      <c r="A31" s="222"/>
    </row>
    <row r="32" spans="1:5">
      <c r="A32" s="222" t="s">
        <v>354</v>
      </c>
    </row>
    <row r="33" spans="1:9" s="23" customFormat="1" ht="13.2"/>
    <row r="34" spans="1:9">
      <c r="A34" s="70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70"/>
      <c r="B37" s="70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3.2">
      <c r="A39" s="66"/>
      <c r="B39" s="66" t="s">
        <v>140</v>
      </c>
    </row>
    <row r="40" spans="1:9" s="23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1" sqref="G21:G22"/>
    </sheetView>
  </sheetViews>
  <sheetFormatPr defaultColWidth="9.109375" defaultRowHeight="13.2"/>
  <cols>
    <col min="1" max="1" width="5.44140625" style="191" customWidth="1"/>
    <col min="2" max="2" width="20.88671875" style="191" customWidth="1"/>
    <col min="3" max="3" width="26" style="191" customWidth="1"/>
    <col min="4" max="4" width="17" style="191" customWidth="1"/>
    <col min="5" max="5" width="18.109375" style="191" customWidth="1"/>
    <col min="6" max="6" width="14.6640625" style="191" customWidth="1"/>
    <col min="7" max="7" width="15.5546875" style="191" customWidth="1"/>
    <col min="8" max="8" width="14.6640625" style="191" customWidth="1"/>
    <col min="9" max="9" width="29.6640625" style="191" customWidth="1"/>
    <col min="10" max="10" width="0" style="191" hidden="1" customWidth="1"/>
    <col min="11" max="16384" width="9.109375" style="191"/>
  </cols>
  <sheetData>
    <row r="1" spans="1:10" ht="13.8">
      <c r="A1" s="75" t="s">
        <v>479</v>
      </c>
      <c r="B1" s="75"/>
      <c r="C1" s="78"/>
      <c r="D1" s="78"/>
      <c r="E1" s="78"/>
      <c r="F1" s="78"/>
      <c r="G1" s="303"/>
      <c r="H1" s="303"/>
      <c r="I1" s="513" t="s">
        <v>110</v>
      </c>
      <c r="J1" s="513"/>
    </row>
    <row r="2" spans="1:10" ht="13.8">
      <c r="A2" s="77" t="s">
        <v>141</v>
      </c>
      <c r="B2" s="75"/>
      <c r="C2" s="78"/>
      <c r="D2" s="78"/>
      <c r="E2" s="78"/>
      <c r="F2" s="78"/>
      <c r="G2" s="303"/>
      <c r="H2" s="303"/>
      <c r="I2" s="511" t="s">
        <v>738</v>
      </c>
      <c r="J2" s="511"/>
    </row>
    <row r="3" spans="1:10" ht="13.8">
      <c r="A3" s="77"/>
      <c r="B3" s="77"/>
      <c r="C3" s="75"/>
      <c r="D3" s="75"/>
      <c r="E3" s="75"/>
      <c r="F3" s="75"/>
      <c r="G3" s="303"/>
      <c r="H3" s="303"/>
      <c r="I3" s="303"/>
    </row>
    <row r="4" spans="1:10" ht="13.8">
      <c r="A4" s="392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3.8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3.8">
      <c r="A6" s="78"/>
      <c r="B6" s="78"/>
      <c r="C6" s="78"/>
      <c r="D6" s="78"/>
      <c r="E6" s="78"/>
      <c r="F6" s="78"/>
      <c r="G6" s="77"/>
      <c r="H6" s="77"/>
      <c r="I6" s="77"/>
    </row>
    <row r="7" spans="1:10" ht="13.8">
      <c r="A7" s="302"/>
      <c r="B7" s="302"/>
      <c r="C7" s="302"/>
      <c r="D7" s="302"/>
      <c r="E7" s="302"/>
      <c r="F7" s="302"/>
      <c r="G7" s="79"/>
      <c r="H7" s="79"/>
      <c r="I7" s="79"/>
    </row>
    <row r="8" spans="1:10" ht="41.4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3.8">
      <c r="A9" s="99">
        <v>1</v>
      </c>
      <c r="B9" s="484" t="s">
        <v>741</v>
      </c>
      <c r="C9" s="88"/>
      <c r="D9" s="485" t="s">
        <v>748</v>
      </c>
      <c r="E9" s="88"/>
      <c r="F9" s="99" t="s">
        <v>350</v>
      </c>
      <c r="G9" s="4">
        <v>3750</v>
      </c>
      <c r="H9" s="486">
        <v>3000</v>
      </c>
      <c r="I9" s="4">
        <v>750</v>
      </c>
      <c r="J9" s="238" t="s">
        <v>0</v>
      </c>
    </row>
    <row r="10" spans="1:10" ht="13.8">
      <c r="A10" s="99">
        <v>2</v>
      </c>
      <c r="B10" s="484" t="s">
        <v>742</v>
      </c>
      <c r="C10" s="88"/>
      <c r="D10" s="485" t="s">
        <v>749</v>
      </c>
      <c r="E10" s="88"/>
      <c r="F10" s="99" t="s">
        <v>350</v>
      </c>
      <c r="G10" s="4">
        <v>2750</v>
      </c>
      <c r="H10" s="486">
        <v>2200</v>
      </c>
      <c r="I10" s="4">
        <v>550</v>
      </c>
    </row>
    <row r="11" spans="1:10" ht="13.8">
      <c r="A11" s="99">
        <v>3</v>
      </c>
      <c r="B11" s="484" t="s">
        <v>743</v>
      </c>
      <c r="C11" s="88"/>
      <c r="D11" s="485" t="s">
        <v>750</v>
      </c>
      <c r="E11" s="88"/>
      <c r="F11" s="99" t="s">
        <v>350</v>
      </c>
      <c r="G11" s="4">
        <v>2500</v>
      </c>
      <c r="H11" s="486">
        <v>2000</v>
      </c>
      <c r="I11" s="4">
        <v>500</v>
      </c>
    </row>
    <row r="12" spans="1:10" ht="13.8">
      <c r="A12" s="99">
        <v>4</v>
      </c>
      <c r="B12" s="484" t="s">
        <v>536</v>
      </c>
      <c r="C12" s="88"/>
      <c r="D12" s="485" t="s">
        <v>543</v>
      </c>
      <c r="E12" s="88"/>
      <c r="F12" s="99" t="s">
        <v>350</v>
      </c>
      <c r="G12" s="4">
        <v>1000</v>
      </c>
      <c r="H12" s="486">
        <v>800</v>
      </c>
      <c r="I12" s="4">
        <v>200</v>
      </c>
    </row>
    <row r="13" spans="1:10" ht="13.8">
      <c r="A13" s="99">
        <v>5</v>
      </c>
      <c r="B13" s="484" t="s">
        <v>534</v>
      </c>
      <c r="C13" s="88"/>
      <c r="D13" s="485" t="s">
        <v>540</v>
      </c>
      <c r="E13" s="88"/>
      <c r="F13" s="99" t="s">
        <v>350</v>
      </c>
      <c r="G13" s="4">
        <v>2500</v>
      </c>
      <c r="H13" s="486">
        <v>2000</v>
      </c>
      <c r="I13" s="4">
        <v>500</v>
      </c>
    </row>
    <row r="14" spans="1:10" ht="13.8">
      <c r="A14" s="99">
        <v>6</v>
      </c>
      <c r="B14" s="484" t="s">
        <v>744</v>
      </c>
      <c r="C14" s="88"/>
      <c r="D14" s="485" t="s">
        <v>751</v>
      </c>
      <c r="E14" s="88"/>
      <c r="F14" s="99" t="s">
        <v>350</v>
      </c>
      <c r="G14" s="4">
        <v>2500</v>
      </c>
      <c r="H14" s="486">
        <v>2000</v>
      </c>
      <c r="I14" s="4">
        <v>500</v>
      </c>
    </row>
    <row r="15" spans="1:10" ht="13.8">
      <c r="A15" s="99">
        <v>7</v>
      </c>
      <c r="B15" s="484" t="s">
        <v>745</v>
      </c>
      <c r="C15" s="88"/>
      <c r="D15" s="485" t="s">
        <v>542</v>
      </c>
      <c r="E15" s="88"/>
      <c r="F15" s="99" t="s">
        <v>350</v>
      </c>
      <c r="G15" s="4">
        <v>2500</v>
      </c>
      <c r="H15" s="486">
        <v>2000</v>
      </c>
      <c r="I15" s="4">
        <v>500</v>
      </c>
    </row>
    <row r="16" spans="1:10" ht="13.8">
      <c r="A16" s="99">
        <v>8</v>
      </c>
      <c r="B16" s="484" t="s">
        <v>533</v>
      </c>
      <c r="C16" s="88"/>
      <c r="D16" s="485" t="s">
        <v>539</v>
      </c>
      <c r="E16" s="88"/>
      <c r="F16" s="99" t="s">
        <v>350</v>
      </c>
      <c r="G16" s="4">
        <v>2500</v>
      </c>
      <c r="H16" s="486">
        <v>2000</v>
      </c>
      <c r="I16" s="4">
        <v>500</v>
      </c>
    </row>
    <row r="17" spans="1:9" ht="13.8">
      <c r="A17" s="99">
        <v>9</v>
      </c>
      <c r="B17" s="484" t="s">
        <v>535</v>
      </c>
      <c r="C17" s="88"/>
      <c r="D17" s="485" t="s">
        <v>541</v>
      </c>
      <c r="E17" s="88"/>
      <c r="F17" s="99" t="s">
        <v>350</v>
      </c>
      <c r="G17" s="4">
        <v>3750</v>
      </c>
      <c r="H17" s="486">
        <v>3000</v>
      </c>
      <c r="I17" s="4">
        <v>750</v>
      </c>
    </row>
    <row r="18" spans="1:9" ht="13.8">
      <c r="A18" s="99">
        <v>10</v>
      </c>
      <c r="B18" s="484" t="s">
        <v>680</v>
      </c>
      <c r="C18" s="88"/>
      <c r="D18" s="485" t="s">
        <v>681</v>
      </c>
      <c r="E18" s="88"/>
      <c r="F18" s="99" t="s">
        <v>350</v>
      </c>
      <c r="G18" s="4">
        <v>2253.75</v>
      </c>
      <c r="H18" s="486">
        <v>1803</v>
      </c>
      <c r="I18" s="4">
        <v>450.75</v>
      </c>
    </row>
    <row r="19" spans="1:9" ht="13.8">
      <c r="A19" s="99">
        <v>11</v>
      </c>
      <c r="B19" s="484" t="s">
        <v>532</v>
      </c>
      <c r="C19" s="88"/>
      <c r="D19" s="485" t="s">
        <v>538</v>
      </c>
      <c r="E19" s="88"/>
      <c r="F19" s="99" t="s">
        <v>350</v>
      </c>
      <c r="G19" s="4">
        <v>2500</v>
      </c>
      <c r="H19" s="486">
        <v>2000</v>
      </c>
      <c r="I19" s="4">
        <v>500</v>
      </c>
    </row>
    <row r="20" spans="1:9" ht="13.8">
      <c r="A20" s="99">
        <v>12</v>
      </c>
      <c r="B20" s="484" t="s">
        <v>537</v>
      </c>
      <c r="C20" s="88"/>
      <c r="D20" s="485" t="s">
        <v>544</v>
      </c>
      <c r="E20" s="88"/>
      <c r="F20" s="99" t="s">
        <v>350</v>
      </c>
      <c r="G20" s="4">
        <v>2500</v>
      </c>
      <c r="H20" s="486">
        <v>2000</v>
      </c>
      <c r="I20" s="4">
        <v>500</v>
      </c>
    </row>
    <row r="21" spans="1:9" ht="13.8">
      <c r="A21" s="99">
        <v>13</v>
      </c>
      <c r="B21" s="484" t="s">
        <v>746</v>
      </c>
      <c r="C21" s="445"/>
      <c r="D21" s="485" t="s">
        <v>752</v>
      </c>
      <c r="E21" s="445"/>
      <c r="F21" s="99" t="s">
        <v>350</v>
      </c>
      <c r="G21" s="450">
        <v>2500</v>
      </c>
      <c r="H21" s="486">
        <v>2000</v>
      </c>
      <c r="I21" s="4">
        <v>500</v>
      </c>
    </row>
    <row r="22" spans="1:9" ht="13.8">
      <c r="A22" s="99">
        <v>14</v>
      </c>
      <c r="B22" s="484" t="s">
        <v>747</v>
      </c>
      <c r="C22" s="445"/>
      <c r="D22" s="485" t="s">
        <v>753</v>
      </c>
      <c r="E22" s="445"/>
      <c r="F22" s="99" t="s">
        <v>350</v>
      </c>
      <c r="G22" s="450">
        <v>2500</v>
      </c>
      <c r="H22" s="486">
        <v>2000</v>
      </c>
      <c r="I22" s="4">
        <v>500</v>
      </c>
    </row>
    <row r="23" spans="1:9" ht="13.8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3.8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3.8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3.8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3.8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3.8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3.8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3.8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3.8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3.8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3.8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3.8">
      <c r="A34" s="88"/>
      <c r="B34" s="100"/>
      <c r="C34" s="100"/>
      <c r="D34" s="100"/>
      <c r="E34" s="100"/>
      <c r="F34" s="88" t="s">
        <v>459</v>
      </c>
      <c r="G34" s="87">
        <f>SUM(G9:G33)</f>
        <v>36003.75</v>
      </c>
      <c r="H34" s="87">
        <f>SUM(H9:H33)</f>
        <v>28803</v>
      </c>
      <c r="I34" s="87">
        <f>SUM(I9:I33)</f>
        <v>7200.75</v>
      </c>
    </row>
    <row r="35" spans="1:9" ht="13.8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3.8">
      <c r="A36" s="237" t="s">
        <v>481</v>
      </c>
      <c r="B36" s="237"/>
      <c r="C36" s="236"/>
      <c r="D36" s="236"/>
      <c r="E36" s="236"/>
      <c r="F36" s="236"/>
      <c r="G36" s="236"/>
      <c r="H36" s="190"/>
      <c r="I36" s="190"/>
    </row>
    <row r="37" spans="1:9" ht="13.8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3.8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3.8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3.8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3.8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3.8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3.8">
      <c r="A44" s="196"/>
      <c r="B44" s="196"/>
      <c r="C44" s="196" t="s">
        <v>397</v>
      </c>
      <c r="D44" s="196"/>
      <c r="E44" s="196"/>
      <c r="F44" s="196"/>
      <c r="G44" s="196"/>
      <c r="H44" s="190"/>
      <c r="I44" s="190"/>
    </row>
    <row r="45" spans="1:9" ht="13.8">
      <c r="A45" s="190"/>
      <c r="B45" s="190"/>
      <c r="C45" s="190" t="s">
        <v>396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L38" sqref="L38"/>
    </sheetView>
  </sheetViews>
  <sheetFormatPr defaultRowHeight="13.2"/>
  <cols>
    <col min="1" max="1" width="22.5546875" customWidth="1"/>
    <col min="2" max="2" width="2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8" ht="13.8">
      <c r="A1" s="75" t="s">
        <v>482</v>
      </c>
      <c r="B1" s="78"/>
      <c r="C1" s="78"/>
      <c r="D1" s="78"/>
      <c r="E1" s="78"/>
      <c r="F1" s="78"/>
      <c r="G1" s="513" t="s">
        <v>110</v>
      </c>
      <c r="H1" s="513"/>
    </row>
    <row r="2" spans="1:8" ht="13.8">
      <c r="A2" s="77" t="s">
        <v>141</v>
      </c>
      <c r="B2" s="78"/>
      <c r="C2" s="78"/>
      <c r="D2" s="78"/>
      <c r="E2" s="78"/>
      <c r="F2" s="78"/>
      <c r="G2" s="511" t="s">
        <v>738</v>
      </c>
      <c r="H2" s="511"/>
    </row>
    <row r="3" spans="1:8" ht="13.8">
      <c r="A3" s="77"/>
      <c r="B3" s="77"/>
      <c r="C3" s="77"/>
      <c r="D3" s="77"/>
      <c r="E3" s="77"/>
      <c r="F3" s="77"/>
      <c r="G3" s="303"/>
      <c r="H3" s="303"/>
    </row>
    <row r="4" spans="1:8" ht="13.8">
      <c r="A4" s="392" t="s">
        <v>480</v>
      </c>
      <c r="B4" s="78"/>
      <c r="C4" s="78"/>
      <c r="D4" s="78"/>
      <c r="E4" s="78"/>
      <c r="F4" s="78"/>
      <c r="G4" s="77"/>
      <c r="H4" s="77"/>
    </row>
    <row r="5" spans="1:8" ht="13.8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3.8">
      <c r="A6" s="78"/>
      <c r="B6" s="78"/>
      <c r="C6" s="78"/>
      <c r="D6" s="78"/>
      <c r="E6" s="78"/>
      <c r="F6" s="78"/>
      <c r="G6" s="77"/>
      <c r="H6" s="77"/>
    </row>
    <row r="7" spans="1:8" ht="13.8">
      <c r="A7" s="302"/>
      <c r="B7" s="302"/>
      <c r="C7" s="302"/>
      <c r="D7" s="302"/>
      <c r="E7" s="302"/>
      <c r="F7" s="302"/>
      <c r="G7" s="79"/>
      <c r="H7" s="79"/>
    </row>
    <row r="8" spans="1:8" ht="41.4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3.8">
      <c r="A9" s="99" t="s">
        <v>545</v>
      </c>
      <c r="B9" s="99" t="s">
        <v>754</v>
      </c>
      <c r="C9" s="425" t="s">
        <v>755</v>
      </c>
      <c r="D9" s="99"/>
      <c r="E9" s="99" t="s">
        <v>756</v>
      </c>
      <c r="F9" s="15">
        <v>6</v>
      </c>
      <c r="G9" s="426">
        <v>10549.21</v>
      </c>
      <c r="H9" s="426">
        <v>21329</v>
      </c>
    </row>
    <row r="10" spans="1:8" ht="13.8">
      <c r="A10" s="99" t="s">
        <v>757</v>
      </c>
      <c r="B10" s="99" t="s">
        <v>758</v>
      </c>
      <c r="C10" s="425" t="s">
        <v>759</v>
      </c>
      <c r="D10" s="99"/>
      <c r="E10" s="99" t="s">
        <v>756</v>
      </c>
      <c r="F10" s="15">
        <v>6</v>
      </c>
      <c r="G10" s="426">
        <v>10549.21</v>
      </c>
      <c r="H10" s="426">
        <v>10549</v>
      </c>
    </row>
    <row r="11" spans="1:8" ht="13.8">
      <c r="A11" s="88"/>
      <c r="B11" s="88"/>
      <c r="C11" s="427"/>
      <c r="D11" s="88"/>
      <c r="E11" s="88"/>
      <c r="F11" s="14"/>
      <c r="G11" s="436"/>
      <c r="H11" s="4"/>
    </row>
    <row r="12" spans="1:8" ht="13.8">
      <c r="A12" s="88"/>
      <c r="B12" s="88"/>
      <c r="C12" s="427"/>
      <c r="D12" s="88"/>
      <c r="E12" s="88"/>
      <c r="F12" s="14"/>
      <c r="G12" s="436"/>
      <c r="H12" s="4"/>
    </row>
    <row r="13" spans="1:8" ht="13.8">
      <c r="A13" s="88"/>
      <c r="B13" s="88"/>
      <c r="C13" s="88"/>
      <c r="D13" s="88"/>
      <c r="E13" s="88"/>
      <c r="F13" s="88"/>
      <c r="G13" s="436"/>
      <c r="H13" s="4"/>
    </row>
    <row r="14" spans="1:8" ht="13.8">
      <c r="A14" s="88"/>
      <c r="B14" s="88"/>
      <c r="C14" s="88"/>
      <c r="D14" s="88"/>
      <c r="E14" s="88"/>
      <c r="F14" s="88"/>
      <c r="G14" s="436"/>
      <c r="H14" s="4"/>
    </row>
    <row r="15" spans="1:8" ht="13.8">
      <c r="A15" s="88"/>
      <c r="B15" s="88"/>
      <c r="C15" s="427"/>
      <c r="D15" s="88"/>
      <c r="E15" s="88"/>
      <c r="F15" s="14"/>
      <c r="G15" s="437"/>
      <c r="H15" s="4"/>
    </row>
    <row r="16" spans="1:8" ht="13.8">
      <c r="A16" s="88"/>
      <c r="B16" s="88"/>
      <c r="C16" s="43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8" ht="13.8">
      <c r="A33" s="88"/>
      <c r="B33" s="88"/>
      <c r="C33" s="88"/>
      <c r="D33" s="88"/>
      <c r="E33" s="88"/>
      <c r="F33" s="88"/>
      <c r="G33" s="4"/>
      <c r="H33" s="4"/>
    </row>
    <row r="34" spans="1:8" ht="13.8">
      <c r="A34" s="100"/>
      <c r="B34" s="100"/>
      <c r="C34" s="100"/>
      <c r="D34" s="100"/>
      <c r="E34" s="100"/>
      <c r="F34" s="100" t="s">
        <v>341</v>
      </c>
      <c r="G34" s="87">
        <f>SUM(G9:G33)</f>
        <v>21098.42</v>
      </c>
      <c r="H34" s="87">
        <f>SUM(H9:H33)</f>
        <v>31878</v>
      </c>
    </row>
    <row r="35" spans="1:8" ht="13.8">
      <c r="A35" s="44"/>
      <c r="B35" s="44"/>
      <c r="C35" s="44"/>
      <c r="D35" s="44"/>
      <c r="E35" s="44"/>
      <c r="F35" s="44"/>
      <c r="G35" s="2"/>
      <c r="H35" s="2"/>
    </row>
    <row r="36" spans="1:8" ht="13.8">
      <c r="A36" s="222" t="s">
        <v>483</v>
      </c>
      <c r="B36" s="44"/>
      <c r="C36" s="44"/>
      <c r="D36" s="44"/>
      <c r="E36" s="44"/>
      <c r="F36" s="44"/>
      <c r="G36" s="2"/>
      <c r="H36" s="2"/>
    </row>
    <row r="37" spans="1:8" ht="13.8">
      <c r="A37" s="222"/>
      <c r="B37" s="44"/>
      <c r="C37" s="44"/>
      <c r="D37" s="44"/>
      <c r="E37" s="44"/>
      <c r="F37" s="44"/>
      <c r="G37" s="2"/>
      <c r="H37" s="2"/>
    </row>
    <row r="38" spans="1:8" ht="13.8">
      <c r="A38" s="222"/>
      <c r="B38" s="2"/>
      <c r="C38" s="2"/>
      <c r="D38" s="2"/>
      <c r="E38" s="2"/>
      <c r="F38" s="2"/>
      <c r="G38" s="2"/>
      <c r="H38" s="2"/>
    </row>
    <row r="39" spans="1:8" ht="13.8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3.8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3.8">
      <c r="A42" s="2"/>
      <c r="B42" s="2"/>
      <c r="C42" s="2"/>
      <c r="D42" s="2"/>
      <c r="E42" s="2"/>
      <c r="F42" s="2"/>
      <c r="G42" s="2"/>
      <c r="H42" s="2"/>
    </row>
    <row r="43" spans="1:8" ht="13.8">
      <c r="A43" s="2"/>
      <c r="B43" s="2"/>
      <c r="C43" s="2"/>
      <c r="D43" s="2"/>
      <c r="E43" s="2"/>
      <c r="F43" s="2"/>
      <c r="G43" s="2"/>
      <c r="H43" s="12"/>
    </row>
    <row r="44" spans="1:8" ht="13.8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3.8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09375" defaultRowHeight="13.2"/>
  <cols>
    <col min="1" max="1" width="5.44140625" style="191" customWidth="1"/>
    <col min="2" max="2" width="13.109375" style="191" customWidth="1"/>
    <col min="3" max="3" width="15.109375" style="191" customWidth="1"/>
    <col min="4" max="4" width="18" style="191" customWidth="1"/>
    <col min="5" max="5" width="20.5546875" style="191" customWidth="1"/>
    <col min="6" max="6" width="21.33203125" style="191" customWidth="1"/>
    <col min="7" max="7" width="15.109375" style="191" customWidth="1"/>
    <col min="8" max="8" width="15.5546875" style="191" customWidth="1"/>
    <col min="9" max="9" width="13.44140625" style="191" customWidth="1"/>
    <col min="10" max="10" width="0" style="191" hidden="1" customWidth="1"/>
    <col min="11" max="16384" width="9.109375" style="191"/>
  </cols>
  <sheetData>
    <row r="1" spans="1:10" ht="13.8">
      <c r="A1" s="75" t="s">
        <v>484</v>
      </c>
      <c r="B1" s="75"/>
      <c r="C1" s="78"/>
      <c r="D1" s="78"/>
      <c r="E1" s="78"/>
      <c r="F1" s="78"/>
      <c r="G1" s="513" t="s">
        <v>110</v>
      </c>
      <c r="H1" s="513"/>
    </row>
    <row r="2" spans="1:10" ht="13.8">
      <c r="A2" s="77" t="s">
        <v>141</v>
      </c>
      <c r="B2" s="75"/>
      <c r="C2" s="78"/>
      <c r="D2" s="78"/>
      <c r="E2" s="78"/>
      <c r="F2" s="78"/>
      <c r="G2" s="511" t="s">
        <v>738</v>
      </c>
      <c r="H2" s="511"/>
    </row>
    <row r="3" spans="1:10" ht="13.8">
      <c r="A3" s="77"/>
      <c r="B3" s="77"/>
      <c r="C3" s="77"/>
      <c r="D3" s="77"/>
      <c r="E3" s="77"/>
      <c r="F3" s="77"/>
      <c r="G3" s="303"/>
      <c r="H3" s="303"/>
    </row>
    <row r="4" spans="1:10" ht="13.8">
      <c r="A4" s="392" t="s">
        <v>480</v>
      </c>
      <c r="B4" s="78"/>
      <c r="C4" s="78"/>
      <c r="D4" s="78"/>
      <c r="E4" s="78"/>
      <c r="F4" s="78"/>
      <c r="G4" s="77"/>
      <c r="H4" s="77"/>
    </row>
    <row r="5" spans="1:10" ht="13.8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3.8">
      <c r="A6" s="78"/>
      <c r="B6" s="78"/>
      <c r="C6" s="78"/>
      <c r="D6" s="78"/>
      <c r="E6" s="78"/>
      <c r="F6" s="78"/>
      <c r="G6" s="77"/>
      <c r="H6" s="77"/>
    </row>
    <row r="7" spans="1:10" ht="13.8">
      <c r="A7" s="302"/>
      <c r="B7" s="302"/>
      <c r="C7" s="302"/>
      <c r="D7" s="302"/>
      <c r="E7" s="302"/>
      <c r="F7" s="302"/>
      <c r="G7" s="79"/>
      <c r="H7" s="79"/>
    </row>
    <row r="8" spans="1:10" ht="27.6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3.8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3.8">
      <c r="A10" s="99"/>
      <c r="B10" s="99"/>
      <c r="C10" s="99"/>
      <c r="D10" s="99"/>
      <c r="E10" s="99"/>
      <c r="F10" s="99"/>
      <c r="G10" s="4"/>
      <c r="H10" s="4"/>
    </row>
    <row r="11" spans="1:10" ht="13.8">
      <c r="A11" s="88"/>
      <c r="B11" s="88"/>
      <c r="C11" s="88"/>
      <c r="D11" s="88"/>
      <c r="E11" s="88"/>
      <c r="F11" s="88"/>
      <c r="G11" s="4"/>
      <c r="H11" s="4"/>
    </row>
    <row r="12" spans="1:10" ht="13.8">
      <c r="A12" s="88"/>
      <c r="B12" s="88"/>
      <c r="C12" s="88"/>
      <c r="D12" s="88"/>
      <c r="E12" s="88"/>
      <c r="F12" s="88"/>
      <c r="G12" s="4"/>
      <c r="H12" s="4"/>
    </row>
    <row r="13" spans="1:10" ht="13.8">
      <c r="A13" s="88"/>
      <c r="B13" s="88"/>
      <c r="C13" s="88"/>
      <c r="D13" s="88"/>
      <c r="E13" s="88"/>
      <c r="F13" s="88"/>
      <c r="G13" s="4"/>
      <c r="H13" s="4"/>
    </row>
    <row r="14" spans="1:10" ht="13.8">
      <c r="A14" s="88"/>
      <c r="B14" s="88"/>
      <c r="C14" s="88"/>
      <c r="D14" s="88"/>
      <c r="E14" s="88"/>
      <c r="F14" s="88"/>
      <c r="G14" s="4"/>
      <c r="H14" s="4"/>
    </row>
    <row r="15" spans="1:10" ht="13.8">
      <c r="A15" s="88"/>
      <c r="B15" s="88"/>
      <c r="C15" s="88"/>
      <c r="D15" s="88"/>
      <c r="E15" s="88"/>
      <c r="F15" s="88"/>
      <c r="G15" s="4"/>
      <c r="H15" s="4"/>
    </row>
    <row r="16" spans="1:10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9" ht="13.8">
      <c r="A33" s="88"/>
      <c r="B33" s="88"/>
      <c r="C33" s="88"/>
      <c r="D33" s="88"/>
      <c r="E33" s="88"/>
      <c r="F33" s="88"/>
      <c r="G33" s="4"/>
      <c r="H33" s="4"/>
    </row>
    <row r="34" spans="1:9" ht="13.8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3.8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3.8">
      <c r="A36" s="237" t="s">
        <v>485</v>
      </c>
      <c r="B36" s="237"/>
      <c r="C36" s="236"/>
      <c r="D36" s="236"/>
      <c r="E36" s="236"/>
      <c r="F36" s="236"/>
      <c r="G36" s="236"/>
      <c r="H36" s="190"/>
      <c r="I36" s="190"/>
    </row>
    <row r="37" spans="1:9" ht="13.8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3.8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3.8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3.8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3.8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3.8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3.8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3.8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tabSelected="1" view="pageBreakPreview" zoomScale="85" zoomScaleSheetLayoutView="85" workbookViewId="0">
      <selection activeCell="J33" sqref="J33"/>
    </sheetView>
  </sheetViews>
  <sheetFormatPr defaultColWidth="9.109375" defaultRowHeight="13.2"/>
  <cols>
    <col min="1" max="1" width="5.44140625" style="191" customWidth="1"/>
    <col min="2" max="2" width="27.5546875" style="191" customWidth="1"/>
    <col min="3" max="3" width="19.33203125" style="191" customWidth="1"/>
    <col min="4" max="4" width="16.88671875" style="191" customWidth="1"/>
    <col min="5" max="5" width="13.109375" style="191" customWidth="1"/>
    <col min="6" max="6" width="17" style="191" customWidth="1"/>
    <col min="7" max="7" width="13.6640625" style="191" customWidth="1"/>
    <col min="8" max="8" width="19.44140625" style="191" bestFit="1" customWidth="1"/>
    <col min="9" max="9" width="18.5546875" style="191" bestFit="1" customWidth="1"/>
    <col min="10" max="10" width="16.6640625" style="191" customWidth="1"/>
    <col min="11" max="11" width="17.6640625" style="191" customWidth="1"/>
    <col min="12" max="12" width="12.88671875" style="191" customWidth="1"/>
    <col min="13" max="16384" width="9.109375" style="191"/>
  </cols>
  <sheetData>
    <row r="2" spans="1:12" ht="13.8">
      <c r="A2" s="472" t="s">
        <v>486</v>
      </c>
      <c r="B2" s="472"/>
      <c r="C2" s="472"/>
      <c r="D2" s="472"/>
      <c r="E2" s="472"/>
      <c r="F2" s="78"/>
      <c r="G2" s="78"/>
      <c r="H2" s="78"/>
      <c r="I2" s="78"/>
      <c r="J2" s="477"/>
      <c r="K2" s="478"/>
      <c r="L2" s="478" t="s">
        <v>110</v>
      </c>
    </row>
    <row r="3" spans="1:12" ht="13.8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77"/>
      <c r="K3" s="479" t="s">
        <v>738</v>
      </c>
      <c r="L3" s="469"/>
    </row>
    <row r="4" spans="1:12" ht="13.8">
      <c r="A4" s="77"/>
      <c r="B4" s="77"/>
      <c r="C4" s="75"/>
      <c r="D4" s="75"/>
      <c r="E4" s="75"/>
      <c r="F4" s="75"/>
      <c r="G4" s="75"/>
      <c r="H4" s="75"/>
      <c r="I4" s="75"/>
      <c r="J4" s="477"/>
      <c r="K4" s="477"/>
      <c r="L4" s="477"/>
    </row>
    <row r="5" spans="1:12" ht="13.8">
      <c r="A5" s="392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3.8">
      <c r="A6" s="81" t="s">
        <v>510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3.8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3.8">
      <c r="A8" s="470"/>
      <c r="B8" s="470"/>
      <c r="C8" s="470"/>
      <c r="D8" s="470"/>
      <c r="E8" s="470"/>
      <c r="F8" s="470"/>
      <c r="G8" s="470"/>
      <c r="H8" s="470"/>
      <c r="I8" s="470"/>
      <c r="J8" s="79"/>
      <c r="K8" s="79"/>
      <c r="L8" s="79"/>
    </row>
    <row r="9" spans="1:12" ht="41.4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27.6">
      <c r="A10" s="99">
        <v>1</v>
      </c>
      <c r="B10" s="393" t="s">
        <v>760</v>
      </c>
      <c r="C10" s="99" t="s">
        <v>761</v>
      </c>
      <c r="D10" s="99">
        <v>205186065</v>
      </c>
      <c r="E10" s="99"/>
      <c r="F10" s="99" t="s">
        <v>762</v>
      </c>
      <c r="G10" s="99"/>
      <c r="H10" s="99"/>
      <c r="I10" s="99"/>
      <c r="J10" s="487">
        <v>0.2</v>
      </c>
      <c r="K10" s="4">
        <v>2000</v>
      </c>
      <c r="L10" s="99"/>
    </row>
    <row r="11" spans="1:12" ht="13.8">
      <c r="A11" s="99">
        <v>2</v>
      </c>
      <c r="B11" s="393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3.8">
      <c r="A12" s="99">
        <v>3</v>
      </c>
      <c r="B12" s="39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3.8">
      <c r="A13" s="99">
        <v>4</v>
      </c>
      <c r="B13" s="39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3.8">
      <c r="A14" s="99">
        <v>5</v>
      </c>
      <c r="B14" s="39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3.8">
      <c r="A15" s="99">
        <v>6</v>
      </c>
      <c r="B15" s="39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3.8">
      <c r="A16" s="99">
        <v>7</v>
      </c>
      <c r="B16" s="39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3.8">
      <c r="A17" s="99">
        <v>8</v>
      </c>
      <c r="B17" s="39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3.8">
      <c r="A18" s="99">
        <v>9</v>
      </c>
      <c r="B18" s="39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3.8">
      <c r="A19" s="99">
        <v>10</v>
      </c>
      <c r="B19" s="39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3.8">
      <c r="A20" s="99">
        <v>11</v>
      </c>
      <c r="B20" s="39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3.8">
      <c r="A21" s="99">
        <v>12</v>
      </c>
      <c r="B21" s="39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3.8">
      <c r="A22" s="99">
        <v>13</v>
      </c>
      <c r="B22" s="39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3.8">
      <c r="A23" s="99">
        <v>14</v>
      </c>
      <c r="B23" s="39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3.8">
      <c r="A24" s="99">
        <v>15</v>
      </c>
      <c r="B24" s="39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3.8">
      <c r="A25" s="99">
        <v>16</v>
      </c>
      <c r="B25" s="39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3.8">
      <c r="A26" s="99">
        <v>17</v>
      </c>
      <c r="B26" s="39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3.8">
      <c r="A27" s="99">
        <v>18</v>
      </c>
      <c r="B27" s="39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3.8">
      <c r="A28" s="99">
        <v>19</v>
      </c>
      <c r="B28" s="39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3.8">
      <c r="A29" s="99">
        <v>20</v>
      </c>
      <c r="B29" s="39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3.8">
      <c r="A30" s="99">
        <v>21</v>
      </c>
      <c r="B30" s="39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3.8">
      <c r="A31" s="99">
        <v>22</v>
      </c>
      <c r="B31" s="39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3.8">
      <c r="A32" s="99">
        <v>23</v>
      </c>
      <c r="B32" s="39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3.8">
      <c r="A33" s="99">
        <v>24</v>
      </c>
      <c r="B33" s="39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3.8">
      <c r="A34" s="88" t="s">
        <v>278</v>
      </c>
      <c r="B34" s="39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3.8">
      <c r="A35" s="88"/>
      <c r="B35" s="393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2000</v>
      </c>
      <c r="L35" s="88"/>
    </row>
    <row r="36" spans="1:12" ht="13.8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190"/>
    </row>
    <row r="37" spans="1:12" ht="13.8">
      <c r="A37" s="237" t="s">
        <v>499</v>
      </c>
      <c r="B37" s="237"/>
      <c r="C37" s="236"/>
      <c r="D37" s="236"/>
      <c r="E37" s="236"/>
      <c r="F37" s="236"/>
      <c r="G37" s="236"/>
      <c r="H37" s="236"/>
      <c r="I37" s="236"/>
      <c r="J37" s="236"/>
      <c r="K37" s="190"/>
    </row>
    <row r="38" spans="1:12" ht="13.8">
      <c r="A38" s="237" t="s">
        <v>500</v>
      </c>
      <c r="B38" s="237"/>
      <c r="C38" s="236"/>
      <c r="D38" s="236"/>
      <c r="E38" s="236"/>
      <c r="F38" s="236"/>
      <c r="G38" s="236"/>
      <c r="H38" s="236"/>
      <c r="I38" s="236"/>
      <c r="J38" s="236"/>
      <c r="K38" s="190"/>
    </row>
    <row r="39" spans="1:12" ht="13.8">
      <c r="A39" s="222" t="s">
        <v>501</v>
      </c>
      <c r="B39" s="237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3.8">
      <c r="A40" s="222" t="s">
        <v>502</v>
      </c>
      <c r="B40" s="237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3.8">
      <c r="A41" s="222"/>
      <c r="B41" s="237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2" ht="13.8">
      <c r="A42" s="222"/>
      <c r="B42" s="237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 customHeight="1">
      <c r="A44" s="473" t="s">
        <v>107</v>
      </c>
      <c r="B44" s="473"/>
      <c r="C44" s="394"/>
      <c r="D44" s="395"/>
      <c r="E44" s="395"/>
      <c r="F44" s="394"/>
      <c r="G44" s="394"/>
      <c r="H44" s="394"/>
      <c r="I44" s="394"/>
      <c r="J44" s="394"/>
      <c r="K44" s="190"/>
    </row>
    <row r="45" spans="1:12" ht="13.8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90"/>
    </row>
    <row r="46" spans="1:12" ht="15" customHeight="1">
      <c r="A46" s="394"/>
      <c r="B46" s="395"/>
      <c r="C46" s="474" t="s">
        <v>269</v>
      </c>
      <c r="D46" s="474"/>
      <c r="E46" s="471"/>
      <c r="F46" s="397"/>
      <c r="G46" s="475" t="s">
        <v>503</v>
      </c>
      <c r="H46" s="475"/>
      <c r="I46" s="475"/>
      <c r="J46" s="398"/>
      <c r="K46" s="190"/>
    </row>
    <row r="47" spans="1:12" ht="13.8">
      <c r="A47" s="394"/>
      <c r="B47" s="395"/>
      <c r="C47" s="394"/>
      <c r="D47" s="395"/>
      <c r="E47" s="395"/>
      <c r="F47" s="394"/>
      <c r="G47" s="476"/>
      <c r="H47" s="476"/>
      <c r="I47" s="476"/>
      <c r="J47" s="398"/>
      <c r="K47" s="190"/>
    </row>
    <row r="48" spans="1:12" ht="13.8">
      <c r="A48" s="394"/>
      <c r="B48" s="395"/>
      <c r="C48" s="471" t="s">
        <v>140</v>
      </c>
      <c r="D48" s="471"/>
      <c r="E48" s="471"/>
      <c r="F48" s="397"/>
      <c r="G48" s="394"/>
      <c r="H48" s="394"/>
      <c r="I48" s="394"/>
      <c r="J48" s="394"/>
      <c r="K48" s="190"/>
    </row>
  </sheetData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14.33203125" style="2" bestFit="1" customWidth="1"/>
    <col min="2" max="2" width="77.88671875" style="2" customWidth="1"/>
    <col min="3" max="3" width="14.6640625" style="2" customWidth="1"/>
    <col min="4" max="4" width="14.88671875" style="2" customWidth="1"/>
    <col min="5" max="16384" width="9.109375" style="2"/>
  </cols>
  <sheetData>
    <row r="1" spans="1:5">
      <c r="A1" s="75" t="s">
        <v>461</v>
      </c>
      <c r="B1" s="77"/>
      <c r="C1" s="517" t="s">
        <v>110</v>
      </c>
      <c r="D1" s="517"/>
    </row>
    <row r="2" spans="1:5">
      <c r="A2" s="75" t="s">
        <v>462</v>
      </c>
      <c r="B2" s="77"/>
      <c r="C2" s="511" t="s">
        <v>738</v>
      </c>
      <c r="D2" s="512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510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27.6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6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6.2">
      <c r="A12" s="16" t="s">
        <v>30</v>
      </c>
      <c r="B12" s="16" t="s">
        <v>70</v>
      </c>
      <c r="C12" s="33"/>
      <c r="D12" s="34"/>
    </row>
    <row r="13" spans="1:5" s="9" customFormat="1" ht="16.2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3.2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3.2">
      <c r="B31" s="66" t="s">
        <v>140</v>
      </c>
    </row>
    <row r="32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3.664062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463</v>
      </c>
      <c r="B1" s="78"/>
      <c r="C1" s="513" t="s">
        <v>110</v>
      </c>
      <c r="D1" s="513"/>
      <c r="E1" s="92"/>
    </row>
    <row r="2" spans="1:5" s="6" customFormat="1">
      <c r="A2" s="75" t="s">
        <v>460</v>
      </c>
      <c r="B2" s="78"/>
      <c r="C2" s="511" t="s">
        <v>738</v>
      </c>
      <c r="D2" s="511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27.6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6.2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3.2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3.2">
      <c r="A29" s="66"/>
      <c r="B29" s="66" t="s">
        <v>140</v>
      </c>
    </row>
    <row r="30" spans="1:9" s="23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>
    <tabColor rgb="FFF3F3F3"/>
  </sheetPr>
  <dimension ref="A1:I93"/>
  <sheetViews>
    <sheetView showGridLines="0" view="pageBreakPreview" zoomScale="70" zoomScaleSheetLayoutView="70" workbookViewId="0">
      <selection activeCell="Q39" sqref="Q39"/>
    </sheetView>
  </sheetViews>
  <sheetFormatPr defaultColWidth="9.109375" defaultRowHeight="13.8"/>
  <cols>
    <col min="1" max="1" width="12.88671875" style="29" customWidth="1"/>
    <col min="2" max="2" width="65.5546875" style="28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75" t="s">
        <v>225</v>
      </c>
      <c r="B1" s="124"/>
      <c r="C1" s="518" t="s">
        <v>199</v>
      </c>
      <c r="D1" s="518"/>
      <c r="E1" s="106"/>
    </row>
    <row r="2" spans="1:5">
      <c r="A2" s="77" t="s">
        <v>141</v>
      </c>
      <c r="B2" s="124"/>
      <c r="C2" s="78" t="s">
        <v>738</v>
      </c>
      <c r="D2" s="232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510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1.4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61"/>
      <c r="D9" s="161"/>
      <c r="E9" s="106"/>
    </row>
    <row r="10" spans="1:5">
      <c r="A10" s="51" t="s">
        <v>192</v>
      </c>
      <c r="B10" s="52"/>
      <c r="C10" s="128">
        <f>SUM(C11,C34)</f>
        <v>150545.20000000001</v>
      </c>
      <c r="D10" s="128">
        <f>SUM(D11,D34)</f>
        <v>152457.59</v>
      </c>
      <c r="E10" s="106"/>
    </row>
    <row r="11" spans="1:5">
      <c r="A11" s="53" t="s">
        <v>193</v>
      </c>
      <c r="B11" s="54"/>
      <c r="C11" s="86">
        <f>SUM(C12:C32)</f>
        <v>112568.76000000001</v>
      </c>
      <c r="D11" s="86">
        <f>SUM(D12:D32)</f>
        <v>105982.65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6772.53</v>
      </c>
      <c r="D14" s="8">
        <v>63723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>
        <v>396.37</v>
      </c>
      <c r="D28" s="8">
        <f>1500+70.2+1350+9429.58</f>
        <v>12349.779999999999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>
        <f>C44-45145.34</f>
        <v>105399.86000000002</v>
      </c>
      <c r="D31" s="8">
        <v>29909.87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SUM(C36:C42)</f>
        <v>37976.44</v>
      </c>
      <c r="D34" s="86">
        <f>SUM(D35:D42)</f>
        <v>46474.94</v>
      </c>
      <c r="E34" s="106"/>
    </row>
    <row r="35" spans="1:5">
      <c r="A35" s="57">
        <v>2110</v>
      </c>
      <c r="B35" s="56" t="s">
        <v>100</v>
      </c>
      <c r="D35" s="8"/>
      <c r="E35" s="106"/>
    </row>
    <row r="36" spans="1:5">
      <c r="A36" s="57">
        <v>2120</v>
      </c>
      <c r="B36" s="56" t="s">
        <v>164</v>
      </c>
      <c r="C36" s="8">
        <v>27287.360000000001</v>
      </c>
      <c r="D36" s="8">
        <v>35785.86</v>
      </c>
      <c r="E36" s="106"/>
    </row>
    <row r="37" spans="1:5">
      <c r="A37" s="57">
        <v>2130</v>
      </c>
      <c r="B37" s="56" t="s">
        <v>101</v>
      </c>
      <c r="C37" s="8">
        <v>10689.08</v>
      </c>
      <c r="D37" s="8">
        <v>10689.08</v>
      </c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150545.20000000001</v>
      </c>
      <c r="D44" s="86">
        <f>SUM(D45,D64)</f>
        <v>152457.59</v>
      </c>
      <c r="E44" s="106"/>
    </row>
    <row r="45" spans="1:5">
      <c r="A45" s="58" t="s">
        <v>195</v>
      </c>
      <c r="B45" s="56"/>
      <c r="C45" s="86">
        <f>SUM(C46:C61)</f>
        <v>150545.20000000001</v>
      </c>
      <c r="D45" s="86">
        <f>SUM(D46:D61)</f>
        <v>152457.59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>
        <v>149941.39000000001</v>
      </c>
      <c r="D47" s="8">
        <v>151963.29</v>
      </c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>
        <v>603.80999999999995</v>
      </c>
      <c r="D49" s="8">
        <v>494.3</v>
      </c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27.6">
      <c r="A55" s="57">
        <v>3236</v>
      </c>
      <c r="B55" s="56" t="s">
        <v>190</v>
      </c>
      <c r="C55" s="8"/>
      <c r="D55" s="8"/>
      <c r="E55" s="106"/>
    </row>
    <row r="56" spans="1:5" ht="41.4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27.6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3.2">
      <c r="B89" s="66" t="s">
        <v>140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I14" sqref="I14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513" t="s">
        <v>110</v>
      </c>
      <c r="J1" s="513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511" t="s">
        <v>738</v>
      </c>
      <c r="J2" s="512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5"/>
      <c r="B5" s="246"/>
      <c r="C5" s="246"/>
      <c r="D5" s="246"/>
      <c r="E5" s="246"/>
      <c r="F5" s="247"/>
      <c r="G5" s="246"/>
      <c r="H5" s="246"/>
      <c r="I5" s="246"/>
      <c r="J5" s="246"/>
      <c r="K5" s="106"/>
    </row>
    <row r="6" spans="1:11">
      <c r="A6" s="78"/>
      <c r="B6" s="78" t="s">
        <v>510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1.4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6"/>
    </row>
    <row r="10" spans="1:11" s="27" customFormat="1" ht="27.6">
      <c r="A10" s="162">
        <v>1</v>
      </c>
      <c r="B10" s="400" t="s">
        <v>511</v>
      </c>
      <c r="C10" s="401" t="s">
        <v>512</v>
      </c>
      <c r="D10" s="401" t="s">
        <v>513</v>
      </c>
      <c r="E10" s="402" t="s">
        <v>514</v>
      </c>
      <c r="F10" s="403">
        <v>6772.53</v>
      </c>
      <c r="G10" s="404">
        <v>201889</v>
      </c>
      <c r="H10" s="404">
        <v>144938.53</v>
      </c>
      <c r="I10" s="405">
        <f t="shared" ref="I10" si="0">F10+G10-H10</f>
        <v>63723</v>
      </c>
      <c r="J10" s="406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41" t="s">
        <v>107</v>
      </c>
      <c r="C15" s="105"/>
      <c r="D15" s="105"/>
      <c r="E15" s="105"/>
      <c r="F15" s="24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300"/>
      <c r="D17" s="105"/>
      <c r="E17" s="105"/>
      <c r="F17" s="300"/>
      <c r="G17" s="301"/>
      <c r="H17" s="301"/>
      <c r="I17" s="102"/>
      <c r="J17" s="102"/>
    </row>
    <row r="18" spans="1:10">
      <c r="A18" s="102"/>
      <c r="B18" s="105"/>
      <c r="C18" s="243" t="s">
        <v>269</v>
      </c>
      <c r="D18" s="243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4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4"/>
      <c r="E20" s="102"/>
      <c r="F20" s="102"/>
      <c r="G20" s="102"/>
      <c r="H20" s="102"/>
      <c r="I20" s="102"/>
      <c r="J20" s="102"/>
    </row>
    <row r="21" spans="1:10" customFormat="1" ht="13.2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ColWidth="9.109375" defaultRowHeight="13.8"/>
  <cols>
    <col min="1" max="1" width="12" style="190" customWidth="1"/>
    <col min="2" max="2" width="13.33203125" style="190" customWidth="1"/>
    <col min="3" max="3" width="21.44140625" style="190" customWidth="1"/>
    <col min="4" max="4" width="17.88671875" style="190" customWidth="1"/>
    <col min="5" max="5" width="12.6640625" style="190" customWidth="1"/>
    <col min="6" max="6" width="36.88671875" style="190" customWidth="1"/>
    <col min="7" max="7" width="22.33203125" style="190" customWidth="1"/>
    <col min="8" max="8" width="0.5546875" style="190" customWidth="1"/>
    <col min="9" max="16384" width="9.109375" style="190"/>
  </cols>
  <sheetData>
    <row r="1" spans="1:8">
      <c r="A1" s="75" t="s">
        <v>372</v>
      </c>
      <c r="B1" s="77"/>
      <c r="C1" s="77"/>
      <c r="D1" s="77"/>
      <c r="E1" s="77"/>
      <c r="F1" s="77"/>
      <c r="G1" s="169" t="s">
        <v>110</v>
      </c>
      <c r="H1" s="170"/>
    </row>
    <row r="2" spans="1:8">
      <c r="A2" s="77" t="s">
        <v>141</v>
      </c>
      <c r="B2" s="77"/>
      <c r="C2" s="77"/>
      <c r="D2" s="77"/>
      <c r="E2" s="77"/>
      <c r="F2" s="77"/>
      <c r="G2" s="171" t="s">
        <v>738</v>
      </c>
      <c r="H2" s="170"/>
    </row>
    <row r="3" spans="1:8">
      <c r="A3" s="77"/>
      <c r="B3" s="77"/>
      <c r="C3" s="77"/>
      <c r="D3" s="77"/>
      <c r="E3" s="77"/>
      <c r="F3" s="77"/>
      <c r="G3" s="103"/>
      <c r="H3" s="170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9" t="s">
        <v>510</v>
      </c>
      <c r="B5" s="229"/>
      <c r="C5" s="229"/>
      <c r="D5" s="229"/>
      <c r="E5" s="229"/>
      <c r="F5" s="229"/>
      <c r="G5" s="22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2" t="s">
        <v>315</v>
      </c>
      <c r="B8" s="172" t="s">
        <v>142</v>
      </c>
      <c r="C8" s="173" t="s">
        <v>370</v>
      </c>
      <c r="D8" s="173" t="s">
        <v>371</v>
      </c>
      <c r="E8" s="173" t="s">
        <v>276</v>
      </c>
      <c r="F8" s="172" t="s">
        <v>322</v>
      </c>
      <c r="G8" s="173" t="s">
        <v>316</v>
      </c>
      <c r="H8" s="106"/>
    </row>
    <row r="9" spans="1:8">
      <c r="A9" s="174" t="s">
        <v>317</v>
      </c>
      <c r="B9" s="175"/>
      <c r="C9" s="176"/>
      <c r="D9" s="177"/>
      <c r="E9" s="177"/>
      <c r="F9" s="177"/>
      <c r="G9" s="178"/>
      <c r="H9" s="106"/>
    </row>
    <row r="10" spans="1:8" ht="14.4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6"/>
    </row>
    <row r="11" spans="1:8" ht="14.4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6"/>
    </row>
    <row r="12" spans="1:8" ht="14.4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6"/>
    </row>
    <row r="13" spans="1:8" ht="14.4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6"/>
    </row>
    <row r="14" spans="1:8" ht="14.4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6"/>
    </row>
    <row r="15" spans="1:8" ht="14.4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6"/>
    </row>
    <row r="16" spans="1:8" ht="14.4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6"/>
    </row>
    <row r="17" spans="1:8" ht="14.4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6"/>
    </row>
    <row r="18" spans="1:8" ht="14.4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6"/>
    </row>
    <row r="19" spans="1:8" ht="14.4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6"/>
    </row>
    <row r="20" spans="1:8" ht="14.4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6"/>
    </row>
    <row r="21" spans="1:8" ht="14.4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6"/>
    </row>
    <row r="22" spans="1:8" ht="14.4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6"/>
    </row>
    <row r="23" spans="1:8" ht="14.4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6"/>
    </row>
    <row r="24" spans="1:8" ht="14.4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6"/>
    </row>
    <row r="25" spans="1:8" ht="14.4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6"/>
    </row>
    <row r="26" spans="1:8" ht="14.4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6"/>
    </row>
    <row r="27" spans="1:8" ht="14.4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6"/>
    </row>
    <row r="28" spans="1:8" ht="14.4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6"/>
    </row>
    <row r="29" spans="1:8" ht="14.4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6"/>
    </row>
    <row r="30" spans="1:8" ht="14.4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6"/>
    </row>
    <row r="31" spans="1:8" ht="14.4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6"/>
    </row>
    <row r="32" spans="1:8" ht="14.4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6"/>
    </row>
    <row r="33" spans="1:10" ht="14.4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6"/>
    </row>
    <row r="34" spans="1:10" ht="14.4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6"/>
    </row>
    <row r="35" spans="1:10" ht="14.4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6"/>
    </row>
    <row r="36" spans="1:10" ht="14.4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6"/>
    </row>
    <row r="37" spans="1:10" ht="14.4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6"/>
    </row>
    <row r="38" spans="1:10" ht="14.4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6"/>
    </row>
    <row r="39" spans="1:10" ht="14.4">
      <c r="A39" s="175" t="s">
        <v>280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6"/>
    </row>
    <row r="40" spans="1:10">
      <c r="A40" s="184" t="s">
        <v>318</v>
      </c>
      <c r="B40" s="185"/>
      <c r="C40" s="186"/>
      <c r="D40" s="187"/>
      <c r="E40" s="187"/>
      <c r="F40" s="188"/>
      <c r="G40" s="189" t="str">
        <f>G39</f>
        <v/>
      </c>
      <c r="H40" s="106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3.2"/>
    <row r="51" spans="2:2" s="191" customFormat="1" ht="13.2"/>
    <row r="52" spans="2:2" s="191" customFormat="1" ht="13.2"/>
    <row r="53" spans="2:2" s="191" customFormat="1" ht="13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>
      <c r="A1" s="75" t="s">
        <v>303</v>
      </c>
      <c r="B1" s="77"/>
      <c r="C1" s="513" t="s">
        <v>110</v>
      </c>
      <c r="D1" s="513"/>
      <c r="E1" s="109"/>
    </row>
    <row r="2" spans="1:7">
      <c r="A2" s="77" t="s">
        <v>141</v>
      </c>
      <c r="B2" s="77"/>
      <c r="C2" s="511" t="s">
        <v>738</v>
      </c>
      <c r="D2" s="512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510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51">
        <v>1</v>
      </c>
      <c r="B9" s="251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27.6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27.6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91"/>
      <c r="D23" s="8"/>
      <c r="E23" s="109"/>
    </row>
    <row r="24" spans="1:6" s="3" customFormat="1">
      <c r="A24" s="89" t="s">
        <v>252</v>
      </c>
      <c r="B24" s="89" t="s">
        <v>455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9" t="s">
        <v>98</v>
      </c>
      <c r="B27" s="259" t="s">
        <v>311</v>
      </c>
      <c r="C27" s="8"/>
      <c r="D27" s="8"/>
      <c r="E27" s="109"/>
    </row>
    <row r="28" spans="1:6">
      <c r="A28" s="259" t="s">
        <v>99</v>
      </c>
      <c r="B28" s="259" t="s">
        <v>314</v>
      </c>
      <c r="C28" s="8"/>
      <c r="D28" s="8"/>
      <c r="E28" s="109"/>
    </row>
    <row r="29" spans="1:6">
      <c r="A29" s="259" t="s">
        <v>458</v>
      </c>
      <c r="B29" s="259" t="s">
        <v>312</v>
      </c>
      <c r="C29" s="8"/>
      <c r="D29" s="8"/>
      <c r="E29" s="109"/>
    </row>
    <row r="30" spans="1:6">
      <c r="A30" s="89" t="s">
        <v>33</v>
      </c>
      <c r="B30" s="274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3.2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I16" sqref="I16"/>
    </sheetView>
  </sheetViews>
  <sheetFormatPr defaultColWidth="9.109375" defaultRowHeight="13.8"/>
  <cols>
    <col min="1" max="1" width="53.5546875" style="25" customWidth="1"/>
    <col min="2" max="2" width="10.6640625" style="25" customWidth="1"/>
    <col min="3" max="3" width="12.44140625" style="25" customWidth="1"/>
    <col min="4" max="4" width="10.44140625" style="25" customWidth="1"/>
    <col min="5" max="5" width="13.109375" style="25" customWidth="1"/>
    <col min="6" max="6" width="10.44140625" style="25" customWidth="1"/>
    <col min="7" max="8" width="10.5546875" style="25" customWidth="1"/>
    <col min="9" max="9" width="9.88671875" style="25" customWidth="1"/>
    <col min="10" max="10" width="12.6640625" style="25" customWidth="1"/>
    <col min="11" max="11" width="0.6640625" style="25" customWidth="1"/>
    <col min="12" max="16384" width="9.109375" style="25"/>
  </cols>
  <sheetData>
    <row r="1" spans="1:12" s="23" customFormat="1">
      <c r="A1" s="140" t="s">
        <v>306</v>
      </c>
      <c r="B1" s="141"/>
      <c r="C1" s="141"/>
      <c r="D1" s="141"/>
      <c r="E1" s="141"/>
      <c r="F1" s="79"/>
      <c r="G1" s="79"/>
      <c r="H1" s="79"/>
      <c r="I1" s="517" t="s">
        <v>110</v>
      </c>
      <c r="J1" s="517"/>
      <c r="K1" s="147"/>
    </row>
    <row r="2" spans="1:12" s="23" customFormat="1">
      <c r="A2" s="106" t="s">
        <v>141</v>
      </c>
      <c r="B2" s="141"/>
      <c r="C2" s="141"/>
      <c r="D2" s="141"/>
      <c r="E2" s="141"/>
      <c r="F2" s="142"/>
      <c r="G2" s="143"/>
      <c r="H2" s="143"/>
      <c r="I2" s="511" t="s">
        <v>738</v>
      </c>
      <c r="J2" s="512"/>
      <c r="K2" s="147"/>
    </row>
    <row r="3" spans="1:12" s="23" customFormat="1">
      <c r="A3" s="141"/>
      <c r="B3" s="141"/>
      <c r="C3" s="141"/>
      <c r="D3" s="141"/>
      <c r="E3" s="141"/>
      <c r="F3" s="142"/>
      <c r="G3" s="143"/>
      <c r="H3" s="143"/>
      <c r="I3" s="144"/>
      <c r="J3" s="76"/>
      <c r="K3" s="14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>
      <c r="A5" s="122" t="s">
        <v>510</v>
      </c>
      <c r="B5" s="123"/>
      <c r="C5" s="123"/>
      <c r="D5" s="123"/>
      <c r="E5" s="123"/>
      <c r="F5" s="59"/>
      <c r="G5" s="59"/>
      <c r="H5" s="59"/>
      <c r="I5" s="135"/>
      <c r="J5" s="59"/>
      <c r="K5" s="106"/>
    </row>
    <row r="6" spans="1:12" s="23" customFormat="1" ht="1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55.2">
      <c r="A7" s="136"/>
      <c r="B7" s="519" t="s">
        <v>221</v>
      </c>
      <c r="C7" s="519"/>
      <c r="D7" s="519" t="s">
        <v>294</v>
      </c>
      <c r="E7" s="519"/>
      <c r="F7" s="519" t="s">
        <v>295</v>
      </c>
      <c r="G7" s="519"/>
      <c r="H7" s="159" t="s">
        <v>281</v>
      </c>
      <c r="I7" s="519" t="s">
        <v>224</v>
      </c>
      <c r="J7" s="519"/>
      <c r="K7" s="148"/>
    </row>
    <row r="8" spans="1:12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>
      <c r="A9" s="60" t="s">
        <v>117</v>
      </c>
      <c r="B9" s="83">
        <f>SUM(B10,B14,B17)</f>
        <v>388</v>
      </c>
      <c r="C9" s="83">
        <f>SUM(C10,C14,C17)</f>
        <v>37976.44</v>
      </c>
      <c r="D9" s="83">
        <f t="shared" ref="D9:J9" si="0">SUM(D10,D14,D17)</f>
        <v>12</v>
      </c>
      <c r="E9" s="83">
        <f>SUM(E10,E14,E17)</f>
        <v>8498.5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400</v>
      </c>
      <c r="J9" s="83">
        <f t="shared" si="0"/>
        <v>46474.94</v>
      </c>
      <c r="K9" s="148"/>
    </row>
    <row r="10" spans="1:12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>
      <c r="A14" s="61" t="s">
        <v>122</v>
      </c>
      <c r="B14" s="136">
        <f>SUM(B15:B16)</f>
        <v>231</v>
      </c>
      <c r="C14" s="136">
        <f>SUM(C15:C16)</f>
        <v>27287.360000000001</v>
      </c>
      <c r="D14" s="136">
        <f t="shared" ref="D14:J14" si="2">SUM(D15:D16)</f>
        <v>12</v>
      </c>
      <c r="E14" s="136">
        <f>SUM(E15:E16)</f>
        <v>8498.5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243</v>
      </c>
      <c r="J14" s="136">
        <f t="shared" si="2"/>
        <v>35785.86</v>
      </c>
      <c r="K14" s="148"/>
    </row>
    <row r="15" spans="1:12">
      <c r="A15" s="61" t="s">
        <v>123</v>
      </c>
      <c r="B15" s="26">
        <v>1</v>
      </c>
      <c r="C15" s="26">
        <v>4177.92</v>
      </c>
      <c r="D15" s="26"/>
      <c r="E15" s="26"/>
      <c r="F15" s="26"/>
      <c r="G15" s="26"/>
      <c r="H15" s="26"/>
      <c r="I15" s="26">
        <f>B15+D15-F15</f>
        <v>1</v>
      </c>
      <c r="J15" s="26">
        <f>C15+E15-G15</f>
        <v>4177.92</v>
      </c>
      <c r="K15" s="148"/>
    </row>
    <row r="16" spans="1:12">
      <c r="A16" s="61" t="s">
        <v>124</v>
      </c>
      <c r="B16" s="26">
        <v>230</v>
      </c>
      <c r="C16" s="26">
        <v>23109.439999999999</v>
      </c>
      <c r="D16" s="26">
        <v>12</v>
      </c>
      <c r="E16" s="26">
        <v>8498.5</v>
      </c>
      <c r="F16" s="26"/>
      <c r="G16" s="26"/>
      <c r="H16" s="26"/>
      <c r="I16" s="26">
        <f>B16+D16-F16</f>
        <v>242</v>
      </c>
      <c r="J16" s="26">
        <f>C16+E16-G16</f>
        <v>31607.94</v>
      </c>
      <c r="K16" s="148"/>
    </row>
    <row r="17" spans="1:11">
      <c r="A17" s="61" t="s">
        <v>125</v>
      </c>
      <c r="B17" s="136">
        <f>SUM(B18:B19,B22,B23)</f>
        <v>157</v>
      </c>
      <c r="C17" s="136">
        <f>SUM(C18:C19,C22,C23)</f>
        <v>10689.080000000002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157</v>
      </c>
      <c r="J17" s="136">
        <f t="shared" si="3"/>
        <v>10689.080000000002</v>
      </c>
      <c r="K17" s="148"/>
    </row>
    <row r="18" spans="1:11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>
      <c r="A19" s="61" t="s">
        <v>127</v>
      </c>
      <c r="B19" s="136">
        <f>SUM(B20:B21)</f>
        <v>3</v>
      </c>
      <c r="C19" s="136">
        <f>SUM(C20:C21)</f>
        <v>1483.96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3</v>
      </c>
      <c r="J19" s="136">
        <f t="shared" si="4"/>
        <v>1483.96</v>
      </c>
      <c r="K19" s="148"/>
    </row>
    <row r="20" spans="1:11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>
      <c r="A21" s="61" t="s">
        <v>129</v>
      </c>
      <c r="B21" s="26">
        <v>3</v>
      </c>
      <c r="C21" s="26">
        <v>1483.96</v>
      </c>
      <c r="D21" s="26"/>
      <c r="E21" s="26"/>
      <c r="F21" s="26"/>
      <c r="G21" s="26"/>
      <c r="H21" s="26"/>
      <c r="I21" s="26">
        <f>B21+D21-F21</f>
        <v>3</v>
      </c>
      <c r="J21" s="26">
        <f>C21+E21-G21</f>
        <v>1483.96</v>
      </c>
      <c r="K21" s="148"/>
    </row>
    <row r="22" spans="1:11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>
      <c r="A23" s="61" t="s">
        <v>131</v>
      </c>
      <c r="B23" s="26">
        <v>154</v>
      </c>
      <c r="C23" s="26">
        <v>9205.1200000000008</v>
      </c>
      <c r="D23" s="26"/>
      <c r="E23" s="26"/>
      <c r="F23" s="26"/>
      <c r="G23" s="26"/>
      <c r="H23" s="26"/>
      <c r="I23" s="26">
        <f>B23+D23-F23</f>
        <v>154</v>
      </c>
      <c r="J23" s="26">
        <f>C23+E23-G23</f>
        <v>9205.1200000000008</v>
      </c>
      <c r="K23" s="148"/>
    </row>
    <row r="24" spans="1:11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8"/>
    </row>
    <row r="25" spans="1:11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8"/>
    </row>
    <row r="33" spans="1:11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8"/>
    </row>
    <row r="37" spans="1:11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27.6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3.2"/>
    <row r="45" spans="1:11" s="23" customFormat="1">
      <c r="A45" s="25"/>
    </row>
    <row r="46" spans="1:11" s="2" customFormat="1">
      <c r="A46" s="72" t="s">
        <v>107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269</v>
      </c>
      <c r="F49" s="12" t="s">
        <v>274</v>
      </c>
      <c r="G49" s="73"/>
      <c r="I49"/>
      <c r="J49"/>
    </row>
    <row r="50" spans="1:10" s="2" customFormat="1">
      <c r="B50" s="66" t="s">
        <v>140</v>
      </c>
      <c r="F50" s="2" t="s">
        <v>270</v>
      </c>
      <c r="G50"/>
      <c r="I50"/>
      <c r="J50"/>
    </row>
    <row r="51" spans="1:10" customFormat="1">
      <c r="A51" s="2"/>
      <c r="B51" s="25"/>
      <c r="H51" s="25"/>
    </row>
    <row r="52" spans="1:10" s="2" customFormat="1">
      <c r="A52" s="11"/>
      <c r="B52" s="11"/>
      <c r="C52" s="11"/>
    </row>
    <row r="53" spans="1:10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ColWidth="9.109375" defaultRowHeight="13.8"/>
  <cols>
    <col min="1" max="1" width="4.6640625" style="25" customWidth="1"/>
    <col min="2" max="2" width="24.33203125" style="25" customWidth="1"/>
    <col min="3" max="3" width="25.33203125" style="25" customWidth="1"/>
    <col min="4" max="4" width="20" style="25" customWidth="1"/>
    <col min="5" max="5" width="14.109375" style="23" customWidth="1"/>
    <col min="6" max="6" width="23.6640625" style="23" customWidth="1"/>
    <col min="7" max="7" width="19" style="23" customWidth="1"/>
    <col min="8" max="8" width="28" style="23" customWidth="1"/>
    <col min="9" max="9" width="1" style="23" customWidth="1"/>
    <col min="10" max="10" width="9.88671875" style="64" customWidth="1"/>
    <col min="11" max="11" width="12.6640625" style="64" customWidth="1"/>
    <col min="12" max="12" width="9.109375" style="65"/>
    <col min="13" max="16384" width="9.109375" style="25"/>
  </cols>
  <sheetData>
    <row r="1" spans="1:12" s="23" customFormat="1">
      <c r="A1" s="140" t="s">
        <v>307</v>
      </c>
      <c r="B1" s="141"/>
      <c r="C1" s="141"/>
      <c r="D1" s="141"/>
      <c r="E1" s="141"/>
      <c r="F1" s="141"/>
      <c r="G1" s="147"/>
      <c r="H1" s="101" t="s">
        <v>199</v>
      </c>
      <c r="I1" s="147"/>
      <c r="J1" s="67"/>
      <c r="K1" s="67"/>
      <c r="L1" s="67"/>
    </row>
    <row r="2" spans="1:12" s="23" customFormat="1">
      <c r="A2" s="106" t="s">
        <v>141</v>
      </c>
      <c r="B2" s="141"/>
      <c r="C2" s="141"/>
      <c r="D2" s="141"/>
      <c r="E2" s="141"/>
      <c r="F2" s="141"/>
      <c r="G2" s="149"/>
      <c r="H2" s="479" t="s">
        <v>738</v>
      </c>
      <c r="I2" s="149"/>
      <c r="J2" s="67"/>
      <c r="K2" s="67"/>
      <c r="L2" s="67"/>
    </row>
    <row r="3" spans="1:12" s="23" customFormat="1">
      <c r="A3" s="141"/>
      <c r="B3" s="141"/>
      <c r="C3" s="141"/>
      <c r="D3" s="141"/>
      <c r="E3" s="141"/>
      <c r="F3" s="141"/>
      <c r="G3" s="149"/>
      <c r="H3" s="144"/>
      <c r="I3" s="149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1"/>
      <c r="F4" s="141"/>
      <c r="G4" s="141"/>
      <c r="H4" s="141"/>
      <c r="I4" s="147"/>
      <c r="J4" s="64"/>
      <c r="K4" s="64"/>
      <c r="L4" s="23"/>
    </row>
    <row r="5" spans="1:12" s="2" customFormat="1">
      <c r="A5" s="122" t="str">
        <f>'ფორმა N2'!A5</f>
        <v>მპგ  "გაერთიანებული დემოკრატიული მოძრაობა "</v>
      </c>
      <c r="B5" s="123"/>
      <c r="C5" s="123"/>
      <c r="D5" s="123"/>
      <c r="E5" s="151"/>
      <c r="F5" s="152"/>
      <c r="G5" s="152"/>
      <c r="H5" s="152"/>
      <c r="I5" s="147"/>
      <c r="J5" s="64"/>
      <c r="K5" s="64"/>
      <c r="L5" s="12"/>
    </row>
    <row r="6" spans="1:12" s="23" customFormat="1" ht="15">
      <c r="A6" s="145"/>
      <c r="B6" s="146"/>
      <c r="C6" s="146"/>
      <c r="D6" s="146"/>
      <c r="E6" s="141"/>
      <c r="F6" s="141"/>
      <c r="G6" s="141"/>
      <c r="H6" s="141"/>
      <c r="I6" s="147"/>
      <c r="J6" s="64"/>
      <c r="K6" s="64"/>
      <c r="L6" s="64"/>
    </row>
    <row r="7" spans="1:12" ht="27.6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4.4">
      <c r="A9" s="68">
        <v>1</v>
      </c>
      <c r="B9" s="26"/>
      <c r="C9" s="26"/>
      <c r="D9" s="26"/>
      <c r="E9" s="26"/>
      <c r="F9" s="26"/>
      <c r="G9" s="160"/>
      <c r="H9" s="26"/>
      <c r="I9" s="147"/>
    </row>
    <row r="10" spans="1:12" ht="14.4">
      <c r="A10" s="68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4.4">
      <c r="A11" s="68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4.4">
      <c r="A12" s="68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4.4">
      <c r="A13" s="68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4.4">
      <c r="A14" s="68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160"/>
      <c r="H15" s="26"/>
      <c r="I15" s="147"/>
      <c r="J15" s="64"/>
      <c r="K15" s="64"/>
      <c r="L15" s="64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160"/>
      <c r="H16" s="26"/>
      <c r="I16" s="147"/>
      <c r="J16" s="64"/>
      <c r="K16" s="64"/>
      <c r="L16" s="64"/>
    </row>
    <row r="17" spans="1:12" s="23" customFormat="1" ht="14.4">
      <c r="A17" s="68">
        <v>9</v>
      </c>
      <c r="B17" s="26"/>
      <c r="C17" s="26"/>
      <c r="D17" s="26"/>
      <c r="E17" s="26"/>
      <c r="F17" s="26"/>
      <c r="G17" s="160"/>
      <c r="H17" s="26"/>
      <c r="I17" s="147"/>
      <c r="J17" s="64"/>
      <c r="K17" s="64"/>
      <c r="L17" s="64"/>
    </row>
    <row r="18" spans="1:12" s="23" customFormat="1" ht="14.4">
      <c r="A18" s="68">
        <v>10</v>
      </c>
      <c r="B18" s="26"/>
      <c r="C18" s="26"/>
      <c r="D18" s="26"/>
      <c r="E18" s="26"/>
      <c r="F18" s="26"/>
      <c r="G18" s="160"/>
      <c r="H18" s="26"/>
      <c r="I18" s="147"/>
      <c r="J18" s="64"/>
      <c r="K18" s="64"/>
      <c r="L18" s="64"/>
    </row>
    <row r="19" spans="1:12" s="23" customFormat="1" ht="14.4">
      <c r="A19" s="68">
        <v>11</v>
      </c>
      <c r="B19" s="26"/>
      <c r="C19" s="26"/>
      <c r="D19" s="26"/>
      <c r="E19" s="26"/>
      <c r="F19" s="26"/>
      <c r="G19" s="160"/>
      <c r="H19" s="26"/>
      <c r="I19" s="147"/>
      <c r="J19" s="64"/>
      <c r="K19" s="64"/>
      <c r="L19" s="64"/>
    </row>
    <row r="20" spans="1:12" s="23" customFormat="1" ht="14.4">
      <c r="A20" s="68">
        <v>12</v>
      </c>
      <c r="B20" s="26"/>
      <c r="C20" s="26"/>
      <c r="D20" s="26"/>
      <c r="E20" s="26"/>
      <c r="F20" s="26"/>
      <c r="G20" s="160"/>
      <c r="H20" s="26"/>
      <c r="I20" s="147"/>
      <c r="J20" s="64"/>
      <c r="K20" s="64"/>
      <c r="L20" s="64"/>
    </row>
    <row r="21" spans="1:12" s="23" customFormat="1" ht="14.4">
      <c r="A21" s="68">
        <v>13</v>
      </c>
      <c r="B21" s="26"/>
      <c r="C21" s="26"/>
      <c r="D21" s="26"/>
      <c r="E21" s="26"/>
      <c r="F21" s="26"/>
      <c r="G21" s="160"/>
      <c r="H21" s="26"/>
      <c r="I21" s="147"/>
      <c r="J21" s="64"/>
      <c r="K21" s="64"/>
      <c r="L21" s="64"/>
    </row>
    <row r="22" spans="1:12" s="23" customFormat="1" ht="14.4">
      <c r="A22" s="68">
        <v>14</v>
      </c>
      <c r="B22" s="26"/>
      <c r="C22" s="26"/>
      <c r="D22" s="26"/>
      <c r="E22" s="26"/>
      <c r="F22" s="26"/>
      <c r="G22" s="160"/>
      <c r="H22" s="26"/>
      <c r="I22" s="147"/>
      <c r="J22" s="64"/>
      <c r="K22" s="64"/>
      <c r="L22" s="64"/>
    </row>
    <row r="23" spans="1:12" s="23" customFormat="1" ht="14.4">
      <c r="A23" s="68">
        <v>15</v>
      </c>
      <c r="B23" s="26"/>
      <c r="C23" s="26"/>
      <c r="D23" s="26"/>
      <c r="E23" s="26"/>
      <c r="F23" s="26"/>
      <c r="G23" s="160"/>
      <c r="H23" s="26"/>
      <c r="I23" s="147"/>
      <c r="J23" s="64"/>
      <c r="K23" s="64"/>
      <c r="L23" s="64"/>
    </row>
    <row r="24" spans="1:12" s="23" customFormat="1" ht="14.4">
      <c r="A24" s="68">
        <v>16</v>
      </c>
      <c r="B24" s="26"/>
      <c r="C24" s="26"/>
      <c r="D24" s="26"/>
      <c r="E24" s="26"/>
      <c r="F24" s="26"/>
      <c r="G24" s="160"/>
      <c r="H24" s="26"/>
      <c r="I24" s="147"/>
      <c r="J24" s="64"/>
      <c r="K24" s="64"/>
      <c r="L24" s="64"/>
    </row>
    <row r="25" spans="1:12" s="23" customFormat="1" ht="14.4">
      <c r="A25" s="68">
        <v>17</v>
      </c>
      <c r="B25" s="26"/>
      <c r="C25" s="26"/>
      <c r="D25" s="26"/>
      <c r="E25" s="26"/>
      <c r="F25" s="26"/>
      <c r="G25" s="160"/>
      <c r="H25" s="26"/>
      <c r="I25" s="147"/>
      <c r="J25" s="64"/>
      <c r="K25" s="64"/>
      <c r="L25" s="64"/>
    </row>
    <row r="26" spans="1:12" s="23" customFormat="1" ht="14.4">
      <c r="A26" s="68">
        <v>18</v>
      </c>
      <c r="B26" s="26"/>
      <c r="C26" s="26"/>
      <c r="D26" s="26"/>
      <c r="E26" s="26"/>
      <c r="F26" s="26"/>
      <c r="G26" s="160"/>
      <c r="H26" s="26"/>
      <c r="I26" s="147"/>
      <c r="J26" s="64"/>
      <c r="K26" s="64"/>
      <c r="L26" s="64"/>
    </row>
    <row r="27" spans="1:12" s="23" customFormat="1" ht="14.4">
      <c r="A27" s="68" t="s">
        <v>280</v>
      </c>
      <c r="B27" s="26"/>
      <c r="C27" s="26"/>
      <c r="D27" s="26"/>
      <c r="E27" s="26"/>
      <c r="F27" s="26"/>
      <c r="G27" s="160"/>
      <c r="H27" s="26"/>
      <c r="I27" s="147"/>
      <c r="J27" s="64"/>
      <c r="K27" s="64"/>
      <c r="L27" s="64"/>
    </row>
    <row r="28" spans="1:12" s="23" customFormat="1" ht="13.2">
      <c r="J28" s="64"/>
      <c r="K28" s="64"/>
      <c r="L28" s="64"/>
    </row>
    <row r="29" spans="1:12" s="23" customFormat="1" ht="13.2"/>
    <row r="30" spans="1:12" s="23" customFormat="1">
      <c r="A30" s="25"/>
    </row>
    <row r="31" spans="1:12" s="2" customFormat="1">
      <c r="B31" s="72" t="s">
        <v>107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>
      <c r="A34"/>
      <c r="C34" s="66" t="s">
        <v>140</v>
      </c>
      <c r="E34" s="2" t="s">
        <v>270</v>
      </c>
      <c r="F34"/>
      <c r="G34"/>
      <c r="H34"/>
      <c r="I34"/>
    </row>
    <row r="35" spans="1:9" customFormat="1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ColWidth="9.109375" defaultRowHeight="13.8"/>
  <cols>
    <col min="1" max="1" width="4.6640625" style="25" customWidth="1"/>
    <col min="2" max="2" width="23.33203125" style="25" customWidth="1"/>
    <col min="3" max="4" width="17.6640625" style="25" customWidth="1"/>
    <col min="5" max="6" width="14.109375" style="23" customWidth="1"/>
    <col min="7" max="7" width="20.44140625" style="23" customWidth="1"/>
    <col min="8" max="8" width="23.6640625" style="23" customWidth="1"/>
    <col min="9" max="9" width="21.44140625" style="23" customWidth="1"/>
    <col min="10" max="10" width="1" style="65" customWidth="1"/>
    <col min="11" max="16384" width="9.109375" style="25"/>
  </cols>
  <sheetData>
    <row r="1" spans="1:12" s="23" customFormat="1">
      <c r="A1" s="140" t="s">
        <v>308</v>
      </c>
      <c r="B1" s="141"/>
      <c r="C1" s="141"/>
      <c r="D1" s="141"/>
      <c r="E1" s="141"/>
      <c r="F1" s="141"/>
      <c r="G1" s="141"/>
      <c r="H1" s="147"/>
      <c r="I1" s="79" t="s">
        <v>199</v>
      </c>
      <c r="J1" s="154"/>
    </row>
    <row r="2" spans="1:12" s="23" customFormat="1">
      <c r="A2" s="106" t="s">
        <v>141</v>
      </c>
      <c r="B2" s="141"/>
      <c r="C2" s="141"/>
      <c r="D2" s="141"/>
      <c r="E2" s="141"/>
      <c r="F2" s="141"/>
      <c r="G2" s="141"/>
      <c r="H2" s="147"/>
      <c r="I2" s="479" t="s">
        <v>738</v>
      </c>
      <c r="J2" s="154"/>
    </row>
    <row r="3" spans="1:12" s="23" customFormat="1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50"/>
      <c r="J4" s="105"/>
      <c r="L4" s="23"/>
    </row>
    <row r="5" spans="1:12" s="2" customFormat="1">
      <c r="A5" s="122" t="s">
        <v>510</v>
      </c>
      <c r="B5" s="123"/>
      <c r="C5" s="123"/>
      <c r="D5" s="123"/>
      <c r="E5" s="151"/>
      <c r="F5" s="152"/>
      <c r="G5" s="152"/>
      <c r="H5" s="152"/>
      <c r="I5" s="151"/>
      <c r="J5" s="105"/>
    </row>
    <row r="6" spans="1:12" s="23" customFormat="1" ht="1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27.6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27.6">
      <c r="A9" s="68">
        <v>1</v>
      </c>
      <c r="B9" s="26" t="s">
        <v>515</v>
      </c>
      <c r="C9" s="26" t="s">
        <v>516</v>
      </c>
      <c r="D9" s="26" t="s">
        <v>517</v>
      </c>
      <c r="E9" s="26">
        <v>1998</v>
      </c>
      <c r="F9" s="26" t="s">
        <v>518</v>
      </c>
      <c r="G9" s="26">
        <v>4177.92</v>
      </c>
      <c r="H9" s="407">
        <v>40673</v>
      </c>
      <c r="I9" s="26" t="s">
        <v>519</v>
      </c>
      <c r="J9" s="155"/>
    </row>
    <row r="10" spans="1:12" ht="14.4">
      <c r="A10" s="68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4.4">
      <c r="A11" s="68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4.4">
      <c r="A12" s="68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4.4">
      <c r="A13" s="68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4.4">
      <c r="A14" s="68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4.4">
      <c r="A15" s="68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4.4">
      <c r="A16" s="68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4.4">
      <c r="A17" s="68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4.4">
      <c r="A18" s="68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4.4">
      <c r="A19" s="68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4.4">
      <c r="A20" s="68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4.4">
      <c r="A21" s="68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4.4">
      <c r="A22" s="68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4.4">
      <c r="A23" s="68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4.4">
      <c r="A24" s="68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4.4">
      <c r="A25" s="68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4.4">
      <c r="A26" s="68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4.4">
      <c r="A27" s="68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ht="13.2">
      <c r="J28" s="64"/>
    </row>
    <row r="29" spans="1:10" s="23" customFormat="1" ht="13.2"/>
    <row r="30" spans="1:10" s="23" customFormat="1">
      <c r="A30" s="25"/>
    </row>
    <row r="31" spans="1:10" s="2" customFormat="1">
      <c r="B31" s="72" t="s">
        <v>107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>
      <c r="A34"/>
      <c r="C34" s="66" t="s">
        <v>140</v>
      </c>
      <c r="E34" s="2" t="s">
        <v>270</v>
      </c>
      <c r="F34"/>
      <c r="G34"/>
      <c r="H34"/>
      <c r="I34"/>
    </row>
    <row r="35" spans="1:10" customFormat="1">
      <c r="B35" s="2"/>
      <c r="C35" s="25"/>
    </row>
    <row r="36" spans="1:10" customFormat="1" ht="13.2"/>
    <row r="37" spans="1:10" s="23" customFormat="1" ht="13.2">
      <c r="J37" s="64"/>
    </row>
    <row r="38" spans="1:10" s="23" customFormat="1" ht="13.2">
      <c r="J38" s="64"/>
    </row>
    <row r="39" spans="1:10" s="23" customFormat="1" ht="13.2">
      <c r="J39" s="64"/>
    </row>
    <row r="40" spans="1:10" s="23" customFormat="1" ht="13.2">
      <c r="J40" s="64"/>
    </row>
    <row r="41" spans="1:10" s="23" customFormat="1" ht="13.2">
      <c r="J41" s="64"/>
    </row>
    <row r="42" spans="1:10" s="23" customFormat="1" ht="13.2">
      <c r="J42" s="64"/>
    </row>
    <row r="43" spans="1:10" s="23" customFormat="1" ht="13.2">
      <c r="J43" s="64"/>
    </row>
    <row r="44" spans="1:10" s="23" customFormat="1" ht="13.2">
      <c r="J44" s="64"/>
    </row>
    <row r="45" spans="1:10" s="23" customFormat="1" ht="13.2">
      <c r="J45" s="64"/>
    </row>
    <row r="46" spans="1:10" s="23" customFormat="1" ht="13.2">
      <c r="J46" s="64"/>
    </row>
    <row r="47" spans="1:10" s="23" customFormat="1" ht="13.2">
      <c r="J47" s="64"/>
    </row>
    <row r="48" spans="1:10" s="23" customFormat="1" ht="13.2">
      <c r="J48" s="64"/>
    </row>
    <row r="49" spans="10:10" s="23" customFormat="1" ht="13.2">
      <c r="J49" s="64"/>
    </row>
    <row r="50" spans="10:10" s="23" customFormat="1" ht="13.2">
      <c r="J50" s="64"/>
    </row>
    <row r="51" spans="10:10" s="23" customFormat="1" ht="13.2">
      <c r="J51" s="64"/>
    </row>
    <row r="52" spans="10:10" s="23" customFormat="1" ht="13.2">
      <c r="J52" s="64"/>
    </row>
    <row r="53" spans="10:10" s="23" customFormat="1" ht="13.2">
      <c r="J53" s="64"/>
    </row>
    <row r="54" spans="10:10" s="23" customFormat="1" ht="13.2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ColWidth="9.109375" defaultRowHeight="13.2"/>
  <cols>
    <col min="1" max="1" width="4.88671875" style="219" customWidth="1"/>
    <col min="2" max="2" width="37.44140625" style="219" customWidth="1"/>
    <col min="3" max="3" width="21.5546875" style="219" customWidth="1"/>
    <col min="4" max="4" width="20" style="219" customWidth="1"/>
    <col min="5" max="5" width="18.6640625" style="219" customWidth="1"/>
    <col min="6" max="6" width="24.109375" style="219" customWidth="1"/>
    <col min="7" max="7" width="27.109375" style="219" customWidth="1"/>
    <col min="8" max="8" width="0.6640625" style="219" customWidth="1"/>
    <col min="9" max="16384" width="9.109375" style="219"/>
  </cols>
  <sheetData>
    <row r="1" spans="1:8" s="203" customFormat="1" ht="13.8">
      <c r="A1" s="199" t="s">
        <v>328</v>
      </c>
      <c r="B1" s="200"/>
      <c r="C1" s="200"/>
      <c r="D1" s="200"/>
      <c r="E1" s="200"/>
      <c r="F1" s="79"/>
      <c r="G1" s="79" t="s">
        <v>110</v>
      </c>
      <c r="H1" s="204"/>
    </row>
    <row r="2" spans="1:8" s="203" customFormat="1">
      <c r="A2" s="204" t="s">
        <v>319</v>
      </c>
      <c r="B2" s="200"/>
      <c r="C2" s="200"/>
      <c r="D2" s="200"/>
      <c r="E2" s="201"/>
      <c r="F2" s="201"/>
      <c r="G2" s="202" t="s">
        <v>738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3.8">
      <c r="A4" s="116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">
        <v>510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2.8">
      <c r="A7" s="240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3.8">
      <c r="B24" s="214" t="s">
        <v>107</v>
      </c>
      <c r="C24" s="214"/>
    </row>
    <row r="25" spans="1:11" s="21" customFormat="1" ht="13.8">
      <c r="B25" s="214"/>
      <c r="C25" s="214"/>
    </row>
    <row r="26" spans="1:11" s="21" customFormat="1" ht="13.8">
      <c r="C26" s="216"/>
      <c r="F26" s="216"/>
      <c r="G26" s="216"/>
      <c r="H26" s="215"/>
    </row>
    <row r="27" spans="1:11" s="21" customFormat="1" ht="13.8">
      <c r="C27" s="217" t="s">
        <v>269</v>
      </c>
      <c r="F27" s="214" t="s">
        <v>321</v>
      </c>
      <c r="J27" s="215"/>
      <c r="K27" s="215"/>
    </row>
    <row r="28" spans="1:11" s="21" customFormat="1" ht="13.8">
      <c r="C28" s="217" t="s">
        <v>140</v>
      </c>
      <c r="F28" s="218" t="s">
        <v>270</v>
      </c>
      <c r="J28" s="215"/>
      <c r="K28" s="215"/>
    </row>
    <row r="29" spans="1:11" s="203" customFormat="1" ht="13.8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view="pageBreakPreview" zoomScale="70" zoomScaleNormal="80" zoomScaleSheetLayoutView="70" workbookViewId="0">
      <selection activeCell="J15" sqref="J15"/>
    </sheetView>
  </sheetViews>
  <sheetFormatPr defaultColWidth="33.6640625" defaultRowHeight="13.2"/>
  <cols>
    <col min="1" max="1" width="8" customWidth="1"/>
    <col min="3" max="3" width="10.5546875" customWidth="1"/>
    <col min="4" max="4" width="16.33203125" customWidth="1"/>
    <col min="5" max="5" width="10.6640625" customWidth="1"/>
    <col min="6" max="6" width="29.33203125" customWidth="1"/>
    <col min="7" max="7" width="15.33203125" customWidth="1"/>
    <col min="8" max="8" width="12.5546875" customWidth="1"/>
    <col min="9" max="9" width="17.33203125" customWidth="1"/>
    <col min="10" max="10" width="12.5546875" customWidth="1"/>
    <col min="11" max="11" width="23.33203125" customWidth="1"/>
  </cols>
  <sheetData>
    <row r="1" spans="1:11" ht="13.8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79" t="s">
        <v>110</v>
      </c>
    </row>
    <row r="2" spans="1:11" ht="13.8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94" t="s">
        <v>738</v>
      </c>
    </row>
    <row r="3" spans="1:11" ht="13.8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3.8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41"/>
      <c r="J4" s="141"/>
      <c r="K4" s="150"/>
    </row>
    <row r="5" spans="1:11" s="191" customFormat="1" ht="13.8">
      <c r="A5" s="229" t="s">
        <v>510</v>
      </c>
      <c r="B5" s="81"/>
      <c r="C5" s="81"/>
      <c r="D5" s="81"/>
      <c r="E5" s="230"/>
      <c r="F5" s="231"/>
      <c r="G5" s="231"/>
      <c r="H5" s="231"/>
      <c r="I5" s="231"/>
      <c r="J5" s="231"/>
      <c r="K5" s="230"/>
    </row>
    <row r="6" spans="1:11" ht="1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82.8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1" ht="13.8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3.8">
      <c r="A9" s="68">
        <v>1</v>
      </c>
      <c r="B9" s="445" t="s">
        <v>547</v>
      </c>
      <c r="C9" s="446" t="s">
        <v>548</v>
      </c>
      <c r="D9" s="447">
        <v>42735</v>
      </c>
      <c r="E9" s="448">
        <v>318</v>
      </c>
      <c r="F9" s="446" t="s">
        <v>549</v>
      </c>
      <c r="G9" s="449">
        <v>65002001337</v>
      </c>
      <c r="H9" s="428" t="s">
        <v>550</v>
      </c>
      <c r="I9" s="428" t="s">
        <v>551</v>
      </c>
      <c r="J9" s="428"/>
      <c r="K9" s="446"/>
    </row>
    <row r="10" spans="1:11" ht="13.8">
      <c r="A10" s="68">
        <f>A9+1</f>
        <v>2</v>
      </c>
      <c r="B10" s="413" t="s">
        <v>552</v>
      </c>
      <c r="C10" s="446" t="s">
        <v>548</v>
      </c>
      <c r="D10" s="450" t="s">
        <v>588</v>
      </c>
      <c r="E10" s="446"/>
      <c r="F10" s="448">
        <v>900</v>
      </c>
      <c r="G10" s="451" t="s">
        <v>553</v>
      </c>
      <c r="H10" s="413" t="s">
        <v>554</v>
      </c>
      <c r="I10" s="413" t="s">
        <v>555</v>
      </c>
      <c r="J10" s="428"/>
      <c r="K10" s="446"/>
    </row>
    <row r="11" spans="1:11" ht="13.8">
      <c r="A11" s="68">
        <f t="shared" ref="A11:A74" si="0">A10+1</f>
        <v>3</v>
      </c>
      <c r="B11" s="445" t="s">
        <v>556</v>
      </c>
      <c r="C11" s="446" t="s">
        <v>548</v>
      </c>
      <c r="D11" s="450" t="s">
        <v>589</v>
      </c>
      <c r="E11" s="446"/>
      <c r="F11" s="449" t="s">
        <v>590</v>
      </c>
      <c r="G11" s="452" t="s">
        <v>591</v>
      </c>
      <c r="H11" s="449" t="s">
        <v>570</v>
      </c>
      <c r="I11" s="449" t="s">
        <v>592</v>
      </c>
      <c r="J11" s="428"/>
      <c r="K11" s="446"/>
    </row>
    <row r="12" spans="1:11" ht="13.8">
      <c r="A12" s="68">
        <f t="shared" si="0"/>
        <v>4</v>
      </c>
      <c r="B12" s="453" t="s">
        <v>557</v>
      </c>
      <c r="C12" s="446" t="s">
        <v>548</v>
      </c>
      <c r="D12" s="450" t="s">
        <v>593</v>
      </c>
      <c r="E12" s="446"/>
      <c r="F12" s="413" t="s">
        <v>594</v>
      </c>
      <c r="G12" s="451" t="s">
        <v>559</v>
      </c>
      <c r="H12" s="413" t="s">
        <v>560</v>
      </c>
      <c r="I12" s="413" t="s">
        <v>561</v>
      </c>
      <c r="J12" s="428"/>
      <c r="K12" s="446"/>
    </row>
    <row r="13" spans="1:11" ht="13.8">
      <c r="A13" s="68">
        <f t="shared" si="0"/>
        <v>5</v>
      </c>
      <c r="B13" s="454" t="s">
        <v>562</v>
      </c>
      <c r="C13" s="446" t="s">
        <v>548</v>
      </c>
      <c r="D13" s="450" t="s">
        <v>595</v>
      </c>
      <c r="E13" s="446"/>
      <c r="F13" s="413" t="s">
        <v>563</v>
      </c>
      <c r="G13" s="451" t="s">
        <v>564</v>
      </c>
      <c r="H13" s="413" t="s">
        <v>565</v>
      </c>
      <c r="I13" s="413" t="s">
        <v>566</v>
      </c>
      <c r="J13" s="428"/>
      <c r="K13" s="446"/>
    </row>
    <row r="14" spans="1:11" ht="13.8">
      <c r="A14" s="68">
        <f t="shared" si="0"/>
        <v>6</v>
      </c>
      <c r="B14" s="455" t="s">
        <v>567</v>
      </c>
      <c r="C14" s="446" t="s">
        <v>548</v>
      </c>
      <c r="D14" s="450" t="s">
        <v>593</v>
      </c>
      <c r="E14" s="446"/>
      <c r="F14" s="449" t="s">
        <v>568</v>
      </c>
      <c r="G14" s="456" t="s">
        <v>569</v>
      </c>
      <c r="H14" s="449" t="s">
        <v>570</v>
      </c>
      <c r="I14" s="449" t="s">
        <v>571</v>
      </c>
      <c r="J14" s="428"/>
      <c r="K14" s="446"/>
    </row>
    <row r="15" spans="1:11" ht="13.8">
      <c r="A15" s="68">
        <f t="shared" si="0"/>
        <v>7</v>
      </c>
      <c r="B15" s="455" t="s">
        <v>572</v>
      </c>
      <c r="C15" s="446" t="s">
        <v>548</v>
      </c>
      <c r="D15" s="450" t="s">
        <v>596</v>
      </c>
      <c r="E15" s="446"/>
      <c r="F15" s="449" t="s">
        <v>558</v>
      </c>
      <c r="G15" s="456" t="s">
        <v>573</v>
      </c>
      <c r="H15" s="449" t="s">
        <v>574</v>
      </c>
      <c r="I15" s="449" t="s">
        <v>575</v>
      </c>
      <c r="J15" s="428"/>
      <c r="K15" s="446"/>
    </row>
    <row r="16" spans="1:11" ht="13.8">
      <c r="A16" s="68">
        <f t="shared" si="0"/>
        <v>8</v>
      </c>
      <c r="B16" s="455" t="s">
        <v>576</v>
      </c>
      <c r="C16" s="446" t="s">
        <v>548</v>
      </c>
      <c r="D16" s="450" t="s">
        <v>597</v>
      </c>
      <c r="E16" s="446"/>
      <c r="F16" s="449" t="s">
        <v>558</v>
      </c>
      <c r="G16" s="456" t="s">
        <v>577</v>
      </c>
      <c r="H16" s="449" t="s">
        <v>578</v>
      </c>
      <c r="I16" s="449" t="s">
        <v>579</v>
      </c>
      <c r="J16" s="428"/>
      <c r="K16" s="446"/>
    </row>
    <row r="17" spans="1:11" ht="13.8">
      <c r="A17" s="68">
        <f t="shared" si="0"/>
        <v>9</v>
      </c>
      <c r="B17" s="455" t="s">
        <v>580</v>
      </c>
      <c r="C17" s="446" t="s">
        <v>548</v>
      </c>
      <c r="D17" s="450" t="s">
        <v>595</v>
      </c>
      <c r="E17" s="446"/>
      <c r="F17" s="448">
        <v>750</v>
      </c>
      <c r="G17" s="456" t="s">
        <v>581</v>
      </c>
      <c r="H17" s="449" t="s">
        <v>582</v>
      </c>
      <c r="I17" s="449" t="s">
        <v>583</v>
      </c>
      <c r="J17" s="428"/>
      <c r="K17" s="446"/>
    </row>
    <row r="18" spans="1:11" ht="13.8">
      <c r="A18" s="68">
        <f t="shared" si="0"/>
        <v>10</v>
      </c>
      <c r="B18" s="455" t="s">
        <v>584</v>
      </c>
      <c r="C18" s="446" t="s">
        <v>548</v>
      </c>
      <c r="D18" s="457">
        <v>42689</v>
      </c>
      <c r="E18" s="446"/>
      <c r="F18" s="450">
        <v>1000</v>
      </c>
      <c r="G18" s="456" t="s">
        <v>585</v>
      </c>
      <c r="H18" s="449" t="s">
        <v>586</v>
      </c>
      <c r="I18" s="449" t="s">
        <v>587</v>
      </c>
      <c r="J18" s="428"/>
      <c r="K18" s="446"/>
    </row>
    <row r="19" spans="1:11" ht="13.8">
      <c r="A19" s="68">
        <f t="shared" si="0"/>
        <v>11</v>
      </c>
      <c r="B19" s="458" t="s">
        <v>598</v>
      </c>
      <c r="C19" s="446" t="s">
        <v>548</v>
      </c>
      <c r="D19" s="448" t="s">
        <v>599</v>
      </c>
      <c r="E19" s="446"/>
      <c r="F19" s="437">
        <v>500</v>
      </c>
      <c r="G19" s="459" t="s">
        <v>600</v>
      </c>
      <c r="H19" s="428" t="s">
        <v>601</v>
      </c>
      <c r="I19" s="428" t="s">
        <v>602</v>
      </c>
      <c r="J19" s="428"/>
      <c r="K19" s="446"/>
    </row>
    <row r="20" spans="1:11" ht="13.8">
      <c r="A20" s="68">
        <f t="shared" si="0"/>
        <v>12</v>
      </c>
      <c r="B20" s="458" t="s">
        <v>603</v>
      </c>
      <c r="C20" s="446" t="s">
        <v>548</v>
      </c>
      <c r="D20" s="448" t="s">
        <v>588</v>
      </c>
      <c r="E20" s="446"/>
      <c r="F20" s="437">
        <v>437.5</v>
      </c>
      <c r="G20" s="459" t="s">
        <v>604</v>
      </c>
      <c r="H20" s="460" t="s">
        <v>605</v>
      </c>
      <c r="I20" s="460" t="s">
        <v>606</v>
      </c>
      <c r="J20" s="428"/>
      <c r="K20" s="446"/>
    </row>
    <row r="21" spans="1:11" ht="13.8">
      <c r="A21" s="68">
        <f t="shared" si="0"/>
        <v>13</v>
      </c>
      <c r="B21" s="458" t="s">
        <v>607</v>
      </c>
      <c r="C21" s="446" t="s">
        <v>548</v>
      </c>
      <c r="D21" s="448" t="s">
        <v>588</v>
      </c>
      <c r="E21" s="446"/>
      <c r="F21" s="437">
        <v>500</v>
      </c>
      <c r="G21" s="459" t="s">
        <v>608</v>
      </c>
      <c r="H21" s="460" t="s">
        <v>609</v>
      </c>
      <c r="I21" s="460" t="s">
        <v>610</v>
      </c>
      <c r="J21" s="428"/>
      <c r="K21" s="446"/>
    </row>
    <row r="22" spans="1:11" ht="13.8">
      <c r="A22" s="68">
        <f t="shared" si="0"/>
        <v>14</v>
      </c>
      <c r="B22" s="458" t="s">
        <v>611</v>
      </c>
      <c r="C22" s="446" t="s">
        <v>548</v>
      </c>
      <c r="D22" s="448" t="s">
        <v>612</v>
      </c>
      <c r="E22" s="446"/>
      <c r="F22" s="437">
        <v>500</v>
      </c>
      <c r="G22" s="459" t="s">
        <v>613</v>
      </c>
      <c r="H22" s="460" t="s">
        <v>614</v>
      </c>
      <c r="I22" s="460" t="s">
        <v>615</v>
      </c>
      <c r="J22" s="428"/>
      <c r="K22" s="446"/>
    </row>
    <row r="23" spans="1:11" ht="13.8">
      <c r="A23" s="68">
        <f t="shared" si="0"/>
        <v>15</v>
      </c>
      <c r="B23" s="458" t="s">
        <v>616</v>
      </c>
      <c r="C23" s="446" t="s">
        <v>548</v>
      </c>
      <c r="D23" s="448" t="s">
        <v>588</v>
      </c>
      <c r="E23" s="448">
        <v>74</v>
      </c>
      <c r="F23" s="437">
        <v>600</v>
      </c>
      <c r="G23" s="459" t="s">
        <v>617</v>
      </c>
      <c r="H23" s="460" t="s">
        <v>618</v>
      </c>
      <c r="I23" s="460" t="s">
        <v>619</v>
      </c>
      <c r="J23" s="428"/>
      <c r="K23" s="446"/>
    </row>
    <row r="24" spans="1:11" ht="13.8">
      <c r="A24" s="68">
        <f t="shared" si="0"/>
        <v>16</v>
      </c>
      <c r="B24" s="458" t="s">
        <v>620</v>
      </c>
      <c r="C24" s="446" t="s">
        <v>548</v>
      </c>
      <c r="D24" s="448" t="s">
        <v>588</v>
      </c>
      <c r="E24" s="461">
        <v>180</v>
      </c>
      <c r="F24" s="437">
        <v>1125</v>
      </c>
      <c r="G24" s="459" t="s">
        <v>621</v>
      </c>
      <c r="H24" s="460" t="s">
        <v>622</v>
      </c>
      <c r="I24" s="460" t="s">
        <v>623</v>
      </c>
      <c r="J24" s="428"/>
      <c r="K24" s="446"/>
    </row>
    <row r="25" spans="1:11" ht="13.8">
      <c r="A25" s="68">
        <f t="shared" si="0"/>
        <v>17</v>
      </c>
      <c r="B25" s="458" t="s">
        <v>624</v>
      </c>
      <c r="C25" s="446" t="s">
        <v>548</v>
      </c>
      <c r="D25" s="448" t="s">
        <v>588</v>
      </c>
      <c r="E25" s="461">
        <v>55</v>
      </c>
      <c r="F25" s="437">
        <v>600</v>
      </c>
      <c r="G25" s="459" t="s">
        <v>625</v>
      </c>
      <c r="H25" s="460" t="s">
        <v>626</v>
      </c>
      <c r="I25" s="460" t="s">
        <v>627</v>
      </c>
      <c r="J25" s="428"/>
      <c r="K25" s="446"/>
    </row>
    <row r="26" spans="1:11" ht="13.8">
      <c r="A26" s="68">
        <f t="shared" si="0"/>
        <v>18</v>
      </c>
      <c r="B26" s="458" t="s">
        <v>628</v>
      </c>
      <c r="C26" s="446" t="s">
        <v>548</v>
      </c>
      <c r="D26" s="448" t="s">
        <v>588</v>
      </c>
      <c r="E26" s="461">
        <v>60</v>
      </c>
      <c r="F26" s="437">
        <v>400</v>
      </c>
      <c r="G26" s="459" t="s">
        <v>629</v>
      </c>
      <c r="H26" s="460" t="s">
        <v>630</v>
      </c>
      <c r="I26" s="460" t="s">
        <v>631</v>
      </c>
      <c r="J26" s="428"/>
      <c r="K26" s="446"/>
    </row>
    <row r="27" spans="1:11" ht="13.8">
      <c r="A27" s="68">
        <f t="shared" si="0"/>
        <v>19</v>
      </c>
      <c r="B27" s="458" t="s">
        <v>632</v>
      </c>
      <c r="C27" s="446" t="s">
        <v>548</v>
      </c>
      <c r="D27" s="448" t="s">
        <v>588</v>
      </c>
      <c r="E27" s="462">
        <v>80</v>
      </c>
      <c r="F27" s="437">
        <v>1250</v>
      </c>
      <c r="G27" s="459" t="s">
        <v>633</v>
      </c>
      <c r="H27" s="428" t="s">
        <v>545</v>
      </c>
      <c r="I27" s="428" t="s">
        <v>634</v>
      </c>
      <c r="J27" s="428"/>
      <c r="K27" s="446"/>
    </row>
    <row r="28" spans="1:11" ht="13.8">
      <c r="A28" s="68">
        <f t="shared" si="0"/>
        <v>20</v>
      </c>
      <c r="B28" s="458" t="s">
        <v>635</v>
      </c>
      <c r="C28" s="446" t="s">
        <v>548</v>
      </c>
      <c r="D28" s="448" t="s">
        <v>588</v>
      </c>
      <c r="E28" s="462">
        <v>42</v>
      </c>
      <c r="F28" s="437">
        <v>250</v>
      </c>
      <c r="G28" s="459" t="s">
        <v>636</v>
      </c>
      <c r="H28" s="460" t="s">
        <v>637</v>
      </c>
      <c r="I28" s="460" t="s">
        <v>638</v>
      </c>
      <c r="J28" s="428"/>
      <c r="K28" s="446"/>
    </row>
    <row r="29" spans="1:11" ht="13.8">
      <c r="A29" s="68">
        <f t="shared" si="0"/>
        <v>21</v>
      </c>
      <c r="B29" s="458" t="s">
        <v>639</v>
      </c>
      <c r="C29" s="446" t="s">
        <v>548</v>
      </c>
      <c r="D29" s="448" t="s">
        <v>588</v>
      </c>
      <c r="E29" s="461">
        <v>80</v>
      </c>
      <c r="F29" s="437">
        <v>750</v>
      </c>
      <c r="G29" s="459" t="s">
        <v>640</v>
      </c>
      <c r="H29" s="460" t="s">
        <v>641</v>
      </c>
      <c r="I29" s="460" t="s">
        <v>642</v>
      </c>
      <c r="J29" s="428"/>
      <c r="K29" s="446"/>
    </row>
    <row r="30" spans="1:11" ht="13.8">
      <c r="A30" s="68">
        <f t="shared" si="0"/>
        <v>22</v>
      </c>
      <c r="B30" s="463" t="s">
        <v>643</v>
      </c>
      <c r="C30" s="446" t="s">
        <v>548</v>
      </c>
      <c r="D30" s="448" t="s">
        <v>588</v>
      </c>
      <c r="E30" s="446"/>
      <c r="F30" s="437">
        <v>275</v>
      </c>
      <c r="G30" s="459" t="s">
        <v>644</v>
      </c>
      <c r="H30" s="460" t="s">
        <v>645</v>
      </c>
      <c r="I30" s="460" t="s">
        <v>646</v>
      </c>
      <c r="J30" s="428"/>
      <c r="K30" s="446"/>
    </row>
    <row r="31" spans="1:11" ht="13.8">
      <c r="A31" s="68">
        <f t="shared" si="0"/>
        <v>23</v>
      </c>
      <c r="B31" s="464" t="s">
        <v>647</v>
      </c>
      <c r="C31" s="446" t="s">
        <v>548</v>
      </c>
      <c r="D31" s="448" t="s">
        <v>588</v>
      </c>
      <c r="E31" s="446"/>
      <c r="F31" s="461">
        <v>500</v>
      </c>
      <c r="G31" s="452" t="s">
        <v>648</v>
      </c>
      <c r="H31" s="428" t="s">
        <v>649</v>
      </c>
      <c r="I31" s="428" t="s">
        <v>650</v>
      </c>
      <c r="J31" s="428"/>
      <c r="K31" s="446"/>
    </row>
    <row r="32" spans="1:11" ht="13.8">
      <c r="A32" s="68">
        <f t="shared" si="0"/>
        <v>24</v>
      </c>
      <c r="B32" s="464" t="s">
        <v>651</v>
      </c>
      <c r="C32" s="446" t="s">
        <v>548</v>
      </c>
      <c r="D32" s="448" t="s">
        <v>588</v>
      </c>
      <c r="E32" s="446"/>
      <c r="F32" s="461">
        <v>500</v>
      </c>
      <c r="G32" s="452" t="s">
        <v>652</v>
      </c>
      <c r="H32" s="428" t="s">
        <v>653</v>
      </c>
      <c r="I32" s="428" t="s">
        <v>654</v>
      </c>
      <c r="J32" s="428"/>
      <c r="K32" s="446"/>
    </row>
    <row r="33" spans="1:11" ht="13.8">
      <c r="A33" s="68">
        <f t="shared" si="0"/>
        <v>25</v>
      </c>
      <c r="B33" s="464" t="s">
        <v>655</v>
      </c>
      <c r="C33" s="446" t="s">
        <v>548</v>
      </c>
      <c r="D33" s="448" t="s">
        <v>588</v>
      </c>
      <c r="E33" s="446"/>
      <c r="F33" s="465">
        <v>500</v>
      </c>
      <c r="G33" s="452" t="s">
        <v>656</v>
      </c>
      <c r="H33" s="466" t="s">
        <v>657</v>
      </c>
      <c r="I33" s="466" t="s">
        <v>658</v>
      </c>
      <c r="J33" s="428"/>
      <c r="K33" s="446"/>
    </row>
    <row r="34" spans="1:11" ht="13.8">
      <c r="A34" s="68">
        <f t="shared" si="0"/>
        <v>26</v>
      </c>
      <c r="B34" s="464" t="s">
        <v>659</v>
      </c>
      <c r="C34" s="446" t="s">
        <v>548</v>
      </c>
      <c r="D34" s="448" t="s">
        <v>588</v>
      </c>
      <c r="E34" s="446"/>
      <c r="F34" s="465">
        <v>400</v>
      </c>
      <c r="G34" s="452" t="s">
        <v>660</v>
      </c>
      <c r="H34" s="428" t="s">
        <v>661</v>
      </c>
      <c r="I34" s="428" t="s">
        <v>662</v>
      </c>
      <c r="J34" s="428"/>
      <c r="K34" s="446"/>
    </row>
    <row r="35" spans="1:11" ht="13.8">
      <c r="A35" s="68">
        <f t="shared" si="0"/>
        <v>27</v>
      </c>
      <c r="B35" s="464" t="s">
        <v>663</v>
      </c>
      <c r="C35" s="446" t="s">
        <v>548</v>
      </c>
      <c r="D35" s="448" t="s">
        <v>588</v>
      </c>
      <c r="E35" s="446"/>
      <c r="F35" s="465">
        <v>440</v>
      </c>
      <c r="G35" s="466">
        <v>35001088312</v>
      </c>
      <c r="H35" s="466" t="s">
        <v>664</v>
      </c>
      <c r="I35" s="466" t="s">
        <v>665</v>
      </c>
      <c r="J35" s="428"/>
      <c r="K35" s="446"/>
    </row>
    <row r="36" spans="1:11" ht="13.8">
      <c r="A36" s="68">
        <f t="shared" si="0"/>
        <v>28</v>
      </c>
      <c r="B36" s="464" t="s">
        <v>666</v>
      </c>
      <c r="C36" s="446" t="s">
        <v>548</v>
      </c>
      <c r="D36" s="448" t="s">
        <v>588</v>
      </c>
      <c r="E36" s="446"/>
      <c r="F36" s="465">
        <v>500</v>
      </c>
      <c r="G36" s="452" t="s">
        <v>667</v>
      </c>
      <c r="H36" s="466" t="s">
        <v>668</v>
      </c>
      <c r="I36" s="466" t="s">
        <v>669</v>
      </c>
      <c r="J36" s="428"/>
      <c r="K36" s="446"/>
    </row>
    <row r="37" spans="1:11" ht="13.8">
      <c r="A37" s="68">
        <f t="shared" si="0"/>
        <v>29</v>
      </c>
      <c r="B37" s="464" t="s">
        <v>670</v>
      </c>
      <c r="C37" s="446" t="s">
        <v>548</v>
      </c>
      <c r="D37" s="448" t="s">
        <v>595</v>
      </c>
      <c r="E37" s="446"/>
      <c r="F37" s="465">
        <v>500</v>
      </c>
      <c r="G37" s="466">
        <v>47001001593</v>
      </c>
      <c r="H37" s="466" t="s">
        <v>671</v>
      </c>
      <c r="I37" s="466" t="s">
        <v>672</v>
      </c>
      <c r="J37" s="428"/>
      <c r="K37" s="446"/>
    </row>
    <row r="38" spans="1:11" ht="13.8">
      <c r="A38" s="68">
        <f t="shared" si="0"/>
        <v>30</v>
      </c>
      <c r="B38" s="467" t="s">
        <v>673</v>
      </c>
      <c r="C38" s="446" t="s">
        <v>548</v>
      </c>
      <c r="D38" s="448" t="s">
        <v>595</v>
      </c>
      <c r="E38" s="448">
        <v>15</v>
      </c>
      <c r="F38" s="465">
        <v>153</v>
      </c>
      <c r="G38" s="413"/>
      <c r="H38" s="413"/>
      <c r="I38" s="413"/>
      <c r="J38" s="468">
        <v>404907730</v>
      </c>
      <c r="K38" s="413" t="s">
        <v>674</v>
      </c>
    </row>
    <row r="39" spans="1:11" ht="13.8">
      <c r="A39" s="68">
        <f t="shared" si="0"/>
        <v>31</v>
      </c>
      <c r="B39" s="467" t="s">
        <v>675</v>
      </c>
      <c r="C39" s="446" t="s">
        <v>548</v>
      </c>
      <c r="D39" s="448" t="s">
        <v>595</v>
      </c>
      <c r="E39" s="446"/>
      <c r="F39" s="465">
        <v>1000</v>
      </c>
      <c r="G39" s="451" t="s">
        <v>676</v>
      </c>
      <c r="H39" s="413" t="s">
        <v>677</v>
      </c>
      <c r="I39" s="413" t="s">
        <v>678</v>
      </c>
      <c r="J39" s="428"/>
      <c r="K39" s="446"/>
    </row>
    <row r="40" spans="1:11" ht="13.8">
      <c r="A40" s="68">
        <f t="shared" si="0"/>
        <v>32</v>
      </c>
      <c r="B40" s="446" t="s">
        <v>684</v>
      </c>
      <c r="C40" s="446" t="s">
        <v>548</v>
      </c>
      <c r="D40" s="447">
        <v>42660</v>
      </c>
      <c r="E40" s="446"/>
      <c r="F40" s="448">
        <v>500</v>
      </c>
      <c r="G40" s="495">
        <v>43001014473</v>
      </c>
      <c r="H40" s="428" t="s">
        <v>682</v>
      </c>
      <c r="I40" s="428" t="s">
        <v>683</v>
      </c>
      <c r="J40" s="428"/>
      <c r="K40" s="446"/>
    </row>
    <row r="41" spans="1:11" ht="13.8">
      <c r="A41" s="68">
        <f t="shared" si="0"/>
        <v>33</v>
      </c>
      <c r="B41" s="446" t="s">
        <v>687</v>
      </c>
      <c r="C41" s="446" t="s">
        <v>548</v>
      </c>
      <c r="D41" s="447">
        <v>42670</v>
      </c>
      <c r="E41" s="446"/>
      <c r="F41" s="448">
        <v>625</v>
      </c>
      <c r="G41" s="459" t="s">
        <v>688</v>
      </c>
      <c r="H41" s="428" t="s">
        <v>685</v>
      </c>
      <c r="I41" s="428" t="s">
        <v>686</v>
      </c>
      <c r="J41" s="428"/>
      <c r="K41" s="446"/>
    </row>
    <row r="42" spans="1:11" ht="13.8">
      <c r="A42" s="68">
        <f t="shared" si="0"/>
        <v>34</v>
      </c>
      <c r="B42" s="458" t="s">
        <v>692</v>
      </c>
      <c r="C42" s="446" t="s">
        <v>548</v>
      </c>
      <c r="D42" s="447">
        <v>42691</v>
      </c>
      <c r="E42" s="446"/>
      <c r="F42" s="448">
        <v>312.5</v>
      </c>
      <c r="G42" s="459" t="s">
        <v>691</v>
      </c>
      <c r="H42" s="428" t="s">
        <v>689</v>
      </c>
      <c r="I42" s="428" t="s">
        <v>690</v>
      </c>
      <c r="J42" s="428"/>
      <c r="K42" s="446"/>
    </row>
    <row r="43" spans="1:11" ht="15" customHeight="1">
      <c r="A43" s="68">
        <f t="shared" si="0"/>
        <v>35</v>
      </c>
      <c r="B43" s="464" t="s">
        <v>696</v>
      </c>
      <c r="C43" s="446" t="s">
        <v>548</v>
      </c>
      <c r="D43" s="447">
        <v>42691</v>
      </c>
      <c r="E43" s="446"/>
      <c r="F43" s="448">
        <v>625</v>
      </c>
      <c r="G43" s="459" t="s">
        <v>695</v>
      </c>
      <c r="H43" s="428" t="s">
        <v>693</v>
      </c>
      <c r="I43" s="428" t="s">
        <v>694</v>
      </c>
      <c r="J43" s="428"/>
      <c r="K43" s="446"/>
    </row>
    <row r="44" spans="1:11" ht="13.8">
      <c r="A44" s="68">
        <f t="shared" si="0"/>
        <v>36</v>
      </c>
      <c r="B44" s="464" t="s">
        <v>700</v>
      </c>
      <c r="C44" s="446" t="s">
        <v>548</v>
      </c>
      <c r="D44" s="447">
        <v>42597</v>
      </c>
      <c r="E44" s="446"/>
      <c r="F44" s="448">
        <v>250</v>
      </c>
      <c r="G44" s="459" t="s">
        <v>699</v>
      </c>
      <c r="H44" s="428" t="s">
        <v>697</v>
      </c>
      <c r="I44" s="428" t="s">
        <v>698</v>
      </c>
      <c r="J44" s="428"/>
      <c r="K44" s="446"/>
    </row>
    <row r="45" spans="1:11" ht="13.8">
      <c r="A45" s="68">
        <f t="shared" si="0"/>
        <v>37</v>
      </c>
      <c r="B45" s="464" t="s">
        <v>704</v>
      </c>
      <c r="C45" s="446" t="s">
        <v>548</v>
      </c>
      <c r="D45" s="447">
        <v>42684</v>
      </c>
      <c r="E45" s="446"/>
      <c r="F45" s="448">
        <v>400</v>
      </c>
      <c r="G45" s="459" t="s">
        <v>703</v>
      </c>
      <c r="H45" s="428" t="s">
        <v>701</v>
      </c>
      <c r="I45" s="428" t="s">
        <v>702</v>
      </c>
      <c r="J45" s="428"/>
      <c r="K45" s="446"/>
    </row>
    <row r="46" spans="1:11" ht="13.8">
      <c r="A46" s="68">
        <f t="shared" si="0"/>
        <v>38</v>
      </c>
      <c r="B46" s="464" t="s">
        <v>708</v>
      </c>
      <c r="C46" s="446" t="s">
        <v>548</v>
      </c>
      <c r="D46" s="447">
        <v>42684</v>
      </c>
      <c r="E46" s="446"/>
      <c r="F46" s="448">
        <v>750</v>
      </c>
      <c r="G46" s="459" t="s">
        <v>707</v>
      </c>
      <c r="H46" s="428" t="s">
        <v>705</v>
      </c>
      <c r="I46" s="428" t="s">
        <v>706</v>
      </c>
      <c r="J46" s="428"/>
      <c r="K46" s="446"/>
    </row>
    <row r="47" spans="1:11" ht="13.8">
      <c r="A47" s="68">
        <f t="shared" si="0"/>
        <v>39</v>
      </c>
      <c r="B47" s="464" t="s">
        <v>712</v>
      </c>
      <c r="C47" s="446" t="s">
        <v>548</v>
      </c>
      <c r="D47" s="447">
        <v>42682</v>
      </c>
      <c r="E47" s="446"/>
      <c r="F47" s="448">
        <v>600</v>
      </c>
      <c r="G47" s="452" t="s">
        <v>711</v>
      </c>
      <c r="H47" s="428" t="s">
        <v>709</v>
      </c>
      <c r="I47" s="428" t="s">
        <v>710</v>
      </c>
      <c r="J47" s="428"/>
      <c r="K47" s="446"/>
    </row>
    <row r="48" spans="1:11" ht="13.8">
      <c r="A48" s="68">
        <f t="shared" si="0"/>
        <v>40</v>
      </c>
      <c r="B48" s="458" t="s">
        <v>716</v>
      </c>
      <c r="C48" s="446" t="s">
        <v>548</v>
      </c>
      <c r="D48" s="447">
        <v>42694</v>
      </c>
      <c r="E48" s="446"/>
      <c r="F48" s="448">
        <v>500</v>
      </c>
      <c r="G48" s="452" t="s">
        <v>715</v>
      </c>
      <c r="H48" s="428" t="s">
        <v>713</v>
      </c>
      <c r="I48" s="428" t="s">
        <v>714</v>
      </c>
      <c r="J48" s="428"/>
      <c r="K48" s="446"/>
    </row>
    <row r="49" spans="1:11" ht="13.8">
      <c r="A49" s="68">
        <f t="shared" si="0"/>
        <v>41</v>
      </c>
      <c r="B49" s="458" t="s">
        <v>728</v>
      </c>
      <c r="C49" s="446" t="s">
        <v>548</v>
      </c>
      <c r="D49" s="447">
        <v>42674</v>
      </c>
      <c r="E49" s="446"/>
      <c r="F49" s="437">
        <v>625</v>
      </c>
      <c r="G49" s="459" t="s">
        <v>724</v>
      </c>
      <c r="H49" s="481" t="s">
        <v>717</v>
      </c>
      <c r="I49" s="428" t="s">
        <v>718</v>
      </c>
      <c r="J49" s="428"/>
      <c r="K49" s="446"/>
    </row>
    <row r="50" spans="1:11" ht="13.8">
      <c r="A50" s="68">
        <f t="shared" si="0"/>
        <v>42</v>
      </c>
      <c r="B50" s="458" t="s">
        <v>729</v>
      </c>
      <c r="C50" s="446" t="s">
        <v>548</v>
      </c>
      <c r="D50" s="447">
        <v>42653</v>
      </c>
      <c r="E50" s="446"/>
      <c r="F50" s="437">
        <v>500</v>
      </c>
      <c r="G50" s="459" t="s">
        <v>725</v>
      </c>
      <c r="H50" s="481" t="s">
        <v>719</v>
      </c>
      <c r="I50" s="428" t="s">
        <v>720</v>
      </c>
      <c r="J50" s="428"/>
      <c r="K50" s="446"/>
    </row>
    <row r="51" spans="1:11" ht="13.8">
      <c r="A51" s="68">
        <f t="shared" si="0"/>
        <v>43</v>
      </c>
      <c r="B51" s="458" t="s">
        <v>730</v>
      </c>
      <c r="C51" s="446" t="s">
        <v>548</v>
      </c>
      <c r="D51" s="447">
        <v>42694</v>
      </c>
      <c r="E51" s="446"/>
      <c r="F51" s="437">
        <v>750</v>
      </c>
      <c r="G51" s="459" t="s">
        <v>726</v>
      </c>
      <c r="H51" s="481" t="s">
        <v>719</v>
      </c>
      <c r="I51" s="428" t="s">
        <v>721</v>
      </c>
      <c r="J51" s="428"/>
      <c r="K51" s="446"/>
    </row>
    <row r="52" spans="1:11" ht="13.8">
      <c r="A52" s="68">
        <f t="shared" si="0"/>
        <v>44</v>
      </c>
      <c r="B52" s="458" t="s">
        <v>731</v>
      </c>
      <c r="C52" s="446" t="s">
        <v>548</v>
      </c>
      <c r="D52" s="447">
        <v>42675</v>
      </c>
      <c r="E52" s="446"/>
      <c r="F52" s="437">
        <v>500</v>
      </c>
      <c r="G52" s="459" t="s">
        <v>727</v>
      </c>
      <c r="H52" s="481" t="s">
        <v>722</v>
      </c>
      <c r="I52" s="428" t="s">
        <v>723</v>
      </c>
      <c r="J52" s="428"/>
      <c r="K52" s="446"/>
    </row>
    <row r="53" spans="1:11" ht="13.8">
      <c r="A53" s="68">
        <f t="shared" si="0"/>
        <v>45</v>
      </c>
      <c r="B53" s="458" t="s">
        <v>736</v>
      </c>
      <c r="C53" s="446" t="s">
        <v>548</v>
      </c>
      <c r="D53" s="447">
        <v>42663</v>
      </c>
      <c r="E53" s="446"/>
      <c r="F53" s="437">
        <v>437.5</v>
      </c>
      <c r="G53" s="459" t="s">
        <v>735</v>
      </c>
      <c r="H53" s="481" t="s">
        <v>732</v>
      </c>
      <c r="I53" s="428" t="s">
        <v>733</v>
      </c>
      <c r="J53" s="428"/>
      <c r="K53" s="446"/>
    </row>
    <row r="54" spans="1:11" ht="13.8">
      <c r="A54" s="68">
        <f t="shared" si="0"/>
        <v>46</v>
      </c>
      <c r="B54" s="483" t="s">
        <v>737</v>
      </c>
      <c r="C54" s="446" t="s">
        <v>548</v>
      </c>
      <c r="D54" s="447">
        <v>42663</v>
      </c>
      <c r="E54" s="446"/>
      <c r="F54" s="465">
        <v>500</v>
      </c>
      <c r="G54" s="466">
        <v>49001012385</v>
      </c>
      <c r="H54" s="482" t="s">
        <v>546</v>
      </c>
      <c r="I54" s="428" t="s">
        <v>734</v>
      </c>
      <c r="J54" s="428"/>
      <c r="K54" s="446"/>
    </row>
    <row r="55" spans="1:11" ht="13.8">
      <c r="A55" s="68">
        <f t="shared" si="0"/>
        <v>47</v>
      </c>
      <c r="B55" s="458" t="s">
        <v>767</v>
      </c>
      <c r="C55" s="446" t="s">
        <v>548</v>
      </c>
      <c r="D55" s="447">
        <v>42675</v>
      </c>
      <c r="E55" s="448">
        <v>70</v>
      </c>
      <c r="F55" s="437">
        <v>625</v>
      </c>
      <c r="G55" s="459" t="s">
        <v>768</v>
      </c>
      <c r="H55" s="460" t="s">
        <v>769</v>
      </c>
      <c r="I55" s="460" t="s">
        <v>770</v>
      </c>
      <c r="J55" s="428"/>
      <c r="K55" s="446"/>
    </row>
    <row r="56" spans="1:11" ht="13.8">
      <c r="A56" s="68">
        <f t="shared" si="0"/>
        <v>48</v>
      </c>
      <c r="B56" s="458" t="s">
        <v>771</v>
      </c>
      <c r="C56" s="446" t="s">
        <v>548</v>
      </c>
      <c r="D56" s="447">
        <v>42684</v>
      </c>
      <c r="E56" s="446"/>
      <c r="F56" s="465">
        <v>500</v>
      </c>
      <c r="G56" s="459" t="s">
        <v>772</v>
      </c>
      <c r="H56" s="460" t="s">
        <v>773</v>
      </c>
      <c r="I56" s="460" t="s">
        <v>774</v>
      </c>
      <c r="J56" s="428"/>
      <c r="K56" s="446"/>
    </row>
    <row r="57" spans="1:11" ht="13.8">
      <c r="A57" s="525">
        <f t="shared" si="0"/>
        <v>49</v>
      </c>
      <c r="B57" s="527" t="s">
        <v>775</v>
      </c>
      <c r="C57" s="529" t="s">
        <v>548</v>
      </c>
      <c r="D57" s="531">
        <v>42684</v>
      </c>
      <c r="E57" s="520">
        <v>80</v>
      </c>
      <c r="F57" s="522">
        <v>500</v>
      </c>
      <c r="G57" s="459" t="s">
        <v>776</v>
      </c>
      <c r="H57" s="460" t="s">
        <v>777</v>
      </c>
      <c r="I57" s="460" t="s">
        <v>778</v>
      </c>
      <c r="J57" s="428"/>
      <c r="K57" s="446"/>
    </row>
    <row r="58" spans="1:11" ht="13.8">
      <c r="A58" s="526"/>
      <c r="B58" s="528"/>
      <c r="C58" s="530"/>
      <c r="D58" s="532"/>
      <c r="E58" s="521"/>
      <c r="F58" s="523"/>
      <c r="G58" s="459" t="s">
        <v>779</v>
      </c>
      <c r="H58" s="460" t="s">
        <v>780</v>
      </c>
      <c r="I58" s="460" t="s">
        <v>781</v>
      </c>
      <c r="J58" s="428"/>
      <c r="K58" s="446"/>
    </row>
    <row r="59" spans="1:11" ht="13.8">
      <c r="A59" s="68">
        <f>A57+1</f>
        <v>50</v>
      </c>
      <c r="B59" s="458" t="s">
        <v>782</v>
      </c>
      <c r="C59" s="446" t="s">
        <v>548</v>
      </c>
      <c r="D59" s="447">
        <v>42684</v>
      </c>
      <c r="E59" s="448">
        <v>44</v>
      </c>
      <c r="F59" s="465">
        <v>625</v>
      </c>
      <c r="G59" s="459" t="s">
        <v>783</v>
      </c>
      <c r="H59" s="460" t="s">
        <v>784</v>
      </c>
      <c r="I59" s="460" t="s">
        <v>785</v>
      </c>
      <c r="J59" s="428"/>
      <c r="K59" s="446"/>
    </row>
    <row r="60" spans="1:11" ht="13.8">
      <c r="A60" s="68">
        <f t="shared" si="0"/>
        <v>51</v>
      </c>
      <c r="B60" s="458" t="s">
        <v>786</v>
      </c>
      <c r="C60" s="446" t="s">
        <v>548</v>
      </c>
      <c r="D60" s="447">
        <v>42658</v>
      </c>
      <c r="E60" s="461"/>
      <c r="F60" s="437">
        <v>300</v>
      </c>
      <c r="G60" s="459" t="s">
        <v>787</v>
      </c>
      <c r="H60" s="460" t="s">
        <v>788</v>
      </c>
      <c r="I60" s="460" t="s">
        <v>789</v>
      </c>
      <c r="J60" s="428"/>
      <c r="K60" s="446"/>
    </row>
    <row r="61" spans="1:11" ht="13.8">
      <c r="A61" s="68">
        <f t="shared" si="0"/>
        <v>52</v>
      </c>
      <c r="B61" s="458" t="s">
        <v>790</v>
      </c>
      <c r="C61" s="446" t="s">
        <v>548</v>
      </c>
      <c r="D61" s="447">
        <v>42689</v>
      </c>
      <c r="E61" s="461">
        <v>44</v>
      </c>
      <c r="F61" s="465">
        <v>500</v>
      </c>
      <c r="G61" s="466"/>
      <c r="H61" s="482"/>
      <c r="I61" s="428"/>
      <c r="J61" s="459" t="s">
        <v>791</v>
      </c>
      <c r="K61" s="460" t="s">
        <v>792</v>
      </c>
    </row>
    <row r="62" spans="1:11" ht="13.8">
      <c r="A62" s="68">
        <f t="shared" si="0"/>
        <v>53</v>
      </c>
      <c r="B62" s="458" t="s">
        <v>793</v>
      </c>
      <c r="C62" s="446" t="s">
        <v>548</v>
      </c>
      <c r="D62" s="447">
        <v>42663</v>
      </c>
      <c r="E62" s="461"/>
      <c r="F62" s="437">
        <v>625</v>
      </c>
      <c r="G62" s="459" t="s">
        <v>794</v>
      </c>
      <c r="H62" s="460" t="s">
        <v>795</v>
      </c>
      <c r="I62" s="460" t="s">
        <v>796</v>
      </c>
      <c r="J62" s="428"/>
      <c r="K62" s="446"/>
    </row>
    <row r="63" spans="1:11" ht="13.8">
      <c r="A63" s="68">
        <f t="shared" si="0"/>
        <v>54</v>
      </c>
      <c r="B63" s="458" t="s">
        <v>797</v>
      </c>
      <c r="C63" s="446" t="s">
        <v>548</v>
      </c>
      <c r="D63" s="447">
        <v>42675</v>
      </c>
      <c r="E63" s="461">
        <v>48</v>
      </c>
      <c r="F63" s="437">
        <v>360</v>
      </c>
      <c r="G63" s="459" t="s">
        <v>798</v>
      </c>
      <c r="H63" s="460" t="s">
        <v>799</v>
      </c>
      <c r="I63" s="460" t="s">
        <v>800</v>
      </c>
      <c r="J63" s="428"/>
      <c r="K63" s="446"/>
    </row>
    <row r="64" spans="1:11" ht="13.8">
      <c r="A64" s="68">
        <f t="shared" si="0"/>
        <v>55</v>
      </c>
      <c r="B64" s="458" t="s">
        <v>801</v>
      </c>
      <c r="C64" s="446" t="s">
        <v>548</v>
      </c>
      <c r="D64" s="447">
        <v>42657</v>
      </c>
      <c r="E64" s="461">
        <v>180</v>
      </c>
      <c r="F64" s="466" t="s">
        <v>802</v>
      </c>
      <c r="G64" s="459" t="s">
        <v>803</v>
      </c>
      <c r="H64" s="460" t="s">
        <v>804</v>
      </c>
      <c r="I64" s="460" t="s">
        <v>805</v>
      </c>
      <c r="J64" s="428"/>
      <c r="K64" s="446"/>
    </row>
    <row r="65" spans="1:11" ht="13.8">
      <c r="A65" s="68">
        <f t="shared" si="0"/>
        <v>56</v>
      </c>
      <c r="B65" s="458" t="s">
        <v>806</v>
      </c>
      <c r="C65" s="446" t="s">
        <v>548</v>
      </c>
      <c r="D65" s="447">
        <v>42674</v>
      </c>
      <c r="E65" s="461">
        <v>70</v>
      </c>
      <c r="F65" s="437">
        <v>625</v>
      </c>
      <c r="G65" s="459" t="s">
        <v>807</v>
      </c>
      <c r="H65" s="460" t="s">
        <v>808</v>
      </c>
      <c r="I65" s="460" t="s">
        <v>809</v>
      </c>
      <c r="J65" s="428"/>
      <c r="K65" s="446"/>
    </row>
    <row r="66" spans="1:11" ht="13.8">
      <c r="A66" s="68">
        <f t="shared" si="0"/>
        <v>57</v>
      </c>
      <c r="B66" s="458" t="s">
        <v>810</v>
      </c>
      <c r="C66" s="446" t="s">
        <v>548</v>
      </c>
      <c r="D66" s="447">
        <v>42675</v>
      </c>
      <c r="E66" s="461">
        <v>25</v>
      </c>
      <c r="F66" s="437">
        <v>500</v>
      </c>
      <c r="G66" s="459" t="s">
        <v>811</v>
      </c>
      <c r="H66" s="460" t="s">
        <v>812</v>
      </c>
      <c r="I66" s="460" t="s">
        <v>813</v>
      </c>
      <c r="J66" s="428"/>
      <c r="K66" s="446"/>
    </row>
    <row r="67" spans="1:11" ht="13.8">
      <c r="A67" s="68">
        <f t="shared" si="0"/>
        <v>58</v>
      </c>
      <c r="B67" s="458" t="s">
        <v>814</v>
      </c>
      <c r="C67" s="446" t="s">
        <v>548</v>
      </c>
      <c r="D67" s="447">
        <v>42675</v>
      </c>
      <c r="E67" s="461">
        <v>25</v>
      </c>
      <c r="F67" s="437">
        <v>375</v>
      </c>
      <c r="G67" s="459" t="s">
        <v>815</v>
      </c>
      <c r="H67" s="460" t="s">
        <v>622</v>
      </c>
      <c r="I67" s="460" t="s">
        <v>816</v>
      </c>
      <c r="J67" s="428"/>
      <c r="K67" s="446"/>
    </row>
    <row r="68" spans="1:11" ht="13.8">
      <c r="A68" s="68">
        <f t="shared" si="0"/>
        <v>59</v>
      </c>
      <c r="B68" s="496" t="s">
        <v>817</v>
      </c>
      <c r="C68" s="446" t="s">
        <v>548</v>
      </c>
      <c r="D68" s="447">
        <v>42672</v>
      </c>
      <c r="E68" s="461">
        <v>62</v>
      </c>
      <c r="F68" s="437">
        <v>600</v>
      </c>
      <c r="G68" s="459" t="s">
        <v>818</v>
      </c>
      <c r="H68" s="460" t="s">
        <v>819</v>
      </c>
      <c r="I68" s="460" t="s">
        <v>820</v>
      </c>
      <c r="J68" s="428"/>
      <c r="K68" s="446"/>
    </row>
    <row r="69" spans="1:11" ht="13.8">
      <c r="A69" s="68">
        <f t="shared" si="0"/>
        <v>60</v>
      </c>
      <c r="B69" s="458" t="s">
        <v>821</v>
      </c>
      <c r="C69" s="446" t="s">
        <v>548</v>
      </c>
      <c r="D69" s="447">
        <v>42653</v>
      </c>
      <c r="E69" s="461">
        <v>50</v>
      </c>
      <c r="F69" s="437">
        <v>500</v>
      </c>
      <c r="G69" s="459" t="s">
        <v>822</v>
      </c>
      <c r="H69" s="460" t="s">
        <v>823</v>
      </c>
      <c r="I69" s="460" t="s">
        <v>824</v>
      </c>
      <c r="J69" s="428"/>
      <c r="K69" s="446"/>
    </row>
    <row r="70" spans="1:11" ht="13.8">
      <c r="A70" s="68">
        <f t="shared" si="0"/>
        <v>61</v>
      </c>
      <c r="B70" s="464" t="s">
        <v>825</v>
      </c>
      <c r="C70" s="446" t="s">
        <v>548</v>
      </c>
      <c r="D70" s="447">
        <v>42916</v>
      </c>
      <c r="E70" s="497">
        <v>70</v>
      </c>
      <c r="F70" s="461">
        <v>800</v>
      </c>
      <c r="G70" s="452" t="s">
        <v>826</v>
      </c>
      <c r="H70" s="466" t="s">
        <v>827</v>
      </c>
      <c r="I70" s="466" t="s">
        <v>828</v>
      </c>
      <c r="J70" s="428"/>
      <c r="K70" s="446"/>
    </row>
    <row r="71" spans="1:11" ht="13.8">
      <c r="A71" s="68">
        <f t="shared" si="0"/>
        <v>62</v>
      </c>
      <c r="B71" s="464" t="s">
        <v>829</v>
      </c>
      <c r="C71" s="446" t="s">
        <v>548</v>
      </c>
      <c r="D71" s="447">
        <v>42658</v>
      </c>
      <c r="E71" s="497">
        <v>42</v>
      </c>
      <c r="F71" s="461">
        <v>312.5</v>
      </c>
      <c r="G71" s="452" t="s">
        <v>830</v>
      </c>
      <c r="H71" s="466" t="s">
        <v>831</v>
      </c>
      <c r="I71" s="466" t="s">
        <v>832</v>
      </c>
      <c r="J71" s="428"/>
      <c r="K71" s="446"/>
    </row>
    <row r="72" spans="1:11" ht="13.8">
      <c r="A72" s="68">
        <f t="shared" si="0"/>
        <v>63</v>
      </c>
      <c r="B72" s="464" t="s">
        <v>833</v>
      </c>
      <c r="C72" s="446" t="s">
        <v>548</v>
      </c>
      <c r="D72" s="447">
        <v>42675</v>
      </c>
      <c r="E72" s="461"/>
      <c r="F72" s="461">
        <v>500</v>
      </c>
      <c r="G72" s="452" t="s">
        <v>834</v>
      </c>
      <c r="H72" s="466" t="s">
        <v>835</v>
      </c>
      <c r="I72" s="466" t="s">
        <v>836</v>
      </c>
      <c r="J72" s="428"/>
      <c r="K72" s="446"/>
    </row>
    <row r="73" spans="1:11" ht="13.8">
      <c r="A73" s="68">
        <f t="shared" si="0"/>
        <v>64</v>
      </c>
      <c r="B73" s="458" t="s">
        <v>837</v>
      </c>
      <c r="C73" s="446" t="s">
        <v>548</v>
      </c>
      <c r="D73" s="447">
        <v>42672</v>
      </c>
      <c r="E73" s="461">
        <v>40</v>
      </c>
      <c r="F73" s="437">
        <v>250</v>
      </c>
      <c r="G73" s="459" t="s">
        <v>838</v>
      </c>
      <c r="H73" s="460" t="s">
        <v>839</v>
      </c>
      <c r="I73" s="460" t="s">
        <v>840</v>
      </c>
      <c r="J73" s="428"/>
      <c r="K73" s="446"/>
    </row>
    <row r="74" spans="1:11" ht="13.8">
      <c r="A74" s="68">
        <f t="shared" si="0"/>
        <v>65</v>
      </c>
      <c r="B74" s="467" t="s">
        <v>841</v>
      </c>
      <c r="C74" s="446" t="s">
        <v>548</v>
      </c>
      <c r="D74" s="447">
        <v>42653</v>
      </c>
      <c r="E74" s="461">
        <v>44</v>
      </c>
      <c r="F74" s="437">
        <v>400</v>
      </c>
      <c r="G74" s="451" t="s">
        <v>842</v>
      </c>
      <c r="H74" s="413" t="s">
        <v>843</v>
      </c>
      <c r="I74" s="413" t="s">
        <v>844</v>
      </c>
      <c r="J74" s="428"/>
      <c r="K74" s="446"/>
    </row>
    <row r="75" spans="1:11" ht="17.25" customHeight="1">
      <c r="A75" s="68">
        <f t="shared" ref="A75" si="1">A74+1</f>
        <v>66</v>
      </c>
      <c r="B75" s="498" t="s">
        <v>845</v>
      </c>
      <c r="C75" s="446" t="s">
        <v>548</v>
      </c>
      <c r="D75" s="447">
        <v>42674</v>
      </c>
      <c r="E75" s="446"/>
      <c r="F75" s="465">
        <v>500</v>
      </c>
      <c r="G75" s="499">
        <v>61008014341</v>
      </c>
      <c r="H75" s="482" t="s">
        <v>846</v>
      </c>
      <c r="I75" s="428" t="s">
        <v>847</v>
      </c>
      <c r="J75" s="428"/>
      <c r="K75" s="446"/>
    </row>
    <row r="76" spans="1:11" ht="13.8">
      <c r="A76" s="68" t="s">
        <v>280</v>
      </c>
      <c r="B76" s="446"/>
      <c r="C76" s="446"/>
      <c r="D76" s="446"/>
      <c r="E76" s="446"/>
      <c r="F76" s="500"/>
      <c r="G76" s="501"/>
      <c r="H76" s="502"/>
      <c r="I76" s="428"/>
      <c r="J76" s="428"/>
      <c r="K76" s="446"/>
    </row>
    <row r="77" spans="1:1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ht="13.8">
      <c r="A79" s="25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ht="13.8">
      <c r="A80" s="2"/>
      <c r="B80" s="72" t="s">
        <v>107</v>
      </c>
      <c r="C80" s="2"/>
      <c r="D80" s="2"/>
      <c r="E80" s="488"/>
      <c r="F80" s="2"/>
      <c r="G80" s="2"/>
      <c r="H80" s="2"/>
      <c r="I80" s="2"/>
      <c r="J80" s="2"/>
      <c r="K80" s="2"/>
    </row>
    <row r="81" spans="1:7" ht="13.8">
      <c r="A81" s="2"/>
      <c r="B81" s="2"/>
      <c r="C81" s="524"/>
      <c r="D81" s="524"/>
      <c r="F81" s="71"/>
      <c r="G81" s="74"/>
    </row>
    <row r="82" spans="1:7" ht="13.8">
      <c r="B82" s="2"/>
      <c r="C82" s="70" t="s">
        <v>269</v>
      </c>
      <c r="D82" s="2"/>
      <c r="F82" s="12" t="s">
        <v>274</v>
      </c>
    </row>
    <row r="83" spans="1:7" ht="13.8">
      <c r="B83" s="2"/>
      <c r="C83" s="2"/>
      <c r="D83" s="2"/>
      <c r="F83" s="2" t="s">
        <v>270</v>
      </c>
    </row>
    <row r="84" spans="1:7" ht="13.8">
      <c r="B84" s="2"/>
      <c r="C84" s="66" t="s">
        <v>140</v>
      </c>
    </row>
  </sheetData>
  <mergeCells count="7">
    <mergeCell ref="E57:E58"/>
    <mergeCell ref="F57:F58"/>
    <mergeCell ref="C81:D81"/>
    <mergeCell ref="A57:A58"/>
    <mergeCell ref="B57:B58"/>
    <mergeCell ref="C57:C58"/>
    <mergeCell ref="D57:D58"/>
  </mergeCells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ColWidth="9.109375" defaultRowHeight="13.2"/>
  <cols>
    <col min="1" max="1" width="11.6640625" style="191" customWidth="1"/>
    <col min="2" max="2" width="21.109375" style="191" customWidth="1"/>
    <col min="3" max="3" width="21.5546875" style="191" customWidth="1"/>
    <col min="4" max="4" width="19.109375" style="191" customWidth="1"/>
    <col min="5" max="5" width="15.109375" style="191" customWidth="1"/>
    <col min="6" max="6" width="20.88671875" style="191" customWidth="1"/>
    <col min="7" max="7" width="23.88671875" style="191" customWidth="1"/>
    <col min="8" max="8" width="19" style="191" customWidth="1"/>
    <col min="9" max="9" width="21.109375" style="191" customWidth="1"/>
    <col min="10" max="10" width="17" style="191" customWidth="1"/>
    <col min="11" max="11" width="21.5546875" style="191" customWidth="1"/>
    <col min="12" max="12" width="24.44140625" style="191" customWidth="1"/>
    <col min="13" max="16384" width="9.109375" style="191"/>
  </cols>
  <sheetData>
    <row r="1" spans="1:13" customFormat="1" ht="13.8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79" t="s">
        <v>110</v>
      </c>
    </row>
    <row r="2" spans="1:13" customFormat="1" ht="13.8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479" t="s">
        <v>738</v>
      </c>
    </row>
    <row r="3" spans="1:13" customFormat="1" ht="13.8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50"/>
      <c r="G4" s="141"/>
      <c r="H4" s="141"/>
      <c r="I4" s="141"/>
      <c r="J4" s="141"/>
      <c r="K4" s="141"/>
      <c r="L4" s="141"/>
    </row>
    <row r="5" spans="1:13" ht="13.8">
      <c r="A5" s="229" t="s">
        <v>510</v>
      </c>
      <c r="B5" s="229"/>
      <c r="C5" s="81"/>
      <c r="D5" s="81"/>
      <c r="E5" s="81"/>
      <c r="F5" s="230"/>
      <c r="G5" s="231"/>
      <c r="H5" s="231"/>
      <c r="I5" s="231"/>
      <c r="J5" s="231"/>
      <c r="K5" s="231"/>
      <c r="L5" s="230"/>
    </row>
    <row r="6" spans="1:13" customFormat="1" ht="1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55.2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3.8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3.8">
      <c r="A9" s="68">
        <v>1</v>
      </c>
      <c r="B9" s="68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3.8">
      <c r="A10" s="68">
        <v>2</v>
      </c>
      <c r="B10" s="68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3.8">
      <c r="A11" s="68">
        <v>3</v>
      </c>
      <c r="B11" s="68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3.8">
      <c r="A12" s="68">
        <v>4</v>
      </c>
      <c r="B12" s="68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3.8">
      <c r="A13" s="68">
        <v>5</v>
      </c>
      <c r="B13" s="68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3.8">
      <c r="A14" s="68">
        <v>6</v>
      </c>
      <c r="B14" s="68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3.8">
      <c r="A15" s="68">
        <v>7</v>
      </c>
      <c r="B15" s="68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3.8">
      <c r="A16" s="68">
        <v>8</v>
      </c>
      <c r="B16" s="68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3.8">
      <c r="A17" s="68">
        <v>9</v>
      </c>
      <c r="B17" s="68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3.8">
      <c r="A18" s="68">
        <v>10</v>
      </c>
      <c r="B18" s="68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3.8">
      <c r="A19" s="68">
        <v>11</v>
      </c>
      <c r="B19" s="68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3.8">
      <c r="A20" s="68">
        <v>12</v>
      </c>
      <c r="B20" s="68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3.8">
      <c r="A21" s="68">
        <v>13</v>
      </c>
      <c r="B21" s="68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3.8">
      <c r="A22" s="68">
        <v>14</v>
      </c>
      <c r="B22" s="68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3.8">
      <c r="A23" s="68">
        <v>15</v>
      </c>
      <c r="B23" s="68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3.8">
      <c r="A24" s="68">
        <v>16</v>
      </c>
      <c r="B24" s="68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3.8">
      <c r="A25" s="68">
        <v>17</v>
      </c>
      <c r="B25" s="68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3.8">
      <c r="A26" s="68">
        <v>18</v>
      </c>
      <c r="B26" s="68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3.8">
      <c r="A27" s="68" t="s">
        <v>280</v>
      </c>
      <c r="B27" s="68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 ht="13.8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3.8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3.8">
      <c r="A32" s="190"/>
      <c r="B32" s="190"/>
      <c r="C32" s="190"/>
      <c r="D32" s="194"/>
      <c r="E32" s="190"/>
      <c r="G32" s="194"/>
      <c r="H32" s="239"/>
    </row>
    <row r="33" spans="3:7" ht="13.8">
      <c r="C33" s="190"/>
      <c r="D33" s="196" t="s">
        <v>269</v>
      </c>
      <c r="E33" s="190"/>
      <c r="G33" s="197" t="s">
        <v>274</v>
      </c>
    </row>
    <row r="34" spans="3:7" ht="13.8">
      <c r="C34" s="190"/>
      <c r="D34" s="198" t="s">
        <v>140</v>
      </c>
      <c r="E34" s="190"/>
      <c r="G34" s="190" t="s">
        <v>270</v>
      </c>
    </row>
    <row r="35" spans="3:7" ht="13.8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ColWidth="9.109375" defaultRowHeight="13.2"/>
  <cols>
    <col min="1" max="1" width="11.6640625" style="191" customWidth="1"/>
    <col min="2" max="2" width="21.5546875" style="191" customWidth="1"/>
    <col min="3" max="3" width="19.109375" style="191" customWidth="1"/>
    <col min="4" max="4" width="23.6640625" style="191" customWidth="1"/>
    <col min="5" max="6" width="16.5546875" style="191" bestFit="1" customWidth="1"/>
    <col min="7" max="7" width="17" style="191" customWidth="1"/>
    <col min="8" max="8" width="19" style="191" customWidth="1"/>
    <col min="9" max="9" width="24.44140625" style="191" customWidth="1"/>
    <col min="10" max="16384" width="9.109375" style="191"/>
  </cols>
  <sheetData>
    <row r="1" spans="1:13" customFormat="1" ht="13.8">
      <c r="A1" s="140" t="s">
        <v>466</v>
      </c>
      <c r="B1" s="141"/>
      <c r="C1" s="141"/>
      <c r="D1" s="141"/>
      <c r="E1" s="141"/>
      <c r="F1" s="141"/>
      <c r="G1" s="141"/>
      <c r="H1" s="147"/>
      <c r="I1" s="79" t="s">
        <v>110</v>
      </c>
    </row>
    <row r="2" spans="1:13" customFormat="1" ht="13.8">
      <c r="A2" s="106" t="s">
        <v>141</v>
      </c>
      <c r="B2" s="141"/>
      <c r="C2" s="141"/>
      <c r="D2" s="141"/>
      <c r="E2" s="141"/>
      <c r="F2" s="141"/>
      <c r="G2" s="141"/>
      <c r="H2" s="147"/>
      <c r="I2" s="479" t="s">
        <v>738</v>
      </c>
    </row>
    <row r="3" spans="1:13" customFormat="1" ht="13.8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3.8">
      <c r="A4" s="77" t="str">
        <f>'ფორმა N2'!A4</f>
        <v>ანგარიშვალდებული პირის დასახელება:</v>
      </c>
      <c r="B4" s="77"/>
      <c r="C4" s="77"/>
      <c r="D4" s="141"/>
      <c r="E4" s="141"/>
      <c r="F4" s="141"/>
      <c r="G4" s="141"/>
      <c r="H4" s="141"/>
      <c r="I4" s="150"/>
    </row>
    <row r="5" spans="1:13" ht="13.8">
      <c r="A5" s="229" t="s">
        <v>510</v>
      </c>
      <c r="B5" s="81"/>
      <c r="C5" s="81"/>
      <c r="D5" s="231"/>
      <c r="E5" s="231"/>
      <c r="F5" s="231"/>
      <c r="G5" s="231"/>
      <c r="H5" s="231"/>
      <c r="I5" s="230"/>
    </row>
    <row r="6" spans="1:13" customFormat="1" ht="1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55.2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3.8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3.8">
      <c r="A9" s="68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3.8">
      <c r="A10" s="68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3.8">
      <c r="A11" s="68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3.8">
      <c r="A12" s="68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3.8">
      <c r="A13" s="68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3.8">
      <c r="A14" s="68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3.8">
      <c r="A15" s="68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3.8">
      <c r="A16" s="68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3.8">
      <c r="A17" s="68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3.8">
      <c r="A18" s="68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3.8">
      <c r="A19" s="68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3.8">
      <c r="A20" s="68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3.8">
      <c r="A21" s="68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3.8">
      <c r="A22" s="68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3.8">
      <c r="A23" s="68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3.8">
      <c r="A24" s="68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3.8">
      <c r="A25" s="68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3.8">
      <c r="A26" s="68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3.8">
      <c r="A27" s="68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 ht="13.8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3.8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3.8">
      <c r="A32" s="190"/>
      <c r="B32" s="190"/>
      <c r="C32" s="194"/>
      <c r="D32" s="190"/>
      <c r="F32" s="194"/>
      <c r="G32" s="239"/>
    </row>
    <row r="33" spans="2:6" ht="13.8">
      <c r="B33" s="190"/>
      <c r="C33" s="196" t="s">
        <v>269</v>
      </c>
      <c r="D33" s="190"/>
      <c r="F33" s="197" t="s">
        <v>274</v>
      </c>
    </row>
    <row r="34" spans="2:6" ht="13.8">
      <c r="B34" s="190"/>
      <c r="C34" s="198" t="s">
        <v>140</v>
      </c>
      <c r="D34" s="190"/>
      <c r="F34" s="190" t="s">
        <v>270</v>
      </c>
    </row>
    <row r="35" spans="2:6" ht="13.8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view="pageBreakPreview" zoomScale="70" zoomScaleSheetLayoutView="70" workbookViewId="0">
      <selection activeCell="F17" sqref="F17"/>
    </sheetView>
  </sheetViews>
  <sheetFormatPr defaultColWidth="9.109375" defaultRowHeight="13.8"/>
  <cols>
    <col min="1" max="1" width="10" style="190" customWidth="1"/>
    <col min="2" max="2" width="20.33203125" style="190" customWidth="1"/>
    <col min="3" max="3" width="30" style="190" customWidth="1"/>
    <col min="4" max="4" width="29" style="190" customWidth="1"/>
    <col min="5" max="5" width="22.5546875" style="190" customWidth="1"/>
    <col min="6" max="6" width="20" style="190" customWidth="1"/>
    <col min="7" max="7" width="29.33203125" style="190" customWidth="1"/>
    <col min="8" max="8" width="27.109375" style="190" customWidth="1"/>
    <col min="9" max="9" width="26.44140625" style="190" customWidth="1"/>
    <col min="10" max="10" width="0.5546875" style="190" customWidth="1"/>
    <col min="11" max="16384" width="9.109375" style="190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169" t="s">
        <v>199</v>
      </c>
      <c r="J1" s="170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171" t="s">
        <v>738</v>
      </c>
      <c r="J2" s="170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70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9" t="s">
        <v>510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2" t="s">
        <v>64</v>
      </c>
      <c r="B8" s="172" t="s">
        <v>379</v>
      </c>
      <c r="C8" s="173" t="s">
        <v>441</v>
      </c>
      <c r="D8" s="173" t="s">
        <v>442</v>
      </c>
      <c r="E8" s="173" t="s">
        <v>380</v>
      </c>
      <c r="F8" s="173" t="s">
        <v>399</v>
      </c>
      <c r="G8" s="173" t="s">
        <v>400</v>
      </c>
      <c r="H8" s="442" t="s">
        <v>446</v>
      </c>
      <c r="I8" s="173" t="s">
        <v>401</v>
      </c>
      <c r="J8" s="106"/>
    </row>
    <row r="9" spans="1:10">
      <c r="A9" s="175">
        <v>1</v>
      </c>
      <c r="B9" s="408"/>
      <c r="C9" s="409" t="s">
        <v>520</v>
      </c>
      <c r="D9" s="410">
        <v>204876606</v>
      </c>
      <c r="E9" s="411" t="s">
        <v>521</v>
      </c>
      <c r="F9" s="412"/>
      <c r="G9" s="439"/>
      <c r="H9" s="413"/>
      <c r="I9" s="444">
        <v>452.79</v>
      </c>
      <c r="J9" s="106"/>
    </row>
    <row r="10" spans="1:10">
      <c r="A10" s="175">
        <v>2</v>
      </c>
      <c r="B10" s="414"/>
      <c r="C10" s="415" t="s">
        <v>522</v>
      </c>
      <c r="D10" s="410">
        <v>204566978</v>
      </c>
      <c r="E10" s="411" t="s">
        <v>521</v>
      </c>
      <c r="F10" s="412"/>
      <c r="G10" s="439"/>
      <c r="H10" s="443"/>
      <c r="I10" s="440">
        <v>0</v>
      </c>
      <c r="J10" s="106"/>
    </row>
    <row r="11" spans="1:10">
      <c r="A11" s="175">
        <v>3</v>
      </c>
      <c r="B11" s="414"/>
      <c r="C11" s="415" t="s">
        <v>523</v>
      </c>
      <c r="D11" s="410">
        <v>211380833</v>
      </c>
      <c r="E11" s="411" t="s">
        <v>524</v>
      </c>
      <c r="F11" s="412"/>
      <c r="G11" s="439"/>
      <c r="H11" s="443"/>
      <c r="I11" s="440">
        <v>0</v>
      </c>
      <c r="J11" s="106"/>
    </row>
    <row r="12" spans="1:10">
      <c r="A12" s="175">
        <v>4</v>
      </c>
      <c r="B12" s="414">
        <v>41518</v>
      </c>
      <c r="C12" s="418" t="s">
        <v>525</v>
      </c>
      <c r="D12" s="419">
        <v>404932748</v>
      </c>
      <c r="E12" s="416" t="s">
        <v>526</v>
      </c>
      <c r="F12" s="412"/>
      <c r="G12" s="439"/>
      <c r="H12" s="443"/>
      <c r="I12" s="440">
        <v>149342</v>
      </c>
      <c r="J12" s="106"/>
    </row>
    <row r="13" spans="1:10" ht="27.6">
      <c r="A13" s="175">
        <v>5</v>
      </c>
      <c r="B13" s="414"/>
      <c r="C13" s="415" t="s">
        <v>527</v>
      </c>
      <c r="D13" s="410">
        <v>205208559</v>
      </c>
      <c r="E13" s="411" t="s">
        <v>528</v>
      </c>
      <c r="F13" s="412"/>
      <c r="G13" s="439"/>
      <c r="H13" s="443"/>
      <c r="I13" s="440">
        <v>600</v>
      </c>
      <c r="J13" s="106"/>
    </row>
    <row r="14" spans="1:10">
      <c r="A14" s="175">
        <v>6</v>
      </c>
      <c r="B14" s="414"/>
      <c r="C14" s="415" t="s">
        <v>529</v>
      </c>
      <c r="D14" s="410">
        <v>202943182</v>
      </c>
      <c r="E14" s="411" t="s">
        <v>521</v>
      </c>
      <c r="F14" s="412"/>
      <c r="G14" s="439"/>
      <c r="H14" s="443"/>
      <c r="I14" s="440">
        <v>0</v>
      </c>
      <c r="J14" s="106"/>
    </row>
    <row r="15" spans="1:10">
      <c r="A15" s="175">
        <v>7</v>
      </c>
      <c r="B15" s="414"/>
      <c r="C15" s="415" t="s">
        <v>530</v>
      </c>
      <c r="D15" s="420">
        <v>205075014</v>
      </c>
      <c r="E15" s="411" t="s">
        <v>531</v>
      </c>
      <c r="F15" s="412"/>
      <c r="G15" s="439"/>
      <c r="H15" s="443"/>
      <c r="I15" s="440">
        <v>0</v>
      </c>
      <c r="J15" s="106"/>
    </row>
    <row r="16" spans="1:10">
      <c r="A16" s="175"/>
      <c r="B16" s="414"/>
      <c r="C16" s="415" t="s">
        <v>763</v>
      </c>
      <c r="D16" s="424">
        <v>211380691</v>
      </c>
      <c r="E16" s="411" t="s">
        <v>764</v>
      </c>
      <c r="F16" s="412"/>
      <c r="G16" s="492"/>
      <c r="H16" s="489"/>
      <c r="I16" s="441">
        <v>1458.5</v>
      </c>
      <c r="J16" s="106"/>
    </row>
    <row r="17" spans="1:10">
      <c r="A17" s="175">
        <v>8</v>
      </c>
      <c r="B17" s="414"/>
      <c r="C17" s="421" t="s">
        <v>765</v>
      </c>
      <c r="D17" s="422">
        <v>10001007854</v>
      </c>
      <c r="E17" s="417" t="s">
        <v>766</v>
      </c>
      <c r="F17" s="417">
        <v>275</v>
      </c>
      <c r="G17" s="423">
        <v>275</v>
      </c>
      <c r="H17" s="492"/>
      <c r="I17" s="493">
        <v>110</v>
      </c>
      <c r="J17" s="106"/>
    </row>
    <row r="18" spans="1:10">
      <c r="A18" s="175">
        <v>9</v>
      </c>
      <c r="B18" s="213"/>
      <c r="C18" s="180"/>
      <c r="D18" s="180"/>
      <c r="E18" s="179"/>
      <c r="F18" s="179"/>
      <c r="G18" s="179"/>
      <c r="H18" s="490" t="s">
        <v>434</v>
      </c>
      <c r="I18" s="491">
        <f>SUM(I9:I17)</f>
        <v>151963.29</v>
      </c>
      <c r="J18" s="106"/>
    </row>
    <row r="19" spans="1:10">
      <c r="A19" s="175">
        <v>10</v>
      </c>
      <c r="B19" s="213"/>
      <c r="C19" s="180"/>
      <c r="D19" s="180"/>
      <c r="E19" s="179"/>
      <c r="F19" s="179"/>
      <c r="G19" s="179"/>
      <c r="H19" s="179"/>
      <c r="I19" s="179"/>
      <c r="J19" s="106"/>
    </row>
    <row r="20" spans="1:10">
      <c r="A20" s="175">
        <v>11</v>
      </c>
      <c r="B20" s="213"/>
      <c r="C20" s="180"/>
      <c r="D20" s="180"/>
      <c r="E20" s="179"/>
      <c r="F20" s="179"/>
      <c r="G20" s="179"/>
      <c r="H20" s="179"/>
      <c r="I20" s="179"/>
      <c r="J20" s="106"/>
    </row>
    <row r="21" spans="1:10">
      <c r="A21" s="175">
        <v>12</v>
      </c>
      <c r="B21" s="213"/>
      <c r="C21" s="180"/>
      <c r="D21" s="180"/>
      <c r="E21" s="179"/>
      <c r="F21" s="179"/>
      <c r="G21" s="179"/>
      <c r="H21" s="179"/>
      <c r="I21" s="179"/>
      <c r="J21" s="106"/>
    </row>
    <row r="22" spans="1:10">
      <c r="A22" s="175">
        <v>13</v>
      </c>
      <c r="B22" s="213"/>
      <c r="C22" s="180"/>
      <c r="D22" s="180"/>
      <c r="E22" s="179"/>
      <c r="F22" s="179"/>
      <c r="G22" s="179"/>
      <c r="H22" s="179"/>
      <c r="I22" s="179"/>
      <c r="J22" s="106"/>
    </row>
    <row r="23" spans="1:10">
      <c r="A23" s="175">
        <v>14</v>
      </c>
      <c r="B23" s="213"/>
      <c r="C23" s="180"/>
      <c r="D23" s="180"/>
      <c r="E23" s="179"/>
      <c r="F23" s="179"/>
      <c r="G23" s="179"/>
      <c r="H23" s="179"/>
      <c r="I23" s="179"/>
      <c r="J23" s="106"/>
    </row>
    <row r="24" spans="1:10">
      <c r="A24" s="175">
        <v>15</v>
      </c>
      <c r="B24" s="213"/>
      <c r="C24" s="180"/>
      <c r="D24" s="180"/>
      <c r="E24" s="179"/>
      <c r="F24" s="179"/>
      <c r="G24" s="179"/>
      <c r="H24" s="179"/>
      <c r="I24" s="179"/>
      <c r="J24" s="106"/>
    </row>
    <row r="25" spans="1:10">
      <c r="A25" s="175">
        <v>16</v>
      </c>
      <c r="B25" s="213"/>
      <c r="C25" s="180"/>
      <c r="D25" s="180"/>
      <c r="E25" s="179"/>
      <c r="F25" s="179"/>
      <c r="G25" s="179"/>
      <c r="H25" s="179"/>
      <c r="I25" s="179"/>
      <c r="J25" s="106"/>
    </row>
    <row r="26" spans="1:10">
      <c r="A26" s="175">
        <v>17</v>
      </c>
      <c r="B26" s="213"/>
      <c r="C26" s="180"/>
      <c r="D26" s="180"/>
      <c r="E26" s="179"/>
      <c r="F26" s="179"/>
      <c r="G26" s="179"/>
      <c r="H26" s="179"/>
      <c r="I26" s="179"/>
      <c r="J26" s="106"/>
    </row>
    <row r="27" spans="1:10">
      <c r="A27" s="175">
        <v>18</v>
      </c>
      <c r="B27" s="213"/>
      <c r="C27" s="180"/>
      <c r="D27" s="180"/>
      <c r="E27" s="179"/>
      <c r="F27" s="179"/>
      <c r="G27" s="179"/>
      <c r="H27" s="179"/>
      <c r="I27" s="179"/>
      <c r="J27" s="106"/>
    </row>
    <row r="28" spans="1:10">
      <c r="A28" s="175">
        <v>19</v>
      </c>
      <c r="B28" s="213"/>
      <c r="C28" s="180"/>
      <c r="D28" s="180"/>
      <c r="E28" s="179"/>
      <c r="F28" s="179"/>
      <c r="G28" s="179"/>
      <c r="H28" s="179"/>
      <c r="I28" s="179"/>
      <c r="J28" s="106"/>
    </row>
    <row r="29" spans="1:10">
      <c r="A29" s="175">
        <v>20</v>
      </c>
      <c r="B29" s="213"/>
      <c r="C29" s="180"/>
      <c r="D29" s="180"/>
      <c r="E29" s="179"/>
      <c r="F29" s="179"/>
      <c r="G29" s="179"/>
      <c r="H29" s="179"/>
      <c r="I29" s="179"/>
      <c r="J29" s="106"/>
    </row>
    <row r="30" spans="1:10">
      <c r="A30" s="175">
        <v>21</v>
      </c>
      <c r="B30" s="213"/>
      <c r="C30" s="183"/>
      <c r="D30" s="183"/>
      <c r="E30" s="182"/>
      <c r="F30" s="182"/>
      <c r="G30" s="182"/>
      <c r="H30" s="287"/>
      <c r="I30" s="179"/>
      <c r="J30" s="106"/>
    </row>
    <row r="31" spans="1:10">
      <c r="A31" s="175">
        <v>22</v>
      </c>
      <c r="B31" s="213"/>
      <c r="C31" s="183"/>
      <c r="D31" s="183"/>
      <c r="E31" s="182"/>
      <c r="F31" s="182"/>
      <c r="G31" s="182"/>
      <c r="H31" s="287"/>
      <c r="I31" s="179"/>
      <c r="J31" s="106"/>
    </row>
    <row r="32" spans="1:10">
      <c r="A32" s="175">
        <v>23</v>
      </c>
      <c r="B32" s="213"/>
      <c r="C32" s="183"/>
      <c r="D32" s="183"/>
      <c r="E32" s="182"/>
      <c r="F32" s="182"/>
      <c r="G32" s="182"/>
      <c r="H32" s="287"/>
      <c r="I32" s="179"/>
      <c r="J32" s="106"/>
    </row>
    <row r="33" spans="1:12">
      <c r="A33" s="175">
        <v>24</v>
      </c>
      <c r="B33" s="213"/>
      <c r="C33" s="183"/>
      <c r="D33" s="183"/>
      <c r="E33" s="182"/>
      <c r="F33" s="182"/>
      <c r="G33" s="182"/>
      <c r="H33" s="287"/>
      <c r="I33" s="179"/>
      <c r="J33" s="106"/>
    </row>
    <row r="34" spans="1:12">
      <c r="A34" s="175">
        <v>25</v>
      </c>
      <c r="B34" s="213"/>
      <c r="C34" s="183"/>
      <c r="D34" s="183"/>
      <c r="E34" s="182"/>
      <c r="F34" s="182"/>
      <c r="G34" s="182"/>
      <c r="H34" s="287"/>
      <c r="I34" s="179"/>
      <c r="J34" s="106"/>
    </row>
    <row r="35" spans="1:12">
      <c r="A35" s="175">
        <v>26</v>
      </c>
      <c r="B35" s="213"/>
      <c r="C35" s="183"/>
      <c r="D35" s="183"/>
      <c r="E35" s="182"/>
      <c r="F35" s="182"/>
      <c r="G35" s="182"/>
      <c r="H35" s="287"/>
      <c r="I35" s="179"/>
      <c r="J35" s="106"/>
    </row>
    <row r="36" spans="1:12">
      <c r="A36" s="175">
        <v>27</v>
      </c>
      <c r="B36" s="213"/>
      <c r="C36" s="183"/>
      <c r="D36" s="183"/>
      <c r="E36" s="182"/>
      <c r="F36" s="182"/>
      <c r="G36" s="182"/>
      <c r="H36" s="287"/>
      <c r="I36" s="179"/>
      <c r="J36" s="106"/>
    </row>
    <row r="37" spans="1:12">
      <c r="A37" s="175">
        <v>28</v>
      </c>
      <c r="B37" s="213"/>
      <c r="C37" s="183"/>
      <c r="D37" s="183"/>
      <c r="E37" s="182"/>
      <c r="F37" s="182"/>
      <c r="G37" s="182"/>
      <c r="H37" s="287"/>
      <c r="I37" s="179"/>
      <c r="J37" s="106"/>
    </row>
    <row r="38" spans="1:12">
      <c r="A38" s="175">
        <v>29</v>
      </c>
      <c r="B38" s="213"/>
      <c r="C38" s="183"/>
      <c r="D38" s="183"/>
      <c r="E38" s="182"/>
      <c r="F38" s="182"/>
      <c r="G38" s="182"/>
      <c r="H38" s="287"/>
      <c r="I38" s="179"/>
      <c r="J38" s="106"/>
    </row>
    <row r="39" spans="1:12">
      <c r="A39" s="175" t="s">
        <v>280</v>
      </c>
      <c r="B39" s="213"/>
      <c r="C39" s="183"/>
      <c r="D39" s="183"/>
      <c r="E39" s="182"/>
      <c r="F39" s="182"/>
      <c r="G39" s="289"/>
      <c r="H39" s="299" t="s">
        <v>434</v>
      </c>
      <c r="I39" s="290"/>
      <c r="J39" s="106"/>
    </row>
    <row r="41" spans="1:12">
      <c r="A41" s="190" t="s">
        <v>467</v>
      </c>
    </row>
    <row r="43" spans="1:12">
      <c r="B43" s="192" t="s">
        <v>107</v>
      </c>
      <c r="F43" s="193"/>
    </row>
    <row r="44" spans="1:12">
      <c r="F44" s="191"/>
      <c r="I44" s="191"/>
      <c r="J44" s="191"/>
      <c r="K44" s="191"/>
      <c r="L44" s="191"/>
    </row>
    <row r="45" spans="1:12">
      <c r="C45" s="194"/>
      <c r="F45" s="194"/>
      <c r="G45" s="194"/>
      <c r="H45" s="197"/>
      <c r="I45" s="195"/>
      <c r="J45" s="191"/>
      <c r="K45" s="191"/>
      <c r="L45" s="191"/>
    </row>
    <row r="46" spans="1:12">
      <c r="A46" s="191"/>
      <c r="C46" s="196" t="s">
        <v>269</v>
      </c>
      <c r="F46" s="197" t="s">
        <v>274</v>
      </c>
      <c r="G46" s="196"/>
      <c r="H46" s="196"/>
      <c r="I46" s="195"/>
      <c r="J46" s="191"/>
      <c r="K46" s="191"/>
      <c r="L46" s="191"/>
    </row>
    <row r="47" spans="1:12">
      <c r="A47" s="191"/>
      <c r="C47" s="198" t="s">
        <v>140</v>
      </c>
      <c r="F47" s="190" t="s">
        <v>270</v>
      </c>
      <c r="I47" s="191"/>
      <c r="J47" s="191"/>
      <c r="K47" s="191"/>
      <c r="L47" s="191"/>
    </row>
    <row r="48" spans="1:12" s="191" customFormat="1">
      <c r="B48" s="190"/>
      <c r="C48" s="198"/>
      <c r="G48" s="198"/>
      <c r="H48" s="198"/>
    </row>
    <row r="49" s="191" customFormat="1" ht="13.2"/>
    <row r="50" s="191" customFormat="1" ht="13.2"/>
    <row r="51" s="191" customFormat="1" ht="13.2"/>
    <row r="52" s="191" customFormat="1" ht="13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9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F5" sqref="F5"/>
    </sheetView>
  </sheetViews>
  <sheetFormatPr defaultColWidth="9.109375" defaultRowHeight="13.2"/>
  <cols>
    <col min="1" max="1" width="2.6640625" style="203" customWidth="1"/>
    <col min="2" max="2" width="9" style="203" customWidth="1"/>
    <col min="3" max="3" width="23.44140625" style="203" customWidth="1"/>
    <col min="4" max="4" width="13.33203125" style="203" customWidth="1"/>
    <col min="5" max="5" width="9.5546875" style="203" customWidth="1"/>
    <col min="6" max="6" width="11.5546875" style="203" customWidth="1"/>
    <col min="7" max="7" width="12.33203125" style="203" customWidth="1"/>
    <col min="8" max="8" width="15.33203125" style="203" customWidth="1"/>
    <col min="9" max="9" width="17.5546875" style="203" customWidth="1"/>
    <col min="10" max="11" width="12.44140625" style="203" customWidth="1"/>
    <col min="12" max="12" width="23.5546875" style="203" customWidth="1"/>
    <col min="13" max="13" width="18.5546875" style="203" customWidth="1"/>
    <col min="14" max="14" width="0.88671875" style="203" customWidth="1"/>
    <col min="15" max="16384" width="9.109375" style="203"/>
  </cols>
  <sheetData>
    <row r="1" spans="1:14" ht="15">
      <c r="A1" s="199" t="s">
        <v>469</v>
      </c>
      <c r="B1" s="200"/>
      <c r="C1" s="200"/>
      <c r="D1" s="200"/>
      <c r="E1" s="200"/>
      <c r="F1" s="200"/>
      <c r="G1" s="200"/>
      <c r="H1" s="200"/>
      <c r="I1" s="204"/>
      <c r="J1" s="275"/>
      <c r="K1" s="275"/>
      <c r="L1" s="275"/>
      <c r="M1" s="275" t="s">
        <v>423</v>
      </c>
      <c r="N1" s="204"/>
    </row>
    <row r="2" spans="1:14">
      <c r="A2" s="204" t="s">
        <v>319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3.8">
      <c r="A4" s="116" t="s">
        <v>275</v>
      </c>
      <c r="B4" s="200"/>
      <c r="C4" s="200"/>
      <c r="D4" s="205"/>
      <c r="E4" s="276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/>
      <c r="B5" s="206" t="s">
        <v>510</v>
      </c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8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4"/>
    </row>
    <row r="7" spans="1:14" ht="52.8">
      <c r="A7" s="278" t="s">
        <v>64</v>
      </c>
      <c r="B7" s="279" t="s">
        <v>424</v>
      </c>
      <c r="C7" s="279" t="s">
        <v>425</v>
      </c>
      <c r="D7" s="280" t="s">
        <v>426</v>
      </c>
      <c r="E7" s="280" t="s">
        <v>276</v>
      </c>
      <c r="F7" s="280" t="s">
        <v>427</v>
      </c>
      <c r="G7" s="280" t="s">
        <v>428</v>
      </c>
      <c r="H7" s="279" t="s">
        <v>429</v>
      </c>
      <c r="I7" s="281" t="s">
        <v>430</v>
      </c>
      <c r="J7" s="281" t="s">
        <v>431</v>
      </c>
      <c r="K7" s="282" t="s">
        <v>432</v>
      </c>
      <c r="L7" s="282" t="s">
        <v>433</v>
      </c>
      <c r="M7" s="280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4.4">
      <c r="A9" s="212">
        <v>1</v>
      </c>
      <c r="B9" s="213"/>
      <c r="C9" s="283"/>
      <c r="D9" s="212"/>
      <c r="E9" s="212"/>
      <c r="F9" s="212"/>
      <c r="G9" s="212"/>
      <c r="H9" s="212"/>
      <c r="I9" s="212"/>
      <c r="J9" s="212"/>
      <c r="K9" s="212"/>
      <c r="L9" s="212"/>
      <c r="M9" s="284" t="str">
        <f t="shared" ref="M9:M33" si="0">IF(ISBLANK(B9),"",$M$2)</f>
        <v/>
      </c>
      <c r="N9" s="204"/>
    </row>
    <row r="10" spans="1:14" ht="14.4">
      <c r="A10" s="212">
        <v>2</v>
      </c>
      <c r="B10" s="213"/>
      <c r="C10" s="283"/>
      <c r="D10" s="212"/>
      <c r="E10" s="212"/>
      <c r="F10" s="212"/>
      <c r="G10" s="212"/>
      <c r="H10" s="212"/>
      <c r="I10" s="212"/>
      <c r="J10" s="212"/>
      <c r="K10" s="212"/>
      <c r="L10" s="212"/>
      <c r="M10" s="284" t="str">
        <f t="shared" si="0"/>
        <v/>
      </c>
      <c r="N10" s="204"/>
    </row>
    <row r="11" spans="1:14" ht="14.4">
      <c r="A11" s="212">
        <v>3</v>
      </c>
      <c r="B11" s="213"/>
      <c r="C11" s="283"/>
      <c r="D11" s="212"/>
      <c r="E11" s="212"/>
      <c r="F11" s="212"/>
      <c r="G11" s="212"/>
      <c r="H11" s="212"/>
      <c r="I11" s="212"/>
      <c r="J11" s="212"/>
      <c r="K11" s="212"/>
      <c r="L11" s="212"/>
      <c r="M11" s="284" t="str">
        <f t="shared" si="0"/>
        <v/>
      </c>
      <c r="N11" s="204"/>
    </row>
    <row r="12" spans="1:14" ht="14.4">
      <c r="A12" s="212">
        <v>4</v>
      </c>
      <c r="B12" s="213"/>
      <c r="C12" s="283"/>
      <c r="D12" s="212"/>
      <c r="E12" s="212"/>
      <c r="F12" s="212"/>
      <c r="G12" s="212"/>
      <c r="H12" s="212"/>
      <c r="I12" s="212"/>
      <c r="J12" s="212"/>
      <c r="K12" s="212"/>
      <c r="L12" s="212"/>
      <c r="M12" s="284" t="str">
        <f t="shared" si="0"/>
        <v/>
      </c>
      <c r="N12" s="204"/>
    </row>
    <row r="13" spans="1:14" ht="14.4">
      <c r="A13" s="212">
        <v>5</v>
      </c>
      <c r="B13" s="213"/>
      <c r="C13" s="283"/>
      <c r="D13" s="212"/>
      <c r="E13" s="212"/>
      <c r="F13" s="212"/>
      <c r="G13" s="212"/>
      <c r="H13" s="212"/>
      <c r="I13" s="212"/>
      <c r="J13" s="212"/>
      <c r="K13" s="212"/>
      <c r="L13" s="212"/>
      <c r="M13" s="284" t="str">
        <f t="shared" si="0"/>
        <v/>
      </c>
      <c r="N13" s="204"/>
    </row>
    <row r="14" spans="1:14" ht="14.4">
      <c r="A14" s="212">
        <v>6</v>
      </c>
      <c r="B14" s="213"/>
      <c r="C14" s="283"/>
      <c r="D14" s="212"/>
      <c r="E14" s="212"/>
      <c r="F14" s="212"/>
      <c r="G14" s="212"/>
      <c r="H14" s="212"/>
      <c r="I14" s="212"/>
      <c r="J14" s="212"/>
      <c r="K14" s="212"/>
      <c r="L14" s="212"/>
      <c r="M14" s="284" t="str">
        <f t="shared" si="0"/>
        <v/>
      </c>
      <c r="N14" s="204"/>
    </row>
    <row r="15" spans="1:14" ht="14.4">
      <c r="A15" s="212">
        <v>7</v>
      </c>
      <c r="B15" s="213"/>
      <c r="C15" s="283"/>
      <c r="D15" s="212"/>
      <c r="E15" s="212"/>
      <c r="F15" s="212"/>
      <c r="G15" s="212"/>
      <c r="H15" s="212"/>
      <c r="I15" s="212"/>
      <c r="J15" s="212"/>
      <c r="K15" s="212"/>
      <c r="L15" s="212"/>
      <c r="M15" s="284" t="str">
        <f t="shared" si="0"/>
        <v/>
      </c>
      <c r="N15" s="204"/>
    </row>
    <row r="16" spans="1:14" ht="14.4">
      <c r="A16" s="212">
        <v>8</v>
      </c>
      <c r="B16" s="213"/>
      <c r="C16" s="283"/>
      <c r="D16" s="212"/>
      <c r="E16" s="212"/>
      <c r="F16" s="212"/>
      <c r="G16" s="212"/>
      <c r="H16" s="212"/>
      <c r="I16" s="212"/>
      <c r="J16" s="212"/>
      <c r="K16" s="212"/>
      <c r="L16" s="212"/>
      <c r="M16" s="284" t="str">
        <f t="shared" si="0"/>
        <v/>
      </c>
      <c r="N16" s="204"/>
    </row>
    <row r="17" spans="1:14" ht="14.4">
      <c r="A17" s="212">
        <v>9</v>
      </c>
      <c r="B17" s="213"/>
      <c r="C17" s="283"/>
      <c r="D17" s="212"/>
      <c r="E17" s="212"/>
      <c r="F17" s="212"/>
      <c r="G17" s="212"/>
      <c r="H17" s="212"/>
      <c r="I17" s="212"/>
      <c r="J17" s="212"/>
      <c r="K17" s="212"/>
      <c r="L17" s="212"/>
      <c r="M17" s="284" t="str">
        <f t="shared" si="0"/>
        <v/>
      </c>
      <c r="N17" s="204"/>
    </row>
    <row r="18" spans="1:14" ht="14.4">
      <c r="A18" s="212">
        <v>10</v>
      </c>
      <c r="B18" s="213"/>
      <c r="C18" s="283"/>
      <c r="D18" s="212"/>
      <c r="E18" s="212"/>
      <c r="F18" s="212"/>
      <c r="G18" s="212"/>
      <c r="H18" s="212"/>
      <c r="I18" s="212"/>
      <c r="J18" s="212"/>
      <c r="K18" s="212"/>
      <c r="L18" s="212"/>
      <c r="M18" s="284" t="str">
        <f t="shared" si="0"/>
        <v/>
      </c>
      <c r="N18" s="204"/>
    </row>
    <row r="19" spans="1:14" ht="14.4">
      <c r="A19" s="212">
        <v>11</v>
      </c>
      <c r="B19" s="213"/>
      <c r="C19" s="283"/>
      <c r="D19" s="212"/>
      <c r="E19" s="212"/>
      <c r="F19" s="212"/>
      <c r="G19" s="212"/>
      <c r="H19" s="212"/>
      <c r="I19" s="212"/>
      <c r="J19" s="212"/>
      <c r="K19" s="212"/>
      <c r="L19" s="212"/>
      <c r="M19" s="284" t="str">
        <f t="shared" si="0"/>
        <v/>
      </c>
      <c r="N19" s="204"/>
    </row>
    <row r="20" spans="1:14" ht="14.4">
      <c r="A20" s="212">
        <v>12</v>
      </c>
      <c r="B20" s="213"/>
      <c r="C20" s="283"/>
      <c r="D20" s="212"/>
      <c r="E20" s="212"/>
      <c r="F20" s="212"/>
      <c r="G20" s="212"/>
      <c r="H20" s="212"/>
      <c r="I20" s="212"/>
      <c r="J20" s="212"/>
      <c r="K20" s="212"/>
      <c r="L20" s="212"/>
      <c r="M20" s="284" t="str">
        <f t="shared" si="0"/>
        <v/>
      </c>
      <c r="N20" s="204"/>
    </row>
    <row r="21" spans="1:14" ht="14.4">
      <c r="A21" s="212">
        <v>13</v>
      </c>
      <c r="B21" s="213"/>
      <c r="C21" s="283"/>
      <c r="D21" s="212"/>
      <c r="E21" s="212"/>
      <c r="F21" s="212"/>
      <c r="G21" s="212"/>
      <c r="H21" s="212"/>
      <c r="I21" s="212"/>
      <c r="J21" s="212"/>
      <c r="K21" s="212"/>
      <c r="L21" s="212"/>
      <c r="M21" s="284" t="str">
        <f t="shared" si="0"/>
        <v/>
      </c>
      <c r="N21" s="204"/>
    </row>
    <row r="22" spans="1:14" ht="14.4">
      <c r="A22" s="212">
        <v>14</v>
      </c>
      <c r="B22" s="213"/>
      <c r="C22" s="283"/>
      <c r="D22" s="212"/>
      <c r="E22" s="212"/>
      <c r="F22" s="212"/>
      <c r="G22" s="212"/>
      <c r="H22" s="212"/>
      <c r="I22" s="212"/>
      <c r="J22" s="212"/>
      <c r="K22" s="212"/>
      <c r="L22" s="212"/>
      <c r="M22" s="284" t="str">
        <f t="shared" si="0"/>
        <v/>
      </c>
      <c r="N22" s="204"/>
    </row>
    <row r="23" spans="1:14" ht="14.4">
      <c r="A23" s="212">
        <v>15</v>
      </c>
      <c r="B23" s="213"/>
      <c r="C23" s="283"/>
      <c r="D23" s="212"/>
      <c r="E23" s="212"/>
      <c r="F23" s="212"/>
      <c r="G23" s="212"/>
      <c r="H23" s="212"/>
      <c r="I23" s="212"/>
      <c r="J23" s="212"/>
      <c r="K23" s="212"/>
      <c r="L23" s="212"/>
      <c r="M23" s="284" t="str">
        <f t="shared" si="0"/>
        <v/>
      </c>
      <c r="N23" s="204"/>
    </row>
    <row r="24" spans="1:14" ht="14.4">
      <c r="A24" s="212">
        <v>16</v>
      </c>
      <c r="B24" s="213"/>
      <c r="C24" s="283"/>
      <c r="D24" s="212"/>
      <c r="E24" s="212"/>
      <c r="F24" s="212"/>
      <c r="G24" s="212"/>
      <c r="H24" s="212"/>
      <c r="I24" s="212"/>
      <c r="J24" s="212"/>
      <c r="K24" s="212"/>
      <c r="L24" s="212"/>
      <c r="M24" s="284" t="str">
        <f t="shared" si="0"/>
        <v/>
      </c>
      <c r="N24" s="204"/>
    </row>
    <row r="25" spans="1:14" ht="14.4">
      <c r="A25" s="212">
        <v>17</v>
      </c>
      <c r="B25" s="213"/>
      <c r="C25" s="283"/>
      <c r="D25" s="212"/>
      <c r="E25" s="212"/>
      <c r="F25" s="212"/>
      <c r="G25" s="212"/>
      <c r="H25" s="212"/>
      <c r="I25" s="212"/>
      <c r="J25" s="212"/>
      <c r="K25" s="212"/>
      <c r="L25" s="212"/>
      <c r="M25" s="284" t="str">
        <f t="shared" si="0"/>
        <v/>
      </c>
      <c r="N25" s="204"/>
    </row>
    <row r="26" spans="1:14" ht="14.4">
      <c r="A26" s="212">
        <v>18</v>
      </c>
      <c r="B26" s="213"/>
      <c r="C26" s="283"/>
      <c r="D26" s="212"/>
      <c r="E26" s="212"/>
      <c r="F26" s="212"/>
      <c r="G26" s="212"/>
      <c r="H26" s="212"/>
      <c r="I26" s="212"/>
      <c r="J26" s="212"/>
      <c r="K26" s="212"/>
      <c r="L26" s="212"/>
      <c r="M26" s="284" t="str">
        <f t="shared" si="0"/>
        <v/>
      </c>
      <c r="N26" s="204"/>
    </row>
    <row r="27" spans="1:14" ht="14.4">
      <c r="A27" s="212">
        <v>19</v>
      </c>
      <c r="B27" s="213"/>
      <c r="C27" s="283"/>
      <c r="D27" s="212"/>
      <c r="E27" s="212"/>
      <c r="F27" s="212"/>
      <c r="G27" s="212"/>
      <c r="H27" s="212"/>
      <c r="I27" s="212"/>
      <c r="J27" s="212"/>
      <c r="K27" s="212"/>
      <c r="L27" s="212"/>
      <c r="M27" s="284" t="str">
        <f t="shared" si="0"/>
        <v/>
      </c>
      <c r="N27" s="204"/>
    </row>
    <row r="28" spans="1:14" ht="14.4">
      <c r="A28" s="212">
        <v>20</v>
      </c>
      <c r="B28" s="213"/>
      <c r="C28" s="283"/>
      <c r="D28" s="212"/>
      <c r="E28" s="212"/>
      <c r="F28" s="212"/>
      <c r="G28" s="212"/>
      <c r="H28" s="212"/>
      <c r="I28" s="212"/>
      <c r="J28" s="212"/>
      <c r="K28" s="212"/>
      <c r="L28" s="212"/>
      <c r="M28" s="284" t="str">
        <f t="shared" si="0"/>
        <v/>
      </c>
      <c r="N28" s="204"/>
    </row>
    <row r="29" spans="1:14" ht="14.4">
      <c r="A29" s="212">
        <v>21</v>
      </c>
      <c r="B29" s="213"/>
      <c r="C29" s="283"/>
      <c r="D29" s="212"/>
      <c r="E29" s="212"/>
      <c r="F29" s="212"/>
      <c r="G29" s="212"/>
      <c r="H29" s="212"/>
      <c r="I29" s="212"/>
      <c r="J29" s="212"/>
      <c r="K29" s="212"/>
      <c r="L29" s="212"/>
      <c r="M29" s="284" t="str">
        <f t="shared" si="0"/>
        <v/>
      </c>
      <c r="N29" s="204"/>
    </row>
    <row r="30" spans="1:14" ht="14.4">
      <c r="A30" s="212">
        <v>22</v>
      </c>
      <c r="B30" s="213"/>
      <c r="C30" s="283"/>
      <c r="D30" s="212"/>
      <c r="E30" s="212"/>
      <c r="F30" s="212"/>
      <c r="G30" s="212"/>
      <c r="H30" s="212"/>
      <c r="I30" s="212"/>
      <c r="J30" s="212"/>
      <c r="K30" s="212"/>
      <c r="L30" s="212"/>
      <c r="M30" s="284" t="str">
        <f t="shared" si="0"/>
        <v/>
      </c>
      <c r="N30" s="204"/>
    </row>
    <row r="31" spans="1:14" ht="14.4">
      <c r="A31" s="212">
        <v>23</v>
      </c>
      <c r="B31" s="213"/>
      <c r="C31" s="283"/>
      <c r="D31" s="212"/>
      <c r="E31" s="212"/>
      <c r="F31" s="212"/>
      <c r="G31" s="212"/>
      <c r="H31" s="212"/>
      <c r="I31" s="212"/>
      <c r="J31" s="212"/>
      <c r="K31" s="212"/>
      <c r="L31" s="212"/>
      <c r="M31" s="284" t="str">
        <f t="shared" si="0"/>
        <v/>
      </c>
      <c r="N31" s="204"/>
    </row>
    <row r="32" spans="1:14" ht="14.4">
      <c r="A32" s="212">
        <v>24</v>
      </c>
      <c r="B32" s="213"/>
      <c r="C32" s="283"/>
      <c r="D32" s="212"/>
      <c r="E32" s="212"/>
      <c r="F32" s="212"/>
      <c r="G32" s="212"/>
      <c r="H32" s="212"/>
      <c r="I32" s="212"/>
      <c r="J32" s="212"/>
      <c r="K32" s="212"/>
      <c r="L32" s="212"/>
      <c r="M32" s="284" t="str">
        <f t="shared" si="0"/>
        <v/>
      </c>
      <c r="N32" s="204"/>
    </row>
    <row r="33" spans="1:14" ht="14.4">
      <c r="A33" s="285" t="s">
        <v>280</v>
      </c>
      <c r="B33" s="213"/>
      <c r="C33" s="283"/>
      <c r="D33" s="212"/>
      <c r="E33" s="212"/>
      <c r="F33" s="212"/>
      <c r="G33" s="212"/>
      <c r="H33" s="212"/>
      <c r="I33" s="212"/>
      <c r="J33" s="212"/>
      <c r="K33" s="212"/>
      <c r="L33" s="212"/>
      <c r="M33" s="284" t="str">
        <f t="shared" si="0"/>
        <v/>
      </c>
      <c r="N33" s="204"/>
    </row>
    <row r="34" spans="1:14" s="219" customFormat="1"/>
    <row r="37" spans="1:14" s="21" customFormat="1" ht="13.8">
      <c r="B37" s="214" t="s">
        <v>107</v>
      </c>
    </row>
    <row r="38" spans="1:14" s="21" customFormat="1" ht="13.8">
      <c r="B38" s="214"/>
    </row>
    <row r="39" spans="1:14" s="21" customFormat="1" ht="13.8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3.8">
      <c r="C40" s="217" t="s">
        <v>269</v>
      </c>
      <c r="D40" s="215"/>
      <c r="E40" s="215"/>
      <c r="H40" s="214" t="s">
        <v>321</v>
      </c>
      <c r="M40" s="215"/>
    </row>
    <row r="41" spans="1:14" s="21" customFormat="1" ht="13.8">
      <c r="C41" s="217" t="s">
        <v>140</v>
      </c>
      <c r="D41" s="215"/>
      <c r="E41" s="215"/>
      <c r="H41" s="218" t="s">
        <v>270</v>
      </c>
      <c r="M41" s="215"/>
    </row>
    <row r="42" spans="1:14" ht="13.8">
      <c r="C42" s="217"/>
      <c r="F42" s="218"/>
      <c r="J42" s="220"/>
      <c r="K42" s="220"/>
      <c r="L42" s="220"/>
      <c r="M42" s="220"/>
    </row>
    <row r="43" spans="1:14" ht="13.8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3.8">
      <c r="A2" s="62">
        <v>40907</v>
      </c>
      <c r="C2" t="s">
        <v>201</v>
      </c>
      <c r="E2" t="s">
        <v>232</v>
      </c>
      <c r="G2" s="63" t="s">
        <v>238</v>
      </c>
    </row>
    <row r="3" spans="1:7" ht="13.8">
      <c r="A3" s="62">
        <v>40908</v>
      </c>
      <c r="C3" t="s">
        <v>202</v>
      </c>
      <c r="E3" t="s">
        <v>233</v>
      </c>
      <c r="G3" s="63" t="s">
        <v>239</v>
      </c>
    </row>
    <row r="4" spans="1:7" ht="13.8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B34" sqref="B34"/>
    </sheetView>
  </sheetViews>
  <sheetFormatPr defaultColWidth="9.109375" defaultRowHeight="13.8"/>
  <cols>
    <col min="1" max="1" width="14.33203125" style="21" bestFit="1" customWidth="1"/>
    <col min="2" max="2" width="80" style="269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75" t="s">
        <v>273</v>
      </c>
      <c r="B1" s="264"/>
      <c r="C1" s="513" t="s">
        <v>110</v>
      </c>
      <c r="D1" s="513"/>
      <c r="E1" s="115"/>
    </row>
    <row r="2" spans="1:12" s="6" customFormat="1">
      <c r="A2" s="77" t="s">
        <v>141</v>
      </c>
      <c r="B2" s="264"/>
      <c r="C2" s="514" t="s">
        <v>738</v>
      </c>
      <c r="D2" s="515"/>
      <c r="E2" s="115"/>
    </row>
    <row r="3" spans="1:12" s="6" customFormat="1">
      <c r="A3" s="77"/>
      <c r="B3" s="264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5"/>
      <c r="C4" s="77"/>
      <c r="D4" s="77"/>
      <c r="E4" s="109"/>
      <c r="L4" s="6"/>
    </row>
    <row r="5" spans="1:12" s="2" customFormat="1">
      <c r="A5" s="121" t="s">
        <v>510</v>
      </c>
      <c r="B5" s="266"/>
      <c r="C5" s="59"/>
      <c r="D5" s="59"/>
      <c r="E5" s="109"/>
    </row>
    <row r="6" spans="1:12" s="2" customFormat="1">
      <c r="A6" s="78"/>
      <c r="B6" s="265"/>
      <c r="C6" s="77"/>
      <c r="D6" s="77"/>
      <c r="E6" s="109"/>
    </row>
    <row r="7" spans="1:12" s="6" customFormat="1" ht="16.2">
      <c r="A7" s="101"/>
      <c r="B7" s="114"/>
      <c r="C7" s="79"/>
      <c r="D7" s="79"/>
      <c r="E7" s="115"/>
    </row>
    <row r="8" spans="1:12" s="6" customFormat="1" ht="27.6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51">
        <v>1</v>
      </c>
      <c r="B9" s="251" t="s">
        <v>65</v>
      </c>
      <c r="C9" s="86">
        <f>SUM(C10,C25)</f>
        <v>201449</v>
      </c>
      <c r="D9" s="86">
        <f>SUM(D10,D25)</f>
        <v>201449</v>
      </c>
      <c r="E9" s="115"/>
    </row>
    <row r="10" spans="1:12" s="7" customFormat="1">
      <c r="A10" s="88">
        <v>1.1000000000000001</v>
      </c>
      <c r="B10" s="88" t="s">
        <v>80</v>
      </c>
      <c r="C10" s="86">
        <f>SUM(C11,C12,C15,C18,C24)</f>
        <v>201449</v>
      </c>
      <c r="D10" s="86">
        <f>SUM(D11,D12,D15,D18,D23,D24)</f>
        <v>201449</v>
      </c>
      <c r="E10" s="115"/>
    </row>
    <row r="11" spans="1:12" s="9" customFormat="1" ht="16.2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>
        <f>SUM(C16:C17)</f>
        <v>201449</v>
      </c>
      <c r="D15" s="108">
        <f>SUM(D16:D17)</f>
        <v>201449</v>
      </c>
      <c r="E15" s="115"/>
    </row>
    <row r="16" spans="1:12" s="3" customFormat="1">
      <c r="A16" s="98" t="s">
        <v>84</v>
      </c>
      <c r="B16" s="98" t="s">
        <v>86</v>
      </c>
      <c r="C16" s="8">
        <v>83086</v>
      </c>
      <c r="D16" s="8">
        <v>83086</v>
      </c>
      <c r="E16" s="115"/>
    </row>
    <row r="17" spans="1:5" s="3" customFormat="1" ht="27.6">
      <c r="A17" s="98" t="s">
        <v>85</v>
      </c>
      <c r="B17" s="98" t="s">
        <v>111</v>
      </c>
      <c r="C17" s="8">
        <v>118363</v>
      </c>
      <c r="D17" s="8">
        <v>118363</v>
      </c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27.6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91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51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9" t="s">
        <v>98</v>
      </c>
      <c r="B27" s="98" t="s">
        <v>311</v>
      </c>
      <c r="C27" s="8"/>
      <c r="D27" s="8"/>
      <c r="E27" s="115"/>
    </row>
    <row r="28" spans="1:5">
      <c r="A28" s="259" t="s">
        <v>99</v>
      </c>
      <c r="B28" s="98" t="s">
        <v>314</v>
      </c>
      <c r="C28" s="8"/>
      <c r="D28" s="8"/>
      <c r="E28" s="115"/>
    </row>
    <row r="29" spans="1:5">
      <c r="A29" s="259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8" t="s">
        <v>456</v>
      </c>
      <c r="C30" s="8"/>
      <c r="D30" s="8"/>
      <c r="E30" s="115"/>
    </row>
    <row r="31" spans="1:5" s="23" customFormat="1" ht="13.2">
      <c r="B31" s="267"/>
    </row>
    <row r="32" spans="1:5" s="2" customFormat="1">
      <c r="A32" s="1" t="s">
        <v>739</v>
      </c>
      <c r="B32" s="268"/>
      <c r="E32" s="5"/>
    </row>
    <row r="33" spans="1:9" s="2" customFormat="1">
      <c r="A33" s="2" t="s">
        <v>740</v>
      </c>
      <c r="B33" s="268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8"/>
      <c r="E36" s="5"/>
    </row>
    <row r="37" spans="1:9" s="2" customFormat="1">
      <c r="B37" s="268"/>
      <c r="E37"/>
      <c r="F37"/>
      <c r="G37"/>
      <c r="H37"/>
      <c r="I37"/>
    </row>
    <row r="38" spans="1:9" s="2" customFormat="1">
      <c r="B38" s="268"/>
      <c r="D38" s="12"/>
      <c r="E38"/>
      <c r="F38"/>
      <c r="G38"/>
      <c r="H38"/>
      <c r="I38"/>
    </row>
    <row r="39" spans="1:9" s="2" customFormat="1">
      <c r="A39"/>
      <c r="B39" s="270" t="s">
        <v>452</v>
      </c>
      <c r="D39" s="12"/>
      <c r="E39"/>
      <c r="F39"/>
      <c r="G39"/>
      <c r="H39"/>
      <c r="I39"/>
    </row>
    <row r="40" spans="1:9" s="2" customFormat="1">
      <c r="A40"/>
      <c r="B40" s="268" t="s">
        <v>271</v>
      </c>
      <c r="D40" s="12"/>
      <c r="E40"/>
      <c r="F40"/>
      <c r="G40"/>
      <c r="H40"/>
      <c r="I40"/>
    </row>
    <row r="41" spans="1:9" customFormat="1" ht="13.2">
      <c r="B41" s="271" t="s">
        <v>140</v>
      </c>
    </row>
    <row r="42" spans="1:9" customFormat="1" ht="13.2">
      <c r="B42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31" zoomScale="70" zoomScaleSheetLayoutView="70" workbookViewId="0">
      <selection activeCell="D23" sqref="D23"/>
    </sheetView>
  </sheetViews>
  <sheetFormatPr defaultColWidth="9.109375" defaultRowHeight="13.8"/>
  <cols>
    <col min="1" max="1" width="14.33203125" style="2" bestFit="1" customWidth="1"/>
    <col min="2" max="2" width="76.6640625" style="2" customWidth="1"/>
    <col min="3" max="3" width="15.1093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408</v>
      </c>
      <c r="B1" s="248"/>
      <c r="C1" s="513" t="s">
        <v>110</v>
      </c>
      <c r="D1" s="513"/>
      <c r="E1" s="92"/>
    </row>
    <row r="2" spans="1:5" s="6" customFormat="1">
      <c r="A2" s="75" t="s">
        <v>409</v>
      </c>
      <c r="B2" s="248"/>
      <c r="C2" s="511" t="s">
        <v>738</v>
      </c>
      <c r="D2" s="512"/>
      <c r="E2" s="92"/>
    </row>
    <row r="3" spans="1:5" s="6" customFormat="1">
      <c r="A3" s="75" t="s">
        <v>410</v>
      </c>
      <c r="B3" s="248"/>
      <c r="C3" s="249"/>
      <c r="D3" s="249"/>
      <c r="E3" s="92"/>
    </row>
    <row r="4" spans="1:5" s="6" customFormat="1">
      <c r="A4" s="77" t="s">
        <v>141</v>
      </c>
      <c r="B4" s="248"/>
      <c r="C4" s="249"/>
      <c r="D4" s="249"/>
      <c r="E4" s="92"/>
    </row>
    <row r="5" spans="1:5" s="6" customFormat="1">
      <c r="A5" s="77"/>
      <c r="B5" s="248"/>
      <c r="C5" s="249"/>
      <c r="D5" s="249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50" t="s">
        <v>510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8"/>
      <c r="B9" s="248"/>
      <c r="C9" s="79"/>
      <c r="D9" s="79"/>
      <c r="E9" s="92"/>
    </row>
    <row r="10" spans="1:5" s="6" customFormat="1" ht="27.6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51">
        <v>1</v>
      </c>
      <c r="B11" s="251" t="s">
        <v>57</v>
      </c>
      <c r="C11" s="83">
        <f>SUM(C12,C15,C54,C57,C58,C59,C77)</f>
        <v>0</v>
      </c>
      <c r="D11" s="83">
        <f>SUM(D12,D15,D54,D57,D58,D59,D65,D73,D74)</f>
        <v>0</v>
      </c>
      <c r="E11" s="252"/>
    </row>
    <row r="12" spans="1:5" s="9" customFormat="1" ht="16.2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2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53"/>
      <c r="E17" s="96"/>
    </row>
    <row r="18" spans="1:6" s="3" customFormat="1">
      <c r="A18" s="98" t="s">
        <v>99</v>
      </c>
      <c r="B18" s="98" t="s">
        <v>62</v>
      </c>
      <c r="C18" s="4"/>
      <c r="D18" s="253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4"/>
      <c r="F19" s="255"/>
    </row>
    <row r="20" spans="1:6" s="258" customFormat="1" ht="27.6">
      <c r="A20" s="98" t="s">
        <v>12</v>
      </c>
      <c r="B20" s="98" t="s">
        <v>251</v>
      </c>
      <c r="C20" s="429"/>
      <c r="D20" s="432"/>
      <c r="E20" s="257"/>
    </row>
    <row r="21" spans="1:6" s="258" customFormat="1">
      <c r="A21" s="98" t="s">
        <v>13</v>
      </c>
      <c r="B21" s="98" t="s">
        <v>14</v>
      </c>
      <c r="C21" s="256"/>
      <c r="D21" s="39"/>
      <c r="E21" s="257"/>
    </row>
    <row r="22" spans="1:6" s="258" customFormat="1" ht="27.6">
      <c r="A22" s="98" t="s">
        <v>283</v>
      </c>
      <c r="B22" s="98" t="s">
        <v>22</v>
      </c>
      <c r="C22" s="256"/>
      <c r="D22" s="40"/>
      <c r="E22" s="257"/>
    </row>
    <row r="23" spans="1:6" s="258" customFormat="1" ht="16.5" customHeight="1">
      <c r="A23" s="98" t="s">
        <v>284</v>
      </c>
      <c r="B23" s="98" t="s">
        <v>15</v>
      </c>
      <c r="C23" s="429"/>
      <c r="D23" s="431"/>
      <c r="E23" s="257"/>
    </row>
    <row r="24" spans="1:6" s="258" customFormat="1" ht="16.5" customHeight="1">
      <c r="A24" s="98" t="s">
        <v>285</v>
      </c>
      <c r="B24" s="98" t="s">
        <v>16</v>
      </c>
      <c r="C24" s="256"/>
      <c r="D24" s="40"/>
      <c r="E24" s="257"/>
    </row>
    <row r="25" spans="1:6" s="258" customFormat="1" ht="16.5" customHeight="1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7"/>
    </row>
    <row r="26" spans="1:6" s="258" customFormat="1" ht="16.5" customHeight="1">
      <c r="A26" s="259" t="s">
        <v>287</v>
      </c>
      <c r="B26" s="259" t="s">
        <v>18</v>
      </c>
      <c r="C26" s="429"/>
      <c r="D26" s="431"/>
      <c r="E26" s="257"/>
    </row>
    <row r="27" spans="1:6" s="258" customFormat="1" ht="16.5" customHeight="1">
      <c r="A27" s="259" t="s">
        <v>288</v>
      </c>
      <c r="B27" s="259" t="s">
        <v>19</v>
      </c>
      <c r="C27" s="429"/>
      <c r="D27" s="431"/>
      <c r="E27" s="257"/>
    </row>
    <row r="28" spans="1:6" s="258" customFormat="1" ht="16.5" customHeight="1">
      <c r="A28" s="259" t="s">
        <v>289</v>
      </c>
      <c r="B28" s="259" t="s">
        <v>20</v>
      </c>
      <c r="C28" s="429"/>
      <c r="D28" s="431"/>
      <c r="E28" s="257"/>
    </row>
    <row r="29" spans="1:6" s="258" customFormat="1" ht="16.5" customHeight="1">
      <c r="A29" s="259" t="s">
        <v>290</v>
      </c>
      <c r="B29" s="259" t="s">
        <v>23</v>
      </c>
      <c r="C29" s="429"/>
      <c r="D29" s="430"/>
      <c r="E29" s="257"/>
    </row>
    <row r="30" spans="1:6" s="258" customFormat="1" ht="16.5" customHeight="1">
      <c r="A30" s="98" t="s">
        <v>291</v>
      </c>
      <c r="B30" s="98" t="s">
        <v>21</v>
      </c>
      <c r="C30" s="256"/>
      <c r="D30" s="41"/>
      <c r="E30" s="257"/>
    </row>
    <row r="31" spans="1:6" s="3" customFormat="1" ht="16.5" customHeight="1">
      <c r="A31" s="89" t="s">
        <v>34</v>
      </c>
      <c r="B31" s="89" t="s">
        <v>3</v>
      </c>
      <c r="C31" s="4"/>
      <c r="D31" s="253"/>
      <c r="E31" s="254"/>
    </row>
    <row r="32" spans="1:6" s="3" customFormat="1" ht="16.5" customHeight="1">
      <c r="A32" s="89" t="s">
        <v>35</v>
      </c>
      <c r="B32" s="89" t="s">
        <v>4</v>
      </c>
      <c r="C32" s="4"/>
      <c r="D32" s="253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3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292</v>
      </c>
      <c r="B35" s="98" t="s">
        <v>56</v>
      </c>
      <c r="C35" s="4"/>
      <c r="D35" s="253"/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3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53"/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3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3"/>
      <c r="E40" s="96"/>
    </row>
    <row r="41" spans="1:5" s="3" customFormat="1" ht="16.5" customHeight="1">
      <c r="A41" s="17" t="s">
        <v>359</v>
      </c>
      <c r="B41" s="17" t="s">
        <v>365</v>
      </c>
      <c r="C41" s="4"/>
      <c r="D41" s="253"/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3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3"/>
      <c r="E43" s="96"/>
    </row>
    <row r="44" spans="1:5" s="3" customFormat="1" ht="27.6">
      <c r="A44" s="89" t="s">
        <v>40</v>
      </c>
      <c r="B44" s="89" t="s">
        <v>28</v>
      </c>
      <c r="C44" s="4"/>
      <c r="D44" s="253"/>
      <c r="E44" s="96"/>
    </row>
    <row r="45" spans="1:5" s="3" customFormat="1" ht="16.5" customHeight="1">
      <c r="A45" s="89" t="s">
        <v>41</v>
      </c>
      <c r="B45" s="89" t="s">
        <v>24</v>
      </c>
      <c r="C45" s="4"/>
      <c r="D45" s="253"/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3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3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4"/>
      <c r="D49" s="253"/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3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3"/>
      <c r="E51" s="96"/>
    </row>
    <row r="52" spans="1:6" s="3" customFormat="1">
      <c r="A52" s="89" t="s">
        <v>45</v>
      </c>
      <c r="B52" s="89" t="s">
        <v>29</v>
      </c>
      <c r="C52" s="4"/>
      <c r="D52" s="253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3"/>
      <c r="E53" s="254"/>
      <c r="F53" s="255"/>
    </row>
    <row r="54" spans="1:6" s="3" customFormat="1" ht="27.6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4"/>
      <c r="F54" s="255"/>
    </row>
    <row r="55" spans="1:6" s="3" customFormat="1">
      <c r="A55" s="89" t="s">
        <v>50</v>
      </c>
      <c r="B55" s="89" t="s">
        <v>48</v>
      </c>
      <c r="C55" s="4"/>
      <c r="D55" s="253"/>
      <c r="E55" s="254"/>
      <c r="F55" s="255"/>
    </row>
    <row r="56" spans="1:6" s="3" customFormat="1" ht="16.5" customHeight="1">
      <c r="A56" s="89" t="s">
        <v>51</v>
      </c>
      <c r="B56" s="89" t="s">
        <v>47</v>
      </c>
      <c r="C56" s="4"/>
      <c r="D56" s="253"/>
      <c r="E56" s="254"/>
      <c r="F56" s="255"/>
    </row>
    <row r="57" spans="1:6" s="3" customFormat="1">
      <c r="A57" s="88">
        <v>1.4</v>
      </c>
      <c r="B57" s="88" t="s">
        <v>419</v>
      </c>
      <c r="C57" s="4"/>
      <c r="D57" s="253"/>
      <c r="E57" s="254"/>
      <c r="F57" s="255"/>
    </row>
    <row r="58" spans="1:6" s="258" customFormat="1">
      <c r="A58" s="88">
        <v>1.5</v>
      </c>
      <c r="B58" s="88" t="s">
        <v>7</v>
      </c>
      <c r="C58" s="256"/>
      <c r="D58" s="40"/>
      <c r="E58" s="257"/>
    </row>
    <row r="59" spans="1:6" s="258" customFormat="1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7"/>
    </row>
    <row r="60" spans="1:6" s="258" customFormat="1">
      <c r="A60" s="89" t="s">
        <v>299</v>
      </c>
      <c r="B60" s="46" t="s">
        <v>52</v>
      </c>
      <c r="C60" s="256"/>
      <c r="D60" s="40"/>
      <c r="E60" s="257"/>
    </row>
    <row r="61" spans="1:6" s="258" customFormat="1" ht="27.6">
      <c r="A61" s="89" t="s">
        <v>300</v>
      </c>
      <c r="B61" s="46" t="s">
        <v>54</v>
      </c>
      <c r="C61" s="256"/>
      <c r="D61" s="40"/>
      <c r="E61" s="257"/>
    </row>
    <row r="62" spans="1:6" s="258" customFormat="1">
      <c r="A62" s="89" t="s">
        <v>301</v>
      </c>
      <c r="B62" s="46" t="s">
        <v>53</v>
      </c>
      <c r="C62" s="40"/>
      <c r="D62" s="40"/>
      <c r="E62" s="257"/>
    </row>
    <row r="63" spans="1:6" s="258" customFormat="1">
      <c r="A63" s="89" t="s">
        <v>302</v>
      </c>
      <c r="B63" s="46" t="s">
        <v>27</v>
      </c>
      <c r="C63" s="256"/>
      <c r="D63" s="40"/>
      <c r="E63" s="257"/>
    </row>
    <row r="64" spans="1:6" s="258" customFormat="1">
      <c r="A64" s="89" t="s">
        <v>339</v>
      </c>
      <c r="B64" s="46" t="s">
        <v>340</v>
      </c>
      <c r="C64" s="256"/>
      <c r="D64" s="40"/>
      <c r="E64" s="257"/>
    </row>
    <row r="65" spans="1:5">
      <c r="A65" s="251">
        <v>2</v>
      </c>
      <c r="B65" s="251" t="s">
        <v>413</v>
      </c>
      <c r="C65" s="260"/>
      <c r="D65" s="86">
        <f>SUM(D66:D72)</f>
        <v>0</v>
      </c>
      <c r="E65" s="97"/>
    </row>
    <row r="66" spans="1:5">
      <c r="A66" s="99">
        <v>2.1</v>
      </c>
      <c r="B66" s="261" t="s">
        <v>100</v>
      </c>
      <c r="C66" s="262"/>
      <c r="D66" s="22"/>
      <c r="E66" s="97"/>
    </row>
    <row r="67" spans="1:5">
      <c r="A67" s="99">
        <v>2.2000000000000002</v>
      </c>
      <c r="B67" s="261" t="s">
        <v>414</v>
      </c>
      <c r="C67" s="262"/>
      <c r="D67" s="22"/>
      <c r="E67" s="97"/>
    </row>
    <row r="68" spans="1:5">
      <c r="A68" s="99">
        <v>2.2999999999999998</v>
      </c>
      <c r="B68" s="261" t="s">
        <v>104</v>
      </c>
      <c r="C68" s="262"/>
      <c r="D68" s="22"/>
      <c r="E68" s="97"/>
    </row>
    <row r="69" spans="1:5">
      <c r="A69" s="99">
        <v>2.4</v>
      </c>
      <c r="B69" s="261" t="s">
        <v>103</v>
      </c>
      <c r="C69" s="262"/>
      <c r="D69" s="22"/>
      <c r="E69" s="97"/>
    </row>
    <row r="70" spans="1:5">
      <c r="A70" s="99">
        <v>2.5</v>
      </c>
      <c r="B70" s="261" t="s">
        <v>415</v>
      </c>
      <c r="C70" s="262"/>
      <c r="D70" s="22"/>
      <c r="E70" s="97"/>
    </row>
    <row r="71" spans="1:5">
      <c r="A71" s="99">
        <v>2.6</v>
      </c>
      <c r="B71" s="261" t="s">
        <v>101</v>
      </c>
      <c r="C71" s="262"/>
      <c r="D71" s="22"/>
      <c r="E71" s="97"/>
    </row>
    <row r="72" spans="1:5">
      <c r="A72" s="99">
        <v>2.7</v>
      </c>
      <c r="B72" s="261" t="s">
        <v>102</v>
      </c>
      <c r="C72" s="263"/>
      <c r="D72" s="22"/>
      <c r="E72" s="97"/>
    </row>
    <row r="73" spans="1:5">
      <c r="A73" s="251">
        <v>3</v>
      </c>
      <c r="B73" s="251" t="s">
        <v>453</v>
      </c>
      <c r="C73" s="86"/>
      <c r="D73" s="22"/>
      <c r="E73" s="97"/>
    </row>
    <row r="74" spans="1:5">
      <c r="A74" s="251">
        <v>4</v>
      </c>
      <c r="B74" s="251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2"/>
      <c r="D75" s="8"/>
      <c r="E75" s="97"/>
    </row>
    <row r="76" spans="1:5">
      <c r="A76" s="99">
        <v>4.2</v>
      </c>
      <c r="B76" s="99" t="s">
        <v>255</v>
      </c>
      <c r="C76" s="263"/>
      <c r="D76" s="8"/>
      <c r="E76" s="97"/>
    </row>
    <row r="77" spans="1:5">
      <c r="A77" s="251">
        <v>5</v>
      </c>
      <c r="B77" s="251" t="s">
        <v>281</v>
      </c>
      <c r="C77" s="293"/>
      <c r="D77" s="263"/>
      <c r="E77" s="97"/>
    </row>
    <row r="78" spans="1:5">
      <c r="B78" s="44"/>
    </row>
    <row r="81" spans="1:9" s="23" customFormat="1" ht="13.2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3.2">
      <c r="B87" s="66" t="s">
        <v>140</v>
      </c>
    </row>
    <row r="88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ColWidth="9.109375" defaultRowHeight="13.8"/>
  <cols>
    <col min="1" max="1" width="8.88671875" style="2" customWidth="1"/>
    <col min="2" max="2" width="88" style="2" customWidth="1"/>
    <col min="3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75" t="s">
        <v>329</v>
      </c>
      <c r="B1" s="78"/>
      <c r="C1" s="513" t="s">
        <v>110</v>
      </c>
      <c r="D1" s="513"/>
      <c r="E1" s="92"/>
    </row>
    <row r="2" spans="1:5" s="6" customFormat="1">
      <c r="A2" s="75" t="s">
        <v>330</v>
      </c>
      <c r="B2" s="78"/>
      <c r="C2" s="511" t="s">
        <v>738</v>
      </c>
      <c r="D2" s="511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27.6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6.2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73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3.2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3.2">
      <c r="A37" s="66"/>
      <c r="B37" s="66" t="s">
        <v>140</v>
      </c>
    </row>
    <row r="38" spans="1:9" s="23" customFormat="1" ht="13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I2" sqref="I2:J2"/>
    </sheetView>
  </sheetViews>
  <sheetFormatPr defaultColWidth="9.109375" defaultRowHeight="13.2"/>
  <cols>
    <col min="1" max="1" width="5.44140625" style="191" customWidth="1"/>
    <col min="2" max="2" width="20.88671875" style="191" customWidth="1"/>
    <col min="3" max="3" width="26" style="191" customWidth="1"/>
    <col min="4" max="4" width="17" style="191" customWidth="1"/>
    <col min="5" max="5" width="18.109375" style="191" customWidth="1"/>
    <col min="6" max="6" width="14.6640625" style="191" customWidth="1"/>
    <col min="7" max="7" width="15.5546875" style="191" customWidth="1"/>
    <col min="8" max="8" width="14.6640625" style="191" customWidth="1"/>
    <col min="9" max="9" width="29.6640625" style="191" customWidth="1"/>
    <col min="10" max="10" width="0" style="191" hidden="1" customWidth="1"/>
    <col min="11" max="16384" width="9.109375" style="191"/>
  </cols>
  <sheetData>
    <row r="1" spans="1:10" ht="13.8">
      <c r="A1" s="75" t="s">
        <v>416</v>
      </c>
      <c r="B1" s="75"/>
      <c r="C1" s="78"/>
      <c r="D1" s="78"/>
      <c r="E1" s="78"/>
      <c r="F1" s="78"/>
      <c r="G1" s="235"/>
      <c r="H1" s="235"/>
      <c r="I1" s="513" t="s">
        <v>110</v>
      </c>
      <c r="J1" s="513"/>
    </row>
    <row r="2" spans="1:10" ht="13.8">
      <c r="A2" s="77" t="s">
        <v>141</v>
      </c>
      <c r="B2" s="75"/>
      <c r="C2" s="78"/>
      <c r="D2" s="78"/>
      <c r="E2" s="78"/>
      <c r="F2" s="78"/>
      <c r="G2" s="235"/>
      <c r="H2" s="235"/>
      <c r="I2" s="511" t="s">
        <v>738</v>
      </c>
      <c r="J2" s="511"/>
    </row>
    <row r="3" spans="1:10" ht="13.8">
      <c r="A3" s="77"/>
      <c r="B3" s="77"/>
      <c r="C3" s="75"/>
      <c r="D3" s="75"/>
      <c r="E3" s="75"/>
      <c r="F3" s="75"/>
      <c r="G3" s="168"/>
      <c r="H3" s="168"/>
      <c r="I3" s="235"/>
    </row>
    <row r="4" spans="1:10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3.8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3.8">
      <c r="A6" s="78"/>
      <c r="B6" s="78"/>
      <c r="C6" s="78"/>
      <c r="D6" s="78"/>
      <c r="E6" s="78"/>
      <c r="F6" s="78"/>
      <c r="G6" s="77"/>
      <c r="H6" s="77"/>
      <c r="I6" s="77"/>
    </row>
    <row r="7" spans="1:10" ht="13.8">
      <c r="A7" s="167"/>
      <c r="B7" s="167"/>
      <c r="C7" s="167"/>
      <c r="D7" s="228"/>
      <c r="E7" s="167"/>
      <c r="F7" s="167"/>
      <c r="G7" s="79"/>
      <c r="H7" s="79"/>
      <c r="I7" s="79"/>
    </row>
    <row r="8" spans="1:10" ht="41.4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3.8">
      <c r="A9" s="91"/>
      <c r="B9" s="433"/>
      <c r="C9" s="91"/>
      <c r="D9" s="433"/>
      <c r="E9" s="80"/>
      <c r="F9" s="80"/>
      <c r="G9" s="433"/>
      <c r="H9" s="80"/>
      <c r="I9" s="80"/>
      <c r="J9" s="238"/>
    </row>
    <row r="10" spans="1:10" ht="13.8">
      <c r="A10" s="91"/>
      <c r="B10" s="433"/>
      <c r="C10" s="91"/>
      <c r="D10" s="433"/>
      <c r="E10" s="80"/>
      <c r="F10" s="80"/>
      <c r="G10" s="433"/>
      <c r="H10" s="80"/>
      <c r="I10" s="80"/>
      <c r="J10" s="238"/>
    </row>
    <row r="11" spans="1:10" ht="13.8">
      <c r="A11" s="91"/>
      <c r="B11" s="433"/>
      <c r="C11" s="91"/>
      <c r="D11" s="433"/>
      <c r="E11" s="80"/>
      <c r="F11" s="80"/>
      <c r="G11" s="433"/>
      <c r="H11" s="80"/>
      <c r="I11" s="80"/>
      <c r="J11" s="238"/>
    </row>
    <row r="12" spans="1:10" ht="13.8">
      <c r="A12" s="91"/>
      <c r="B12" s="433"/>
      <c r="C12" s="91"/>
      <c r="D12" s="433"/>
      <c r="E12" s="80"/>
      <c r="F12" s="80"/>
      <c r="G12" s="433"/>
      <c r="H12" s="80"/>
      <c r="I12" s="80"/>
      <c r="J12" s="238"/>
    </row>
    <row r="13" spans="1:10" ht="13.8">
      <c r="A13" s="91"/>
      <c r="B13" s="433"/>
      <c r="C13" s="91"/>
      <c r="D13" s="433"/>
      <c r="E13" s="80"/>
      <c r="F13" s="80"/>
      <c r="G13" s="433"/>
      <c r="H13" s="80"/>
      <c r="I13" s="80"/>
      <c r="J13" s="238"/>
    </row>
    <row r="14" spans="1:10" ht="13.8">
      <c r="A14" s="91"/>
      <c r="B14" s="433"/>
      <c r="C14" s="91"/>
      <c r="D14" s="433"/>
      <c r="E14" s="80"/>
      <c r="F14" s="80"/>
      <c r="G14" s="433"/>
      <c r="H14" s="80"/>
      <c r="I14" s="80"/>
      <c r="J14" s="238"/>
    </row>
    <row r="15" spans="1:10" ht="13.8">
      <c r="A15" s="91"/>
      <c r="B15" s="433"/>
      <c r="C15" s="91"/>
      <c r="D15" s="433"/>
      <c r="E15" s="80"/>
      <c r="F15" s="80"/>
      <c r="G15" s="433"/>
      <c r="H15" s="80"/>
      <c r="I15" s="80"/>
      <c r="J15" s="238"/>
    </row>
    <row r="16" spans="1:10" ht="13.8">
      <c r="A16" s="91"/>
      <c r="B16" s="433"/>
      <c r="C16" s="91"/>
      <c r="D16" s="433"/>
      <c r="E16" s="80"/>
      <c r="F16" s="80"/>
      <c r="G16" s="433"/>
      <c r="H16" s="80"/>
      <c r="I16" s="80"/>
      <c r="J16" s="238"/>
    </row>
    <row r="17" spans="1:10" ht="13.8">
      <c r="A17" s="91"/>
      <c r="B17" s="433"/>
      <c r="C17" s="91"/>
      <c r="D17" s="433"/>
      <c r="E17" s="80"/>
      <c r="F17" s="80"/>
      <c r="G17" s="433"/>
      <c r="H17" s="80"/>
      <c r="I17" s="80"/>
      <c r="J17" s="238"/>
    </row>
    <row r="18" spans="1:10" ht="13.8">
      <c r="A18" s="91"/>
      <c r="B18" s="433"/>
      <c r="C18" s="91"/>
      <c r="D18" s="433"/>
      <c r="E18" s="80"/>
      <c r="F18" s="80"/>
      <c r="G18" s="433"/>
      <c r="H18" s="80"/>
      <c r="I18" s="80"/>
      <c r="J18" s="238"/>
    </row>
    <row r="19" spans="1:10" ht="13.8">
      <c r="A19" s="91"/>
      <c r="B19" s="433"/>
      <c r="C19" s="91"/>
      <c r="D19" s="433"/>
      <c r="E19" s="80"/>
      <c r="F19" s="80"/>
      <c r="G19" s="433"/>
      <c r="H19" s="80"/>
      <c r="I19" s="80"/>
      <c r="J19" s="238"/>
    </row>
    <row r="20" spans="1:10" ht="13.8">
      <c r="A20" s="91"/>
      <c r="B20" s="433"/>
      <c r="C20" s="91"/>
      <c r="D20" s="433"/>
      <c r="E20" s="80"/>
      <c r="F20" s="80"/>
      <c r="G20" s="433"/>
      <c r="H20" s="80"/>
      <c r="I20" s="80"/>
      <c r="J20" s="238"/>
    </row>
    <row r="21" spans="1:10" ht="13.8">
      <c r="A21" s="91"/>
      <c r="B21" s="434"/>
      <c r="C21" s="91"/>
      <c r="D21" s="434"/>
      <c r="E21" s="80"/>
      <c r="F21" s="80"/>
      <c r="G21" s="435"/>
      <c r="H21" s="80"/>
      <c r="I21" s="80"/>
      <c r="J21" s="238"/>
    </row>
    <row r="22" spans="1:10" ht="13.8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3.8">
      <c r="A23" s="236"/>
      <c r="B23" s="236"/>
      <c r="C23" s="236"/>
      <c r="D23" s="236"/>
      <c r="E23" s="236"/>
      <c r="F23" s="236"/>
      <c r="G23" s="236"/>
      <c r="H23" s="190"/>
      <c r="I23" s="190"/>
    </row>
    <row r="24" spans="1:10" ht="13.8">
      <c r="A24" s="237" t="s">
        <v>447</v>
      </c>
      <c r="B24" s="237"/>
      <c r="C24" s="236"/>
      <c r="D24" s="236"/>
      <c r="E24" s="236"/>
      <c r="F24" s="236"/>
      <c r="G24" s="236"/>
      <c r="H24" s="190"/>
      <c r="I24" s="190"/>
    </row>
    <row r="25" spans="1:10" ht="13.8">
      <c r="A25" s="237"/>
      <c r="B25" s="237"/>
      <c r="C25" s="236"/>
      <c r="D25" s="236"/>
      <c r="E25" s="236"/>
      <c r="F25" s="236"/>
      <c r="G25" s="236"/>
      <c r="H25" s="190"/>
      <c r="I25" s="190"/>
    </row>
    <row r="26" spans="1:10" ht="13.8">
      <c r="A26" s="237"/>
      <c r="B26" s="237"/>
      <c r="C26" s="190"/>
      <c r="D26" s="190"/>
      <c r="E26" s="190"/>
      <c r="F26" s="190"/>
      <c r="G26" s="190"/>
      <c r="H26" s="190"/>
      <c r="I26" s="190"/>
    </row>
    <row r="27" spans="1:10" ht="13.8">
      <c r="A27" s="237"/>
      <c r="B27" s="237"/>
      <c r="C27" s="190"/>
      <c r="D27" s="190"/>
      <c r="E27" s="190"/>
      <c r="F27" s="190"/>
      <c r="G27" s="190"/>
      <c r="H27" s="190"/>
      <c r="I27" s="190"/>
    </row>
    <row r="28" spans="1:10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10" ht="13.8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10" ht="13.8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10" ht="13.8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10" ht="13.8">
      <c r="A32" s="196"/>
      <c r="B32" s="196"/>
      <c r="C32" s="196" t="s">
        <v>397</v>
      </c>
      <c r="D32" s="196"/>
      <c r="E32" s="196"/>
      <c r="F32" s="196"/>
      <c r="G32" s="196"/>
      <c r="H32" s="190"/>
      <c r="I32" s="190"/>
    </row>
    <row r="33" spans="1:9" ht="13.8">
      <c r="A33" s="190"/>
      <c r="B33" s="190"/>
      <c r="C33" s="190" t="s">
        <v>396</v>
      </c>
      <c r="D33" s="190"/>
      <c r="E33" s="190"/>
      <c r="F33" s="190"/>
      <c r="G33" s="190"/>
      <c r="H33" s="190"/>
      <c r="I33" s="190"/>
    </row>
    <row r="34" spans="1:9">
      <c r="A34" s="198"/>
      <c r="B34" s="198"/>
      <c r="C34" s="198" t="s">
        <v>140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G2" sqref="G2:H2"/>
    </sheetView>
  </sheetViews>
  <sheetFormatPr defaultRowHeight="13.2"/>
  <cols>
    <col min="1" max="1" width="22.5546875" customWidth="1"/>
    <col min="2" max="2" width="2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8" ht="13.8">
      <c r="A1" s="75" t="s">
        <v>368</v>
      </c>
      <c r="B1" s="78"/>
      <c r="C1" s="78"/>
      <c r="D1" s="78"/>
      <c r="E1" s="78"/>
      <c r="F1" s="78"/>
      <c r="G1" s="513" t="s">
        <v>110</v>
      </c>
      <c r="H1" s="513"/>
    </row>
    <row r="2" spans="1:8" ht="13.8">
      <c r="A2" s="77" t="s">
        <v>141</v>
      </c>
      <c r="B2" s="78"/>
      <c r="C2" s="78"/>
      <c r="D2" s="78"/>
      <c r="E2" s="78"/>
      <c r="F2" s="78"/>
      <c r="G2" s="511" t="s">
        <v>738</v>
      </c>
      <c r="H2" s="511"/>
    </row>
    <row r="3" spans="1:8" ht="13.8">
      <c r="A3" s="77"/>
      <c r="B3" s="77"/>
      <c r="C3" s="77"/>
      <c r="D3" s="77"/>
      <c r="E3" s="77"/>
      <c r="F3" s="77"/>
      <c r="G3" s="168"/>
      <c r="H3" s="168"/>
    </row>
    <row r="4" spans="1:8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3.8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3.8">
      <c r="A6" s="78"/>
      <c r="B6" s="78"/>
      <c r="C6" s="78"/>
      <c r="D6" s="78"/>
      <c r="E6" s="78"/>
      <c r="F6" s="78"/>
      <c r="G6" s="77"/>
      <c r="H6" s="77"/>
    </row>
    <row r="7" spans="1:8" ht="13.8">
      <c r="A7" s="167"/>
      <c r="B7" s="167"/>
      <c r="C7" s="286"/>
      <c r="D7" s="167"/>
      <c r="E7" s="167"/>
      <c r="F7" s="167"/>
      <c r="G7" s="79"/>
      <c r="H7" s="79"/>
    </row>
    <row r="8" spans="1:8" ht="41.4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3.8">
      <c r="A9" s="99"/>
      <c r="B9" s="99"/>
      <c r="C9" s="425"/>
      <c r="D9" s="99"/>
      <c r="E9" s="99"/>
      <c r="F9" s="15"/>
      <c r="G9" s="426"/>
      <c r="H9" s="426"/>
    </row>
    <row r="10" spans="1:8" ht="13.8">
      <c r="A10" s="99"/>
      <c r="B10" s="99"/>
      <c r="C10" s="425"/>
      <c r="D10" s="99"/>
      <c r="E10" s="99"/>
      <c r="F10" s="15"/>
      <c r="G10" s="426"/>
      <c r="H10" s="426"/>
    </row>
    <row r="11" spans="1:8" ht="13.8">
      <c r="A11" s="88"/>
      <c r="B11" s="88"/>
      <c r="C11" s="427"/>
      <c r="D11" s="88"/>
      <c r="E11" s="88"/>
      <c r="F11" s="14"/>
      <c r="G11" s="436"/>
      <c r="H11" s="4"/>
    </row>
    <row r="12" spans="1:8" ht="13.8">
      <c r="A12" s="88"/>
      <c r="B12" s="88"/>
      <c r="C12" s="427"/>
      <c r="D12" s="88"/>
      <c r="E12" s="88"/>
      <c r="F12" s="14"/>
      <c r="G12" s="436"/>
      <c r="H12" s="4"/>
    </row>
    <row r="13" spans="1:8" ht="13.8">
      <c r="A13" s="88"/>
      <c r="B13" s="88"/>
      <c r="C13" s="88"/>
      <c r="D13" s="88"/>
      <c r="E13" s="88"/>
      <c r="F13" s="88"/>
      <c r="G13" s="436"/>
      <c r="H13" s="4"/>
    </row>
    <row r="14" spans="1:8" ht="13.8">
      <c r="A14" s="88"/>
      <c r="B14" s="88"/>
      <c r="C14" s="88"/>
      <c r="D14" s="88"/>
      <c r="E14" s="88"/>
      <c r="F14" s="88"/>
      <c r="G14" s="436"/>
      <c r="H14" s="4"/>
    </row>
    <row r="15" spans="1:8" ht="13.8">
      <c r="A15" s="88"/>
      <c r="B15" s="88"/>
      <c r="C15" s="427"/>
      <c r="D15" s="88"/>
      <c r="E15" s="88"/>
      <c r="F15" s="14"/>
      <c r="G15" s="437"/>
      <c r="H15" s="4"/>
    </row>
    <row r="16" spans="1:8" ht="13.8">
      <c r="A16" s="88"/>
      <c r="B16" s="88"/>
      <c r="C16" s="43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3.8">
      <c r="A25" s="236"/>
      <c r="B25" s="236"/>
      <c r="C25" s="236"/>
      <c r="D25" s="236"/>
      <c r="E25" s="236"/>
      <c r="F25" s="236"/>
      <c r="G25" s="190"/>
      <c r="H25" s="190"/>
    </row>
    <row r="26" spans="1:8" ht="13.8">
      <c r="A26" s="237" t="s">
        <v>352</v>
      </c>
      <c r="B26" s="236"/>
      <c r="C26" s="236"/>
      <c r="D26" s="236"/>
      <c r="E26" s="236"/>
      <c r="F26" s="236"/>
      <c r="G26" s="190"/>
      <c r="H26" s="190"/>
    </row>
    <row r="27" spans="1:8" ht="13.8">
      <c r="A27" s="237" t="s">
        <v>355</v>
      </c>
      <c r="B27" s="236"/>
      <c r="C27" s="236"/>
      <c r="D27" s="236"/>
      <c r="E27" s="236"/>
      <c r="F27" s="236"/>
      <c r="G27" s="190"/>
      <c r="H27" s="190"/>
    </row>
    <row r="28" spans="1:8" ht="13.8">
      <c r="A28" s="237"/>
      <c r="B28" s="190"/>
      <c r="C28" s="190"/>
      <c r="D28" s="190"/>
      <c r="E28" s="190"/>
      <c r="F28" s="190"/>
      <c r="G28" s="190"/>
      <c r="H28" s="190"/>
    </row>
    <row r="29" spans="1:8" ht="13.8">
      <c r="A29" s="237"/>
      <c r="B29" s="190"/>
      <c r="C29" s="190"/>
      <c r="D29" s="190"/>
      <c r="E29" s="190"/>
      <c r="F29" s="190"/>
      <c r="G29" s="190"/>
      <c r="H29" s="190"/>
    </row>
    <row r="30" spans="1:8">
      <c r="A30" s="233"/>
      <c r="B30" s="233"/>
      <c r="C30" s="233"/>
      <c r="D30" s="233"/>
      <c r="E30" s="233"/>
      <c r="F30" s="233"/>
      <c r="G30" s="233"/>
      <c r="H30" s="233"/>
    </row>
    <row r="31" spans="1:8" ht="13.8">
      <c r="A31" s="196" t="s">
        <v>107</v>
      </c>
      <c r="B31" s="190"/>
      <c r="C31" s="190"/>
      <c r="D31" s="190"/>
      <c r="E31" s="190"/>
      <c r="F31" s="190"/>
      <c r="G31" s="190"/>
      <c r="H31" s="190"/>
    </row>
    <row r="32" spans="1:8" ht="13.8">
      <c r="A32" s="190"/>
      <c r="B32" s="190"/>
      <c r="C32" s="190"/>
      <c r="D32" s="190"/>
      <c r="E32" s="190"/>
      <c r="F32" s="190"/>
      <c r="G32" s="190"/>
      <c r="H32" s="190"/>
    </row>
    <row r="33" spans="1:8" ht="13.8">
      <c r="A33" s="190"/>
      <c r="B33" s="190"/>
      <c r="C33" s="190"/>
      <c r="D33" s="190"/>
      <c r="E33" s="190"/>
      <c r="F33" s="190"/>
      <c r="G33" s="190"/>
      <c r="H33" s="197"/>
    </row>
    <row r="34" spans="1:8" ht="13.8">
      <c r="A34" s="196"/>
      <c r="B34" s="196" t="s">
        <v>272</v>
      </c>
      <c r="C34" s="196"/>
      <c r="D34" s="196"/>
      <c r="E34" s="196"/>
      <c r="F34" s="196"/>
      <c r="G34" s="190"/>
      <c r="H34" s="197"/>
    </row>
    <row r="35" spans="1:8" ht="13.8">
      <c r="A35" s="190"/>
      <c r="B35" s="190" t="s">
        <v>271</v>
      </c>
      <c r="C35" s="190"/>
      <c r="D35" s="190"/>
      <c r="E35" s="190"/>
      <c r="F35" s="190"/>
      <c r="G35" s="190"/>
      <c r="H35" s="197"/>
    </row>
    <row r="36" spans="1:8">
      <c r="A36" s="198"/>
      <c r="B36" s="198" t="s">
        <v>140</v>
      </c>
      <c r="C36" s="198"/>
      <c r="D36" s="198"/>
      <c r="E36" s="198"/>
      <c r="F36" s="198"/>
      <c r="G36" s="191"/>
      <c r="H3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09375" defaultRowHeight="13.2"/>
  <cols>
    <col min="1" max="1" width="5.44140625" style="191" customWidth="1"/>
    <col min="2" max="2" width="13.109375" style="191" customWidth="1"/>
    <col min="3" max="3" width="15.109375" style="191" customWidth="1"/>
    <col min="4" max="4" width="18" style="191" customWidth="1"/>
    <col min="5" max="5" width="20.5546875" style="191" customWidth="1"/>
    <col min="6" max="6" width="21.33203125" style="191" customWidth="1"/>
    <col min="7" max="7" width="15.109375" style="191" customWidth="1"/>
    <col min="8" max="8" width="15.5546875" style="191" customWidth="1"/>
    <col min="9" max="9" width="13.44140625" style="191" customWidth="1"/>
    <col min="10" max="10" width="0" style="191" hidden="1" customWidth="1"/>
    <col min="11" max="16384" width="9.109375" style="191"/>
  </cols>
  <sheetData>
    <row r="1" spans="1:10" ht="13.8">
      <c r="A1" s="75" t="s">
        <v>468</v>
      </c>
      <c r="B1" s="75"/>
      <c r="C1" s="78"/>
      <c r="D1" s="78"/>
      <c r="E1" s="78"/>
      <c r="F1" s="78"/>
      <c r="G1" s="513" t="s">
        <v>110</v>
      </c>
      <c r="H1" s="513"/>
    </row>
    <row r="2" spans="1:10" ht="13.8">
      <c r="A2" s="77" t="s">
        <v>141</v>
      </c>
      <c r="B2" s="75"/>
      <c r="C2" s="78"/>
      <c r="D2" s="78"/>
      <c r="E2" s="78"/>
      <c r="F2" s="78"/>
      <c r="G2" s="511" t="s">
        <v>738</v>
      </c>
      <c r="H2" s="511"/>
    </row>
    <row r="3" spans="1:10" ht="13.8">
      <c r="A3" s="77"/>
      <c r="B3" s="77"/>
      <c r="C3" s="77"/>
      <c r="D3" s="77"/>
      <c r="E3" s="77"/>
      <c r="F3" s="77"/>
      <c r="G3" s="226"/>
      <c r="H3" s="226"/>
    </row>
    <row r="4" spans="1:10" ht="13.8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3.8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3.8">
      <c r="A6" s="78"/>
      <c r="B6" s="78"/>
      <c r="C6" s="78"/>
      <c r="D6" s="78"/>
      <c r="E6" s="78"/>
      <c r="F6" s="78"/>
      <c r="G6" s="77"/>
      <c r="H6" s="77"/>
    </row>
    <row r="7" spans="1:10" ht="13.8">
      <c r="A7" s="225"/>
      <c r="B7" s="225"/>
      <c r="C7" s="225"/>
      <c r="D7" s="228"/>
      <c r="E7" s="225"/>
      <c r="F7" s="225"/>
      <c r="G7" s="79"/>
      <c r="H7" s="79"/>
    </row>
    <row r="8" spans="1:10" ht="27.6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3.8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3.8">
      <c r="A10" s="99"/>
      <c r="B10" s="99"/>
      <c r="C10" s="99"/>
      <c r="D10" s="99"/>
      <c r="E10" s="99"/>
      <c r="F10" s="99"/>
      <c r="G10" s="4"/>
      <c r="H10" s="4"/>
    </row>
    <row r="11" spans="1:10" ht="13.8">
      <c r="A11" s="88"/>
      <c r="B11" s="88"/>
      <c r="C11" s="88"/>
      <c r="D11" s="88"/>
      <c r="E11" s="88"/>
      <c r="F11" s="88"/>
      <c r="G11" s="4"/>
      <c r="H11" s="4"/>
    </row>
    <row r="12" spans="1:10" ht="13.8">
      <c r="A12" s="88"/>
      <c r="B12" s="88"/>
      <c r="C12" s="88"/>
      <c r="D12" s="88"/>
      <c r="E12" s="88"/>
      <c r="F12" s="88"/>
      <c r="G12" s="4"/>
      <c r="H12" s="4"/>
    </row>
    <row r="13" spans="1:10" ht="13.8">
      <c r="A13" s="88"/>
      <c r="B13" s="88"/>
      <c r="C13" s="88"/>
      <c r="D13" s="88"/>
      <c r="E13" s="88"/>
      <c r="F13" s="88"/>
      <c r="G13" s="4"/>
      <c r="H13" s="4"/>
    </row>
    <row r="14" spans="1:10" ht="13.8">
      <c r="A14" s="88"/>
      <c r="B14" s="88"/>
      <c r="C14" s="88"/>
      <c r="D14" s="88"/>
      <c r="E14" s="88"/>
      <c r="F14" s="88"/>
      <c r="G14" s="4"/>
      <c r="H14" s="4"/>
    </row>
    <row r="15" spans="1:10" ht="13.8">
      <c r="A15" s="88"/>
      <c r="B15" s="88"/>
      <c r="C15" s="88"/>
      <c r="D15" s="88"/>
      <c r="E15" s="88"/>
      <c r="F15" s="88"/>
      <c r="G15" s="4"/>
      <c r="H15" s="4"/>
    </row>
    <row r="16" spans="1:10" ht="13.8">
      <c r="A16" s="88"/>
      <c r="B16" s="88"/>
      <c r="C16" s="88"/>
      <c r="D16" s="88"/>
      <c r="E16" s="88"/>
      <c r="F16" s="88"/>
      <c r="G16" s="4"/>
      <c r="H16" s="4"/>
    </row>
    <row r="17" spans="1:8" ht="13.8">
      <c r="A17" s="88"/>
      <c r="B17" s="88"/>
      <c r="C17" s="88"/>
      <c r="D17" s="88"/>
      <c r="E17" s="88"/>
      <c r="F17" s="88"/>
      <c r="G17" s="4"/>
      <c r="H17" s="4"/>
    </row>
    <row r="18" spans="1:8" ht="13.8">
      <c r="A18" s="88"/>
      <c r="B18" s="88"/>
      <c r="C18" s="88"/>
      <c r="D18" s="88"/>
      <c r="E18" s="88"/>
      <c r="F18" s="88"/>
      <c r="G18" s="4"/>
      <c r="H18" s="4"/>
    </row>
    <row r="19" spans="1:8" ht="13.8">
      <c r="A19" s="88"/>
      <c r="B19" s="88"/>
      <c r="C19" s="88"/>
      <c r="D19" s="88"/>
      <c r="E19" s="88"/>
      <c r="F19" s="88"/>
      <c r="G19" s="4"/>
      <c r="H19" s="4"/>
    </row>
    <row r="20" spans="1:8" ht="13.8">
      <c r="A20" s="88"/>
      <c r="B20" s="88"/>
      <c r="C20" s="88"/>
      <c r="D20" s="88"/>
      <c r="E20" s="88"/>
      <c r="F20" s="88"/>
      <c r="G20" s="4"/>
      <c r="H20" s="4"/>
    </row>
    <row r="21" spans="1:8" ht="13.8">
      <c r="A21" s="88"/>
      <c r="B21" s="88"/>
      <c r="C21" s="88"/>
      <c r="D21" s="88"/>
      <c r="E21" s="88"/>
      <c r="F21" s="88"/>
      <c r="G21" s="4"/>
      <c r="H21" s="4"/>
    </row>
    <row r="22" spans="1:8" ht="13.8">
      <c r="A22" s="88"/>
      <c r="B22" s="88"/>
      <c r="C22" s="88"/>
      <c r="D22" s="88"/>
      <c r="E22" s="88"/>
      <c r="F22" s="88"/>
      <c r="G22" s="4"/>
      <c r="H22" s="4"/>
    </row>
    <row r="23" spans="1:8" ht="13.8">
      <c r="A23" s="88"/>
      <c r="B23" s="88"/>
      <c r="C23" s="88"/>
      <c r="D23" s="88"/>
      <c r="E23" s="88"/>
      <c r="F23" s="88"/>
      <c r="G23" s="4"/>
      <c r="H23" s="4"/>
    </row>
    <row r="24" spans="1:8" ht="13.8">
      <c r="A24" s="88"/>
      <c r="B24" s="88"/>
      <c r="C24" s="88"/>
      <c r="D24" s="88"/>
      <c r="E24" s="88"/>
      <c r="F24" s="88"/>
      <c r="G24" s="4"/>
      <c r="H24" s="4"/>
    </row>
    <row r="25" spans="1:8" ht="13.8">
      <c r="A25" s="88"/>
      <c r="B25" s="88"/>
      <c r="C25" s="88"/>
      <c r="D25" s="88"/>
      <c r="E25" s="88"/>
      <c r="F25" s="88"/>
      <c r="G25" s="4"/>
      <c r="H25" s="4"/>
    </row>
    <row r="26" spans="1:8" ht="13.8">
      <c r="A26" s="88"/>
      <c r="B26" s="88"/>
      <c r="C26" s="88"/>
      <c r="D26" s="88"/>
      <c r="E26" s="88"/>
      <c r="F26" s="88"/>
      <c r="G26" s="4"/>
      <c r="H26" s="4"/>
    </row>
    <row r="27" spans="1:8" ht="13.8">
      <c r="A27" s="88"/>
      <c r="B27" s="88"/>
      <c r="C27" s="88"/>
      <c r="D27" s="88"/>
      <c r="E27" s="88"/>
      <c r="F27" s="88"/>
      <c r="G27" s="4"/>
      <c r="H27" s="4"/>
    </row>
    <row r="28" spans="1:8" ht="13.8">
      <c r="A28" s="88"/>
      <c r="B28" s="88"/>
      <c r="C28" s="88"/>
      <c r="D28" s="88"/>
      <c r="E28" s="88"/>
      <c r="F28" s="88"/>
      <c r="G28" s="4"/>
      <c r="H28" s="4"/>
    </row>
    <row r="29" spans="1:8" ht="13.8">
      <c r="A29" s="88"/>
      <c r="B29" s="88"/>
      <c r="C29" s="88"/>
      <c r="D29" s="88"/>
      <c r="E29" s="88"/>
      <c r="F29" s="88"/>
      <c r="G29" s="4"/>
      <c r="H29" s="4"/>
    </row>
    <row r="30" spans="1:8" ht="13.8">
      <c r="A30" s="88"/>
      <c r="B30" s="88"/>
      <c r="C30" s="88"/>
      <c r="D30" s="88"/>
      <c r="E30" s="88"/>
      <c r="F30" s="88"/>
      <c r="G30" s="4"/>
      <c r="H30" s="4"/>
    </row>
    <row r="31" spans="1:8" ht="13.8">
      <c r="A31" s="88"/>
      <c r="B31" s="88"/>
      <c r="C31" s="88"/>
      <c r="D31" s="88"/>
      <c r="E31" s="88"/>
      <c r="F31" s="88"/>
      <c r="G31" s="4"/>
      <c r="H31" s="4"/>
    </row>
    <row r="32" spans="1:8" ht="13.8">
      <c r="A32" s="88"/>
      <c r="B32" s="88"/>
      <c r="C32" s="88"/>
      <c r="D32" s="88"/>
      <c r="E32" s="88"/>
      <c r="F32" s="88"/>
      <c r="G32" s="4"/>
      <c r="H32" s="4"/>
    </row>
    <row r="33" spans="1:9" ht="13.8">
      <c r="A33" s="88"/>
      <c r="B33" s="88"/>
      <c r="C33" s="88"/>
      <c r="D33" s="88"/>
      <c r="E33" s="88"/>
      <c r="F33" s="88"/>
      <c r="G33" s="4"/>
      <c r="H33" s="4"/>
    </row>
    <row r="34" spans="1:9" ht="13.8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3.8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3.8">
      <c r="A36" s="237" t="s">
        <v>403</v>
      </c>
      <c r="B36" s="237"/>
      <c r="C36" s="236"/>
      <c r="D36" s="236"/>
      <c r="E36" s="236"/>
      <c r="F36" s="236"/>
      <c r="G36" s="236"/>
      <c r="H36" s="190"/>
      <c r="I36" s="190"/>
    </row>
    <row r="37" spans="1:9" ht="13.8">
      <c r="A37" s="237" t="s">
        <v>348</v>
      </c>
      <c r="B37" s="237"/>
      <c r="C37" s="236"/>
      <c r="D37" s="236"/>
      <c r="E37" s="236"/>
      <c r="F37" s="236"/>
      <c r="G37" s="236"/>
      <c r="H37" s="190"/>
      <c r="I37" s="190"/>
    </row>
    <row r="38" spans="1:9" ht="13.8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3.8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3.8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3.8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3.8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3.8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3.8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7" zoomScale="70" zoomScaleSheetLayoutView="70" workbookViewId="0">
      <selection activeCell="B17" sqref="B17"/>
    </sheetView>
  </sheetViews>
  <sheetFormatPr defaultColWidth="9.109375" defaultRowHeight="13.8"/>
  <cols>
    <col min="1" max="1" width="14.33203125" style="21" customWidth="1"/>
    <col min="2" max="2" width="74.109375" style="21" customWidth="1"/>
    <col min="3" max="3" width="14.88671875" style="21" customWidth="1"/>
    <col min="4" max="4" width="13.33203125" style="21" customWidth="1"/>
    <col min="5" max="5" width="0.6640625" style="21" customWidth="1"/>
    <col min="6" max="16384" width="9.109375" style="21"/>
  </cols>
  <sheetData>
    <row r="1" spans="1:12">
      <c r="A1" s="75" t="s">
        <v>304</v>
      </c>
      <c r="B1" s="116"/>
      <c r="C1" s="513" t="s">
        <v>110</v>
      </c>
      <c r="D1" s="513"/>
      <c r="E1" s="156"/>
    </row>
    <row r="2" spans="1:12">
      <c r="A2" s="77" t="s">
        <v>141</v>
      </c>
      <c r="B2" s="116"/>
      <c r="C2" s="511" t="s">
        <v>738</v>
      </c>
      <c r="D2" s="512"/>
      <c r="E2" s="156"/>
    </row>
    <row r="3" spans="1:12">
      <c r="A3" s="77"/>
      <c r="B3" s="116"/>
      <c r="C3" s="391"/>
      <c r="D3" s="391"/>
      <c r="E3" s="156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510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90"/>
      <c r="B7" s="390"/>
      <c r="C7" s="79"/>
      <c r="D7" s="79"/>
      <c r="E7" s="157"/>
    </row>
    <row r="8" spans="1:12" s="6" customFormat="1" ht="27.6">
      <c r="A8" s="107" t="s">
        <v>64</v>
      </c>
      <c r="B8" s="80" t="s">
        <v>11</v>
      </c>
      <c r="C8" s="80" t="s">
        <v>10</v>
      </c>
      <c r="D8" s="80" t="s">
        <v>9</v>
      </c>
      <c r="E8" s="157"/>
    </row>
    <row r="9" spans="1:12" s="9" customFormat="1" ht="16.2">
      <c r="A9" s="13">
        <v>1</v>
      </c>
      <c r="B9" s="13" t="s">
        <v>57</v>
      </c>
      <c r="C9" s="83">
        <f>SUM(C10,C13,C53,C56,C57,C58,C75)</f>
        <v>127081.04000000001</v>
      </c>
      <c r="D9" s="83">
        <f>SUM(D10,D13,D53,D56,D57,D58,D64,D71,D72)</f>
        <v>144938.53</v>
      </c>
      <c r="E9" s="158"/>
    </row>
    <row r="10" spans="1:12" s="9" customFormat="1" ht="16.2">
      <c r="A10" s="14">
        <v>1.1000000000000001</v>
      </c>
      <c r="B10" s="14" t="s">
        <v>58</v>
      </c>
      <c r="C10" s="85">
        <f>SUM(C11:C12)</f>
        <v>36003.75</v>
      </c>
      <c r="D10" s="85">
        <f>SUM(D11:D12)</f>
        <v>36003.75</v>
      </c>
      <c r="E10" s="158"/>
    </row>
    <row r="11" spans="1:12" s="9" customFormat="1" ht="16.5" customHeight="1">
      <c r="A11" s="16" t="s">
        <v>30</v>
      </c>
      <c r="B11" s="16" t="s">
        <v>59</v>
      </c>
      <c r="C11" s="4">
        <v>36003.75</v>
      </c>
      <c r="D11" s="4">
        <f>28803+7200.75</f>
        <v>36003.75</v>
      </c>
      <c r="E11" s="158"/>
    </row>
    <row r="12" spans="1:12" ht="16.5" customHeight="1">
      <c r="A12" s="16" t="s">
        <v>31</v>
      </c>
      <c r="B12" s="16" t="s">
        <v>0</v>
      </c>
      <c r="C12" s="33"/>
      <c r="D12" s="34"/>
      <c r="E12" s="156"/>
    </row>
    <row r="13" spans="1:12">
      <c r="A13" s="14">
        <v>1.2</v>
      </c>
      <c r="B13" s="14" t="s">
        <v>60</v>
      </c>
      <c r="C13" s="85">
        <f>SUM(C14,C17,C29:C32,C35,C36,C43,C44,C45,C46,C47,C51,C52)</f>
        <v>91077.290000000008</v>
      </c>
      <c r="D13" s="85">
        <f>SUM(D14,D17,D29:D32,D35,D36,D43,D44,D45,D46,D47,D51,D52)</f>
        <v>101894.78</v>
      </c>
      <c r="E13" s="156"/>
    </row>
    <row r="14" spans="1:12">
      <c r="A14" s="16" t="s">
        <v>32</v>
      </c>
      <c r="B14" s="16" t="s">
        <v>1</v>
      </c>
      <c r="C14" s="84">
        <f>SUM(C15:C16)</f>
        <v>21098.42</v>
      </c>
      <c r="D14" s="84">
        <f>SUM(D15:D16)</f>
        <v>31878</v>
      </c>
      <c r="E14" s="156"/>
    </row>
    <row r="15" spans="1:12" ht="17.25" customHeight="1">
      <c r="A15" s="17" t="s">
        <v>98</v>
      </c>
      <c r="B15" s="17" t="s">
        <v>61</v>
      </c>
      <c r="C15" s="35"/>
      <c r="D15" s="36"/>
      <c r="E15" s="156"/>
    </row>
    <row r="16" spans="1:12" ht="17.25" customHeight="1">
      <c r="A16" s="17" t="s">
        <v>99</v>
      </c>
      <c r="B16" s="17" t="s">
        <v>62</v>
      </c>
      <c r="C16" s="35">
        <v>21098.42</v>
      </c>
      <c r="D16" s="36">
        <f>16878+15000</f>
        <v>31878</v>
      </c>
      <c r="E16" s="156"/>
    </row>
    <row r="17" spans="1:5">
      <c r="A17" s="16" t="s">
        <v>33</v>
      </c>
      <c r="B17" s="16" t="s">
        <v>2</v>
      </c>
      <c r="C17" s="84">
        <f>SUM(C18:C23,C28)</f>
        <v>2689.27</v>
      </c>
      <c r="D17" s="84">
        <f>SUM(D18:D23,D28)</f>
        <v>2219.67</v>
      </c>
      <c r="E17" s="156"/>
    </row>
    <row r="18" spans="1:5" ht="27.6">
      <c r="A18" s="17" t="s">
        <v>12</v>
      </c>
      <c r="B18" s="17" t="s">
        <v>251</v>
      </c>
      <c r="C18" s="37"/>
      <c r="D18" s="38"/>
      <c r="E18" s="156"/>
    </row>
    <row r="19" spans="1:5">
      <c r="A19" s="17" t="s">
        <v>13</v>
      </c>
      <c r="B19" s="17" t="s">
        <v>14</v>
      </c>
      <c r="C19" s="37"/>
      <c r="D19" s="39"/>
      <c r="E19" s="156"/>
    </row>
    <row r="20" spans="1:5" ht="27.6">
      <c r="A20" s="17" t="s">
        <v>283</v>
      </c>
      <c r="B20" s="17" t="s">
        <v>22</v>
      </c>
      <c r="C20" s="37"/>
      <c r="D20" s="40"/>
      <c r="E20" s="156"/>
    </row>
    <row r="21" spans="1:5">
      <c r="A21" s="17" t="s">
        <v>284</v>
      </c>
      <c r="B21" s="17" t="s">
        <v>15</v>
      </c>
      <c r="C21" s="37">
        <v>1433.74</v>
      </c>
      <c r="D21" s="40">
        <f>308.24+555+51.81+49.09</f>
        <v>964.14</v>
      </c>
      <c r="E21" s="156"/>
    </row>
    <row r="22" spans="1:5">
      <c r="A22" s="17" t="s">
        <v>285</v>
      </c>
      <c r="B22" s="17" t="s">
        <v>16</v>
      </c>
      <c r="C22" s="37"/>
      <c r="D22" s="40"/>
      <c r="E22" s="156"/>
    </row>
    <row r="23" spans="1:5">
      <c r="A23" s="17" t="s">
        <v>286</v>
      </c>
      <c r="B23" s="17" t="s">
        <v>17</v>
      </c>
      <c r="C23" s="119">
        <f>SUM(C24:C27)</f>
        <v>1255.53</v>
      </c>
      <c r="D23" s="119">
        <f>SUM(D24:D27)</f>
        <v>1255.53</v>
      </c>
      <c r="E23" s="156"/>
    </row>
    <row r="24" spans="1:5" ht="16.5" customHeight="1">
      <c r="A24" s="18" t="s">
        <v>287</v>
      </c>
      <c r="B24" s="18" t="s">
        <v>18</v>
      </c>
      <c r="C24" s="37">
        <v>767.36</v>
      </c>
      <c r="D24" s="40">
        <v>767.36</v>
      </c>
      <c r="E24" s="156"/>
    </row>
    <row r="25" spans="1:5" ht="16.5" customHeight="1">
      <c r="A25" s="18" t="s">
        <v>288</v>
      </c>
      <c r="B25" s="18" t="s">
        <v>19</v>
      </c>
      <c r="C25" s="37">
        <v>413.4</v>
      </c>
      <c r="D25" s="40">
        <v>413.4</v>
      </c>
      <c r="E25" s="156"/>
    </row>
    <row r="26" spans="1:5" ht="16.5" customHeight="1">
      <c r="A26" s="18" t="s">
        <v>289</v>
      </c>
      <c r="B26" s="18" t="s">
        <v>20</v>
      </c>
      <c r="C26" s="37">
        <v>59.77</v>
      </c>
      <c r="D26" s="40">
        <v>59.77</v>
      </c>
      <c r="E26" s="156"/>
    </row>
    <row r="27" spans="1:5" ht="16.5" customHeight="1">
      <c r="A27" s="18" t="s">
        <v>290</v>
      </c>
      <c r="B27" s="18" t="s">
        <v>23</v>
      </c>
      <c r="C27" s="37">
        <v>15</v>
      </c>
      <c r="D27" s="480">
        <v>15</v>
      </c>
      <c r="E27" s="156"/>
    </row>
    <row r="28" spans="1:5">
      <c r="A28" s="17" t="s">
        <v>291</v>
      </c>
      <c r="B28" s="17" t="s">
        <v>21</v>
      </c>
      <c r="C28" s="37"/>
      <c r="D28" s="41"/>
      <c r="E28" s="156"/>
    </row>
    <row r="29" spans="1:5">
      <c r="A29" s="16" t="s">
        <v>34</v>
      </c>
      <c r="B29" s="16" t="s">
        <v>3</v>
      </c>
      <c r="C29" s="33">
        <v>79.2</v>
      </c>
      <c r="D29" s="34">
        <v>79.2</v>
      </c>
      <c r="E29" s="156"/>
    </row>
    <row r="30" spans="1:5">
      <c r="A30" s="16" t="s">
        <v>35</v>
      </c>
      <c r="B30" s="16" t="s">
        <v>4</v>
      </c>
      <c r="C30" s="33"/>
      <c r="D30" s="34"/>
      <c r="E30" s="156"/>
    </row>
    <row r="31" spans="1:5">
      <c r="A31" s="16" t="s">
        <v>36</v>
      </c>
      <c r="B31" s="16" t="s">
        <v>5</v>
      </c>
      <c r="C31" s="33"/>
      <c r="D31" s="34"/>
      <c r="E31" s="156"/>
    </row>
    <row r="32" spans="1:5">
      <c r="A32" s="16" t="s">
        <v>37</v>
      </c>
      <c r="B32" s="16" t="s">
        <v>63</v>
      </c>
      <c r="C32" s="84">
        <f>SUM(C33:C34)</f>
        <v>7943</v>
      </c>
      <c r="D32" s="84">
        <f>SUM(D33:D34)</f>
        <v>7943</v>
      </c>
      <c r="E32" s="156"/>
    </row>
    <row r="33" spans="1:5">
      <c r="A33" s="17" t="s">
        <v>292</v>
      </c>
      <c r="B33" s="17" t="s">
        <v>56</v>
      </c>
      <c r="C33" s="33">
        <v>7943</v>
      </c>
      <c r="D33" s="34">
        <v>7943</v>
      </c>
      <c r="E33" s="156"/>
    </row>
    <row r="34" spans="1:5">
      <c r="A34" s="17" t="s">
        <v>293</v>
      </c>
      <c r="B34" s="17" t="s">
        <v>55</v>
      </c>
      <c r="C34" s="33"/>
      <c r="D34" s="34"/>
      <c r="E34" s="156"/>
    </row>
    <row r="35" spans="1:5">
      <c r="A35" s="16" t="s">
        <v>38</v>
      </c>
      <c r="B35" s="16" t="s">
        <v>49</v>
      </c>
      <c r="C35" s="33">
        <v>102.63</v>
      </c>
      <c r="D35" s="34">
        <v>102.63</v>
      </c>
      <c r="E35" s="156"/>
    </row>
    <row r="36" spans="1:5">
      <c r="A36" s="16" t="s">
        <v>39</v>
      </c>
      <c r="B36" s="16" t="s">
        <v>360</v>
      </c>
      <c r="C36" s="84">
        <f>SUM(C37:C42)</f>
        <v>2000</v>
      </c>
      <c r="D36" s="84">
        <f>SUM(D37:D42)</f>
        <v>2000</v>
      </c>
      <c r="E36" s="156"/>
    </row>
    <row r="37" spans="1:5">
      <c r="A37" s="17" t="s">
        <v>357</v>
      </c>
      <c r="B37" s="17" t="s">
        <v>361</v>
      </c>
      <c r="C37" s="33"/>
      <c r="D37" s="33"/>
      <c r="E37" s="156"/>
    </row>
    <row r="38" spans="1:5">
      <c r="A38" s="17" t="s">
        <v>358</v>
      </c>
      <c r="B38" s="17" t="s">
        <v>362</v>
      </c>
      <c r="C38" s="33">
        <v>2000</v>
      </c>
      <c r="D38" s="33">
        <v>2000</v>
      </c>
      <c r="E38" s="156"/>
    </row>
    <row r="39" spans="1:5">
      <c r="A39" s="17" t="s">
        <v>359</v>
      </c>
      <c r="B39" s="17" t="s">
        <v>365</v>
      </c>
      <c r="C39" s="33"/>
      <c r="D39" s="34"/>
      <c r="E39" s="156"/>
    </row>
    <row r="40" spans="1:5">
      <c r="A40" s="17" t="s">
        <v>364</v>
      </c>
      <c r="B40" s="17" t="s">
        <v>366</v>
      </c>
      <c r="C40" s="33"/>
      <c r="D40" s="34"/>
      <c r="E40" s="156"/>
    </row>
    <row r="41" spans="1:5">
      <c r="A41" s="17" t="s">
        <v>367</v>
      </c>
      <c r="B41" s="17" t="s">
        <v>504</v>
      </c>
      <c r="C41" s="33"/>
      <c r="D41" s="34"/>
      <c r="E41" s="156"/>
    </row>
    <row r="42" spans="1:5">
      <c r="A42" s="17" t="s">
        <v>505</v>
      </c>
      <c r="B42" s="17" t="s">
        <v>363</v>
      </c>
      <c r="C42" s="33"/>
      <c r="D42" s="34"/>
      <c r="E42" s="156"/>
    </row>
    <row r="43" spans="1:5" ht="27.6">
      <c r="A43" s="16" t="s">
        <v>40</v>
      </c>
      <c r="B43" s="16" t="s">
        <v>28</v>
      </c>
      <c r="C43" s="33"/>
      <c r="D43" s="34"/>
      <c r="E43" s="156"/>
    </row>
    <row r="44" spans="1:5">
      <c r="A44" s="16" t="s">
        <v>41</v>
      </c>
      <c r="B44" s="16" t="s">
        <v>24</v>
      </c>
      <c r="C44" s="33">
        <v>1002</v>
      </c>
      <c r="D44" s="34">
        <f>885+1500</f>
        <v>2385</v>
      </c>
      <c r="E44" s="156"/>
    </row>
    <row r="45" spans="1:5">
      <c r="A45" s="16" t="s">
        <v>42</v>
      </c>
      <c r="B45" s="16" t="s">
        <v>25</v>
      </c>
      <c r="C45" s="33"/>
      <c r="D45" s="34"/>
      <c r="E45" s="156"/>
    </row>
    <row r="46" spans="1:5">
      <c r="A46" s="16" t="s">
        <v>43</v>
      </c>
      <c r="B46" s="16" t="s">
        <v>26</v>
      </c>
      <c r="C46" s="33"/>
      <c r="D46" s="34"/>
      <c r="E46" s="156"/>
    </row>
    <row r="47" spans="1:5">
      <c r="A47" s="16" t="s">
        <v>44</v>
      </c>
      <c r="B47" s="16" t="s">
        <v>298</v>
      </c>
      <c r="C47" s="84">
        <f>SUM(C48:C50)</f>
        <v>56162.77</v>
      </c>
      <c r="D47" s="84">
        <f>SUM(D48:D50)</f>
        <v>55287.28</v>
      </c>
      <c r="E47" s="156"/>
    </row>
    <row r="48" spans="1:5">
      <c r="A48" s="98" t="s">
        <v>373</v>
      </c>
      <c r="B48" s="98" t="s">
        <v>376</v>
      </c>
      <c r="C48" s="33">
        <f>875+55287.77</f>
        <v>56162.77</v>
      </c>
      <c r="D48" s="34">
        <f>48323.61+6963.67</f>
        <v>55287.28</v>
      </c>
      <c r="E48" s="156"/>
    </row>
    <row r="49" spans="1:5">
      <c r="A49" s="98" t="s">
        <v>374</v>
      </c>
      <c r="B49" s="98" t="s">
        <v>375</v>
      </c>
      <c r="C49" s="33"/>
      <c r="D49" s="34"/>
      <c r="E49" s="156"/>
    </row>
    <row r="50" spans="1:5">
      <c r="A50" s="98" t="s">
        <v>377</v>
      </c>
      <c r="B50" s="98" t="s">
        <v>378</v>
      </c>
      <c r="C50" s="33"/>
      <c r="D50" s="34"/>
      <c r="E50" s="156"/>
    </row>
    <row r="51" spans="1:5" ht="26.25" customHeight="1">
      <c r="A51" s="16" t="s">
        <v>45</v>
      </c>
      <c r="B51" s="16" t="s">
        <v>29</v>
      </c>
      <c r="C51" s="33"/>
      <c r="D51" s="34"/>
      <c r="E51" s="156"/>
    </row>
    <row r="52" spans="1:5">
      <c r="A52" s="16" t="s">
        <v>46</v>
      </c>
      <c r="B52" s="16" t="s">
        <v>6</v>
      </c>
      <c r="C52" s="33"/>
      <c r="D52" s="34"/>
      <c r="E52" s="156"/>
    </row>
    <row r="53" spans="1:5" ht="27.6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6"/>
    </row>
    <row r="54" spans="1:5" ht="27.6">
      <c r="A54" s="16" t="s">
        <v>50</v>
      </c>
      <c r="B54" s="16" t="s">
        <v>48</v>
      </c>
      <c r="C54" s="33"/>
      <c r="D54" s="34"/>
      <c r="E54" s="156"/>
    </row>
    <row r="55" spans="1:5">
      <c r="A55" s="16" t="s">
        <v>51</v>
      </c>
      <c r="B55" s="16" t="s">
        <v>47</v>
      </c>
      <c r="C55" s="33"/>
      <c r="D55" s="34"/>
      <c r="E55" s="156"/>
    </row>
    <row r="56" spans="1:5">
      <c r="A56" s="14">
        <v>1.4</v>
      </c>
      <c r="B56" s="14" t="s">
        <v>419</v>
      </c>
      <c r="C56" s="33"/>
      <c r="D56" s="34"/>
      <c r="E56" s="156"/>
    </row>
    <row r="57" spans="1:5">
      <c r="A57" s="14">
        <v>1.5</v>
      </c>
      <c r="B57" s="14" t="s">
        <v>7</v>
      </c>
      <c r="C57" s="37"/>
      <c r="D57" s="40"/>
      <c r="E57" s="156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6"/>
    </row>
    <row r="59" spans="1:5">
      <c r="A59" s="16" t="s">
        <v>299</v>
      </c>
      <c r="B59" s="46" t="s">
        <v>52</v>
      </c>
      <c r="C59" s="37"/>
      <c r="D59" s="40"/>
      <c r="E59" s="156"/>
    </row>
    <row r="60" spans="1:5" ht="27.6">
      <c r="A60" s="16" t="s">
        <v>300</v>
      </c>
      <c r="B60" s="46" t="s">
        <v>54</v>
      </c>
      <c r="C60" s="37"/>
      <c r="D60" s="40"/>
      <c r="E60" s="156"/>
    </row>
    <row r="61" spans="1:5">
      <c r="A61" s="16" t="s">
        <v>301</v>
      </c>
      <c r="B61" s="46" t="s">
        <v>53</v>
      </c>
      <c r="C61" s="40"/>
      <c r="D61" s="40"/>
      <c r="E61" s="156"/>
    </row>
    <row r="62" spans="1:5">
      <c r="A62" s="16" t="s">
        <v>302</v>
      </c>
      <c r="B62" s="46" t="s">
        <v>679</v>
      </c>
      <c r="C62" s="37"/>
      <c r="D62" s="40"/>
      <c r="E62" s="156"/>
    </row>
    <row r="63" spans="1:5">
      <c r="A63" s="16" t="s">
        <v>339</v>
      </c>
      <c r="B63" s="223" t="s">
        <v>340</v>
      </c>
      <c r="C63" s="37"/>
      <c r="D63" s="224"/>
      <c r="E63" s="156"/>
    </row>
    <row r="64" spans="1:5">
      <c r="A64" s="13">
        <v>2</v>
      </c>
      <c r="B64" s="47" t="s">
        <v>106</v>
      </c>
      <c r="C64" s="296"/>
      <c r="D64" s="120">
        <f>SUM(D65:D70)</f>
        <v>7040</v>
      </c>
      <c r="E64" s="156"/>
    </row>
    <row r="65" spans="1:5">
      <c r="A65" s="15">
        <v>2.1</v>
      </c>
      <c r="B65" s="48" t="s">
        <v>100</v>
      </c>
      <c r="C65" s="296"/>
      <c r="D65" s="42"/>
      <c r="E65" s="156"/>
    </row>
    <row r="66" spans="1:5">
      <c r="A66" s="15">
        <v>2.2000000000000002</v>
      </c>
      <c r="B66" s="48" t="s">
        <v>104</v>
      </c>
      <c r="C66" s="298"/>
      <c r="D66" s="43"/>
      <c r="E66" s="156"/>
    </row>
    <row r="67" spans="1:5">
      <c r="A67" s="15">
        <v>2.2999999999999998</v>
      </c>
      <c r="B67" s="48" t="s">
        <v>103</v>
      </c>
      <c r="C67" s="298"/>
      <c r="D67" s="43"/>
      <c r="E67" s="156"/>
    </row>
    <row r="68" spans="1:5">
      <c r="A68" s="15">
        <v>2.4</v>
      </c>
      <c r="B68" s="48" t="s">
        <v>105</v>
      </c>
      <c r="C68" s="298"/>
      <c r="D68" s="43"/>
      <c r="E68" s="156"/>
    </row>
    <row r="69" spans="1:5">
      <c r="A69" s="15">
        <v>2.5</v>
      </c>
      <c r="B69" s="48" t="s">
        <v>101</v>
      </c>
      <c r="C69" s="298"/>
      <c r="D69" s="43"/>
      <c r="E69" s="156"/>
    </row>
    <row r="70" spans="1:5">
      <c r="A70" s="15">
        <v>2.6</v>
      </c>
      <c r="B70" s="48" t="s">
        <v>102</v>
      </c>
      <c r="C70" s="298"/>
      <c r="D70" s="43">
        <f>8498.5-1458.5</f>
        <v>7040</v>
      </c>
      <c r="E70" s="156"/>
    </row>
    <row r="71" spans="1:5" s="2" customFormat="1">
      <c r="A71" s="13">
        <v>3</v>
      </c>
      <c r="B71" s="294" t="s">
        <v>453</v>
      </c>
      <c r="C71" s="297"/>
      <c r="D71" s="295"/>
      <c r="E71" s="106"/>
    </row>
    <row r="72" spans="1:5" s="2" customFormat="1">
      <c r="A72" s="13">
        <v>4</v>
      </c>
      <c r="B72" s="13" t="s">
        <v>253</v>
      </c>
      <c r="C72" s="297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92" t="s">
        <v>281</v>
      </c>
      <c r="C75" s="8"/>
      <c r="D75" s="86"/>
      <c r="E75" s="106"/>
    </row>
    <row r="76" spans="1:5" s="2" customFormat="1">
      <c r="A76" s="399"/>
      <c r="B76" s="399"/>
      <c r="C76" s="12"/>
      <c r="D76" s="12"/>
      <c r="E76" s="106"/>
    </row>
    <row r="77" spans="1:5" s="2" customFormat="1">
      <c r="E77" s="5"/>
    </row>
    <row r="78" spans="1:5" s="2" customFormat="1">
      <c r="B78" s="44"/>
    </row>
    <row r="79" spans="1:5" s="2" customFormat="1">
      <c r="B79" s="44"/>
    </row>
    <row r="80" spans="1:5" s="2" customFormat="1">
      <c r="B80" s="44"/>
    </row>
    <row r="81" spans="1:9" s="2" customFormat="1">
      <c r="A81" s="70" t="s">
        <v>107</v>
      </c>
      <c r="E81" s="5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506</v>
      </c>
      <c r="D83" s="12"/>
      <c r="E83"/>
      <c r="F83"/>
      <c r="G83"/>
      <c r="H83"/>
      <c r="I83"/>
    </row>
    <row r="84" spans="1:9" s="2" customFormat="1">
      <c r="A84"/>
      <c r="B84" s="516" t="s">
        <v>507</v>
      </c>
      <c r="C84" s="516"/>
      <c r="D84" s="516"/>
      <c r="E84"/>
      <c r="F84"/>
      <c r="G84"/>
      <c r="H84"/>
      <c r="I84"/>
    </row>
    <row r="85" spans="1:9" customFormat="1" ht="13.2">
      <c r="B85" s="66" t="s">
        <v>508</v>
      </c>
    </row>
    <row r="86" spans="1:9" s="2" customFormat="1">
      <c r="A86" s="11"/>
      <c r="B86" s="516" t="s">
        <v>509</v>
      </c>
      <c r="C86" s="516"/>
      <c r="D86" s="516"/>
    </row>
    <row r="87" spans="1:9" s="23" customFormat="1" ht="13.2"/>
    <row r="88" spans="1:9" s="23" customFormat="1" ht="13.2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hp</cp:lastModifiedBy>
  <cp:lastPrinted>2016-07-21T13:46:10Z</cp:lastPrinted>
  <dcterms:created xsi:type="dcterms:W3CDTF">2011-12-27T13:20:18Z</dcterms:created>
  <dcterms:modified xsi:type="dcterms:W3CDTF">2016-07-21T13:46:48Z</dcterms:modified>
</cp:coreProperties>
</file>