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690" windowWidth="14940" windowHeight="697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5.2'!$A$1:$I$63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N1'!$A$1:$L$54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D66" i="12" l="1"/>
  <c r="D18" i="47" l="1"/>
  <c r="D48" i="47"/>
  <c r="D12" i="7" l="1"/>
  <c r="C10" i="7"/>
  <c r="I10" i="9" l="1"/>
  <c r="H49" i="43" l="1"/>
  <c r="G49" i="43"/>
  <c r="D11" i="42" l="1"/>
  <c r="D9" i="42"/>
  <c r="I2" i="35" l="1"/>
  <c r="I2" i="39"/>
  <c r="L2" i="32"/>
  <c r="K2" i="33"/>
  <c r="G2" i="25"/>
  <c r="G2" i="18"/>
  <c r="I2" i="9"/>
  <c r="D2" i="12"/>
  <c r="K3" i="46"/>
  <c r="G2" i="45"/>
  <c r="G2" i="44"/>
  <c r="I2" i="43"/>
  <c r="C2" i="27"/>
  <c r="C2" i="47"/>
  <c r="C2" i="7"/>
  <c r="I38" i="35" l="1"/>
  <c r="A5" i="9"/>
  <c r="A5" i="35" l="1"/>
  <c r="A5" i="39"/>
  <c r="A5" i="32"/>
  <c r="A5" i="33"/>
  <c r="A5" i="25"/>
  <c r="A5" i="18"/>
  <c r="A5" i="12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C9" i="7" s="1"/>
  <c r="D26" i="7"/>
  <c r="D19" i="7"/>
  <c r="C19" i="7"/>
  <c r="D16" i="7"/>
  <c r="C16" i="7"/>
  <c r="C12" i="7"/>
  <c r="D10" i="7"/>
  <c r="D9" i="7" l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49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64" i="12" l="1"/>
  <c r="A4" i="9" l="1"/>
  <c r="A4" i="12"/>
  <c r="A4" i="7"/>
  <c r="D45" i="12" l="1"/>
  <c r="D34" i="12"/>
  <c r="D11" i="12"/>
  <c r="D10" i="12" l="1"/>
  <c r="D44" i="12"/>
</calcChain>
</file>

<file path=xl/sharedStrings.xml><?xml version="1.0" encoding="utf-8"?>
<sst xmlns="http://schemas.openxmlformats.org/spreadsheetml/2006/main" count="998" uniqueCount="675">
  <si>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</si>
  <si>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</si>
  <si>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</si>
  <si>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</si>
  <si>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</si>
  <si>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</si>
  <si>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</si>
  <si>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</si>
  <si>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</si>
  <si>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</si>
  <si>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</si>
  <si>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</si>
  <si>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</si>
  <si>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</si>
  <si>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</si>
  <si>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</si>
  <si>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</si>
  <si>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</si>
  <si>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</si>
  <si>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</si>
  <si>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</si>
  <si>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</si>
  <si>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</si>
  <si>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</si>
  <si>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</si>
  <si>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</si>
  <si>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</si>
  <si>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</si>
  <si>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</si>
  <si>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</si>
  <si>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</si>
  <si>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</si>
  <si>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</si>
  <si>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</si>
  <si>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</si>
  <si>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</si>
  <si>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</si>
  <si>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</si>
  <si>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</si>
  <si>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</si>
  <si>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</si>
  <si>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</si>
  <si>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</si>
  <si>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</si>
  <si>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</si>
  <si>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</si>
  <si>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</si>
  <si>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</si>
  <si>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</si>
  <si>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</si>
  <si>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</si>
  <si>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</si>
  <si>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</si>
  <si>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</si>
  <si>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</si>
  <si>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</si>
  <si>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</si>
  <si>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</si>
  <si>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</si>
  <si>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</si>
  <si>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</si>
  <si>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</si>
  <si>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</si>
  <si>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</si>
  <si>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</si>
  <si>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</si>
  <si>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</si>
  <si>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</si>
  <si>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</si>
  <si>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</si>
  <si>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</si>
  <si>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</si>
  <si>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</si>
  <si>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</si>
  <si>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</si>
  <si>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</si>
  <si>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</si>
  <si>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</si>
  <si>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</si>
  <si>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</si>
  <si>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</si>
  <si>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</si>
  <si>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</si>
  <si>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</si>
  <si>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</si>
  <si>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</si>
  <si>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</si>
  <si>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</si>
  <si>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</si>
  <si>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</si>
  <si>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</si>
  <si>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</si>
  <si>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</si>
  <si>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</si>
  <si>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</si>
  <si>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</si>
  <si>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</si>
  <si>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</si>
  <si>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</si>
  <si>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</si>
  <si>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</si>
  <si>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</si>
  <si>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</si>
  <si>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</si>
  <si>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</si>
  <si>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</si>
  <si>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</si>
  <si>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</si>
  <si>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</si>
  <si>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</si>
  <si>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</si>
  <si>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</si>
  <si>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</si>
  <si>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</si>
  <si>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</si>
  <si>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</si>
  <si>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</si>
  <si>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</si>
  <si>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</si>
  <si>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</si>
  <si>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</si>
  <si>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</si>
  <si>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</si>
  <si>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</si>
  <si>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</si>
  <si>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</si>
  <si>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</si>
  <si>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</si>
  <si>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</si>
  <si>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</si>
  <si>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</si>
  <si>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</si>
  <si>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</si>
  <si>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</si>
  <si>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</si>
  <si>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</si>
  <si>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</si>
  <si>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</si>
  <si>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</si>
  <si>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</si>
  <si>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</si>
  <si>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</si>
  <si>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</si>
  <si>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</si>
  <si>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</si>
  <si>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</si>
  <si>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</si>
  <si>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</si>
  <si>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</si>
  <si>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</si>
  <si>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</si>
  <si>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</si>
  <si>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</si>
  <si>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</si>
  <si>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</si>
  <si>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</si>
  <si>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</si>
  <si>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</si>
  <si>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</si>
  <si>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</si>
  <si>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</si>
  <si>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</si>
  <si>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</si>
  <si>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</si>
  <si>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</si>
  <si>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</si>
  <si>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</si>
  <si>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</si>
  <si>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</si>
  <si>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</si>
  <si>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</si>
  <si>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</si>
  <si>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</si>
  <si>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</si>
  <si>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</si>
  <si>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</si>
  <si>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</si>
  <si>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</si>
  <si>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</si>
  <si>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</si>
  <si>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</si>
  <si>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</si>
  <si>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</si>
  <si>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</si>
  <si>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</si>
  <si>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</si>
  <si>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</si>
  <si>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</si>
  <si>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</si>
  <si>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</si>
  <si>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</si>
  <si>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</si>
  <si>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</si>
  <si>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</si>
  <si>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</si>
  <si>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</si>
  <si>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</si>
  <si>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</si>
  <si>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</si>
  <si>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</si>
  <si>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</si>
  <si>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</si>
  <si>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</si>
  <si>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</si>
  <si>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</si>
  <si>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</si>
  <si>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</si>
  <si>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</si>
  <si>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</si>
  <si>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</si>
  <si>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</si>
  <si>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</si>
  <si>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</si>
  <si>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</si>
  <si>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</si>
  <si>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</si>
  <si>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</si>
  <si>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</si>
  <si>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</si>
  <si>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</si>
  <si>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</si>
  <si>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</si>
  <si>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</si>
  <si>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</si>
  <si>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</si>
  <si>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</si>
  <si>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</si>
  <si>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</si>
  <si>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</si>
  <si>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</si>
  <si>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</si>
  <si>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</si>
  <si>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</si>
  <si>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</si>
  <si>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</si>
  <si>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</si>
  <si>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</si>
  <si>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</si>
  <si>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</si>
  <si>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</si>
  <si>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</si>
  <si>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</si>
  <si>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</si>
  <si>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</si>
  <si>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</si>
  <si>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</si>
  <si>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</si>
  <si>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</si>
  <si>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</si>
  <si>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</si>
  <si>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</si>
  <si>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</si>
  <si>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</si>
  <si>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</si>
  <si>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</si>
  <si>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</si>
  <si>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</si>
  <si>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</si>
  <si>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</si>
  <si>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</si>
  <si>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</si>
  <si>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</si>
  <si>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</si>
  <si>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</si>
  <si>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</si>
  <si>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</si>
  <si>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</si>
  <si>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</si>
  <si>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</si>
  <si>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</si>
  <si>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</si>
  <si>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</si>
  <si>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</si>
  <si>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</si>
  <si>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</si>
  <si>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</si>
  <si>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</si>
  <si>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</si>
  <si>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</si>
  <si>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</si>
  <si>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</si>
  <si>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</si>
  <si>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</si>
  <si>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</si>
  <si>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</si>
  <si>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</si>
  <si>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</si>
  <si>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</si>
  <si>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</si>
  <si>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</si>
  <si>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</si>
  <si>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</si>
  <si>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</si>
  <si>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</si>
  <si>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</si>
  <si>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</si>
  <si>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</si>
  <si>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</si>
  <si>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</si>
  <si>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</si>
  <si>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</si>
  <si>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</si>
  <si>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</si>
  <si>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</si>
  <si>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</si>
  <si>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</si>
  <si>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</si>
  <si>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</si>
  <si>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</si>
  <si>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</si>
  <si>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</si>
  <si>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</si>
  <si>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</si>
  <si>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</si>
  <si>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</si>
  <si>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</si>
  <si>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</si>
  <si>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</si>
  <si>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</si>
  <si>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</si>
  <si>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</si>
  <si>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</si>
  <si>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</si>
  <si>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</si>
  <si>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</si>
  <si>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</si>
  <si>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</si>
  <si>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</si>
  <si>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</si>
  <si>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</si>
  <si>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</si>
  <si>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</si>
  <si>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</si>
  <si>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</si>
  <si>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</si>
  <si>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</si>
  <si>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</si>
  <si>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</si>
  <si>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</si>
  <si>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</si>
  <si>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</si>
  <si>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</si>
  <si>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</si>
  <si>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</si>
  <si>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</si>
  <si>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</si>
  <si>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</si>
  <si>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</si>
  <si>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</si>
  <si>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</si>
  <si>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</si>
  <si>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</si>
  <si>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</si>
  <si>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</si>
  <si>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</si>
  <si>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</si>
  <si>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</si>
  <si>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</si>
  <si>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</si>
  <si>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</si>
  <si>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</si>
  <si>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</si>
  <si>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</si>
  <si>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</si>
  <si>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</si>
  <si>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</si>
  <si>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</si>
  <si>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</si>
  <si>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</si>
  <si>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</si>
  <si>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</si>
  <si>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</si>
  <si>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</si>
  <si>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</si>
  <si>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</si>
  <si>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</si>
  <si>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</si>
  <si>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</si>
  <si>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</si>
  <si>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</si>
  <si>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</si>
  <si>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</si>
  <si>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</si>
  <si>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</si>
  <si>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</si>
  <si>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</si>
  <si>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</si>
  <si>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</si>
  <si>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</si>
  <si>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</si>
  <si>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</si>
  <si>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</si>
  <si>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</si>
  <si>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</si>
  <si>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</si>
  <si>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</si>
  <si>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</si>
  <si>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</si>
  <si>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</si>
  <si>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</si>
  <si>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</si>
  <si>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</si>
  <si>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</si>
  <si>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</si>
  <si>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</si>
  <si>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</si>
  <si>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</si>
  <si>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</si>
  <si>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7/20/2016-8/9/2016</t>
  </si>
  <si>
    <t>ინტერნეტ-რეკლამს ხრჯი</t>
  </si>
  <si>
    <t>შპს "რეპორტიორი"</t>
  </si>
  <si>
    <t>ირაკლი შიხიაშვილი</t>
  </si>
  <si>
    <t>2016  წლის 07 ივლისიდან 2016 წლის 15 ოქტომბრის ჩათვლით</t>
  </si>
  <si>
    <t>მომსახურეობის რაოდენობა თვის განმავლობაში: დამკვეთის მიერ მიწოდებული ინფორმაციის გავრცელება -  20; ინფორმაციის გავრცელება დღის რეპორტიორში (ე.წ. "სლაიდში" - შეუზღუდავი;  სხვა მედიასაშუალებებში განთავსებული ინფორმაციის ან სტატიის გავრცელება  - 10; დამკვეთის მიერ ფოტოების გავრცელება - 5; ინტერვიუს მომზადება - 1; პრეს-კლუბი - 2</t>
  </si>
  <si>
    <t>ბეჭდური რეკლამი ხარჯი</t>
  </si>
  <si>
    <t>შპს ვერსია პრინტი"</t>
  </si>
  <si>
    <t>გაფორმებულია 2016 წლის 5 ივლისს და</t>
  </si>
  <si>
    <t>6 სტატია</t>
  </si>
  <si>
    <t>500 კვ.სმ (საგაზეთო ნახევარი გვერდი)</t>
  </si>
  <si>
    <t>შპს "პირველი"</t>
  </si>
  <si>
    <t>გაფორმებულია 2016 წლის 7 ივლისს 3 თვით</t>
  </si>
  <si>
    <t>დამკვეთის მიერ მიწოდებული საინფორმაციო მასალები, პრესრელიზები, სიახლეები განათავსოს ვებ. გვერდზე www.pia.ge ულიმიტო ოდენობით 3 თვის განმავლობაში</t>
  </si>
  <si>
    <t>შპს "კვირა +"</t>
  </si>
  <si>
    <t>დამოუკიდებელი კანდიდატი ირაკლი შიხიაშვილი (გაფორმებულია საინიციატივო ჯგუფის მიერ )</t>
  </si>
  <si>
    <t>გაფორმებულია 2016 წლის 7 ივლისს 3 თვით და 15 დღით</t>
  </si>
  <si>
    <t>მომსახურეობის რაოდენობა თვის განმავლობაში: დამკვეთის მიერ მიწოდებული ინფორმაციის გავრცელება -  20 სიახლე;  პრეს-კლუბის მომსახურება -3;  ღონისძიებების ფოტო და ვიდეოგადაღება - 1; ინტერვიუს მომზადება - 1; დამკვეთის მიერ მიწოდებული ვიდეოფაილების გავრცელება - 5 სიახლე თვის განმავლობაში</t>
  </si>
  <si>
    <t>მთლიანი თანხის წინასწარი გადახდა</t>
  </si>
  <si>
    <t>შპს "ექსკლუზივნიუსი"</t>
  </si>
  <si>
    <t xml:space="preserve"> 2016 წლის 15 ივლისიდან 2016 წლის 15 ოქტომბრის ჩათვლით</t>
  </si>
  <si>
    <t>ეს არის ყოველთვიური თანხის  წინასწარი გადახდა</t>
  </si>
  <si>
    <t>მომსახურეობის რაოდენობა თვის განმავლობაში: დამკვეთის მიერ ინფორმაციის გავრცელება  - 15; სხვა მედიასაშუალებებში გავრცელებული ინფორმაციის ან სტატიის გავრცელება 5; შემსყიდველის მიერ ორგანიზებული პრეს-კონფერენციების და ღონისჩიებების გაშუქება - მედიამხარდაჭერა</t>
  </si>
  <si>
    <t>20.07.2016</t>
  </si>
  <si>
    <t>ხატია</t>
  </si>
  <si>
    <t>მირველაშვილი</t>
  </si>
  <si>
    <t>ნუნუ</t>
  </si>
  <si>
    <t>რუსიშვილი</t>
  </si>
  <si>
    <t>მაია</t>
  </si>
  <si>
    <t>მახარაშვილი</t>
  </si>
  <si>
    <t xml:space="preserve">თეიმურაზ </t>
  </si>
  <si>
    <t>სულიკაშვილი</t>
  </si>
  <si>
    <t>რაისა</t>
  </si>
  <si>
    <t>გაგუა</t>
  </si>
  <si>
    <t xml:space="preserve">ზეინაბ </t>
  </si>
  <si>
    <t>ჭოლარია</t>
  </si>
  <si>
    <t>ნუგზარი</t>
  </si>
  <si>
    <t>ყურაშვილი</t>
  </si>
  <si>
    <t>ჯანიაშვილი</t>
  </si>
  <si>
    <t>ფრიდონ</t>
  </si>
  <si>
    <t>სორდია</t>
  </si>
  <si>
    <t>ნოდარი</t>
  </si>
  <si>
    <t>ჯავახიშვილი</t>
  </si>
  <si>
    <t>ნოშრევან</t>
  </si>
  <si>
    <t>მეტრეველი</t>
  </si>
  <si>
    <t xml:space="preserve">სალომე </t>
  </si>
  <si>
    <t>ჩხიტუნიძე</t>
  </si>
  <si>
    <t>ბარბარე</t>
  </si>
  <si>
    <t>სვეტლანა</t>
  </si>
  <si>
    <t>კარაპეტიანი</t>
  </si>
  <si>
    <t xml:space="preserve">ჯანა </t>
  </si>
  <si>
    <t>ვარდანიანი</t>
  </si>
  <si>
    <t>ნონა</t>
  </si>
  <si>
    <t>გაბოძე</t>
  </si>
  <si>
    <t>მანანა</t>
  </si>
  <si>
    <t>რატიანი</t>
  </si>
  <si>
    <t>გულისა</t>
  </si>
  <si>
    <t>მზია</t>
  </si>
  <si>
    <t>ლუკავა</t>
  </si>
  <si>
    <t>გურამი</t>
  </si>
  <si>
    <t>კიკნაძე</t>
  </si>
  <si>
    <t>თამთა</t>
  </si>
  <si>
    <t>ზუკაკიშვილი</t>
  </si>
  <si>
    <t>ირმა</t>
  </si>
  <si>
    <t>კაპანაძე</t>
  </si>
  <si>
    <t>მენაბდიშვილი</t>
  </si>
  <si>
    <t>ნინო</t>
  </si>
  <si>
    <t>ქორთიაევი</t>
  </si>
  <si>
    <t>თინათინ</t>
  </si>
  <si>
    <t>აბუთიძე</t>
  </si>
  <si>
    <t>ელვირა</t>
  </si>
  <si>
    <t>კვიციანი</t>
  </si>
  <si>
    <t>მარინა</t>
  </si>
  <si>
    <t>მუხაგულიშვილი</t>
  </si>
  <si>
    <t>ლელა</t>
  </si>
  <si>
    <t>დიდებაშვილი</t>
  </si>
  <si>
    <t>ელიზა</t>
  </si>
  <si>
    <t>ბეჟაშვილი</t>
  </si>
  <si>
    <t>ია</t>
  </si>
  <si>
    <t>ჯოლბორდი</t>
  </si>
  <si>
    <t>ალბერტ</t>
  </si>
  <si>
    <t>არაქელიანი</t>
  </si>
  <si>
    <t>ნატო</t>
  </si>
  <si>
    <t>რაზმაძე</t>
  </si>
  <si>
    <t>ეთერი</t>
  </si>
  <si>
    <t>ფიროსმანაშვილი</t>
  </si>
  <si>
    <t>თეა</t>
  </si>
  <si>
    <t>ზოია</t>
  </si>
  <si>
    <t>ტუსიაშვილი</t>
  </si>
  <si>
    <t>გიგო</t>
  </si>
  <si>
    <t>ბერიძე</t>
  </si>
  <si>
    <t xml:space="preserve">ედიშერ </t>
  </si>
  <si>
    <t>უბირია</t>
  </si>
  <si>
    <t>ბერულავა</t>
  </si>
  <si>
    <t>ქუთათელაძე</t>
  </si>
  <si>
    <t>01911098560</t>
  </si>
  <si>
    <t>01029004996</t>
  </si>
  <si>
    <t>01033003090</t>
  </si>
  <si>
    <t>01027013128</t>
  </si>
  <si>
    <t>62004017723</t>
  </si>
  <si>
    <t>62006045007</t>
  </si>
  <si>
    <t>62001010466</t>
  </si>
  <si>
    <t>12001000025</t>
  </si>
  <si>
    <t>62001029499</t>
  </si>
  <si>
    <t>01027052410</t>
  </si>
  <si>
    <t>01011015399</t>
  </si>
  <si>
    <t>01027061772</t>
  </si>
  <si>
    <t>01027043049</t>
  </si>
  <si>
    <t>01027074807</t>
  </si>
  <si>
    <t>01027056111</t>
  </si>
  <si>
    <t>01033006837</t>
  </si>
  <si>
    <t>01003014214</t>
  </si>
  <si>
    <t>62001026221</t>
  </si>
  <si>
    <t>01029016789</t>
  </si>
  <si>
    <t>01001084128</t>
  </si>
  <si>
    <t>01011071918</t>
  </si>
  <si>
    <t>38001001321</t>
  </si>
  <si>
    <t>36001024785</t>
  </si>
  <si>
    <t>01027046599</t>
  </si>
  <si>
    <t>01029018498</t>
  </si>
  <si>
    <t>01027089920</t>
  </si>
  <si>
    <t>10001012840</t>
  </si>
  <si>
    <t>01029005847</t>
  </si>
  <si>
    <t>01027034673</t>
  </si>
  <si>
    <t>01029015943</t>
  </si>
  <si>
    <t>01027074797</t>
  </si>
  <si>
    <t>01027039651</t>
  </si>
  <si>
    <t>14001011323</t>
  </si>
  <si>
    <t>01027054691</t>
  </si>
  <si>
    <t>01027046367</t>
  </si>
  <si>
    <t>01029015130</t>
  </si>
  <si>
    <t>62005024567</t>
  </si>
  <si>
    <t>62001043866</t>
  </si>
  <si>
    <t>01027065641</t>
  </si>
  <si>
    <t>უბნის უფროსი</t>
  </si>
  <si>
    <t>კოორდინატორი</t>
  </si>
  <si>
    <t>07/22/2016</t>
  </si>
  <si>
    <t>07/20/2016</t>
  </si>
  <si>
    <t>07/21/2016</t>
  </si>
  <si>
    <t>არაფულადი შემოწირულობა</t>
  </si>
  <si>
    <t xml:space="preserve">სამთვიანი მომსახურების ხელშეკრულება ანაზღაურების გარეშე </t>
  </si>
  <si>
    <t>სადიზაინერო მომსახურების ხელშეკრულება ანაზღაურების გარეშე</t>
  </si>
  <si>
    <t>8 ოქრომბრამდე უსასყიდლოდ მიაქირავა  მსუბუქი ავტომობილი ფოლსვაგენ გოლფი, ჰეტჩბეკი, GLL394 (ავტომობილის ფაქტიური მფლობელი არის გია ნიაზაშვილი პ.N 01011050411)</t>
  </si>
  <si>
    <t xml:space="preserve">უსასყიდლო მომსახურეობის ხელშეკრულება 21 ივლისიდან 6 ოქტომბრის ჩათვლით (ფოტოგრაფი) </t>
  </si>
  <si>
    <t>ხათუნა ასათიანი</t>
  </si>
  <si>
    <t>თამარ ბირკაძე</t>
  </si>
  <si>
    <t>გია ნიაზაშვილი</t>
  </si>
  <si>
    <t>მაია ჩერქეზიშვილი</t>
  </si>
  <si>
    <t>სულხან ნამიჭეიშვილი</t>
  </si>
  <si>
    <t xml:space="preserve">სამთვიანი მომსახურების ხელშეკრულება ანაზღაურების გარეშე (ვეტერანების კოორდინატორი) </t>
  </si>
  <si>
    <t>3 თვით უსასყიდლოდ მიაქირავა ავტომობილი DODJE CARAVAN, რეგისტრაციის N KGB700, გამოშვების წელი 2001</t>
  </si>
  <si>
    <t>3 თვით უსასყიდლოდ მიაქირავა ავტომობილი MITSUBISHI PAJERO IO, რეგისტრაციის N KK391WW</t>
  </si>
  <si>
    <t>3 თვით უსასყიდლოდ მიაქირავა ავტომობილი SAAB, რეგისტრაციის N TV011VT</t>
  </si>
  <si>
    <t>3 თვით უსასყიდლოდ მიაქირავა ავტომობილი SUZUKI SWIFT, რეგისტრაციის N  QQ189FF</t>
  </si>
  <si>
    <t xml:space="preserve">სამთვიანი მომსახურების ხელშეკრულება ანაზღაურების გარეშე (დაცვა) </t>
  </si>
  <si>
    <t>3 თვით უსასყიდლოდ მიაქირავა ავტომობილი MERSEDES BENZ, რეგისტრაციის N  CC357SS</t>
  </si>
  <si>
    <t xml:space="preserve">სამთვიანი მომსახურების ხელშეკრულება ანაზღაურების გარეშე (კოორდინატორი) </t>
  </si>
  <si>
    <t>13001060421</t>
  </si>
  <si>
    <t>01013002960</t>
  </si>
  <si>
    <t>01029012915</t>
  </si>
  <si>
    <t>01007008582</t>
  </si>
  <si>
    <t>01022003261</t>
  </si>
  <si>
    <t>01011086322</t>
  </si>
  <si>
    <t>01011057225</t>
  </si>
  <si>
    <t>რევაზი ზაკალაშვილი</t>
  </si>
  <si>
    <t>კონსტანტინე შავიშვილი</t>
  </si>
  <si>
    <t>გელა დავაძე</t>
  </si>
  <si>
    <t>გიორგი ბაღაშვილი</t>
  </si>
  <si>
    <t>გოჩა ცქვიტიშვილი</t>
  </si>
  <si>
    <t>ნიკოლოზ მეტრეველი</t>
  </si>
  <si>
    <t>გივი მეტრეველი</t>
  </si>
  <si>
    <t>ფულადი შემოწირულობა</t>
  </si>
  <si>
    <t>მიხეილ ელიზბარაშვილი</t>
  </si>
  <si>
    <t>01024018481</t>
  </si>
  <si>
    <t>GE26TB0600000157070832</t>
  </si>
  <si>
    <t xml:space="preserve">თიბისი </t>
  </si>
  <si>
    <t>ნინო თევდორაძე</t>
  </si>
  <si>
    <t>01006013552</t>
  </si>
  <si>
    <t>01029005923</t>
  </si>
  <si>
    <t>01003001665</t>
  </si>
  <si>
    <t>01011050411</t>
  </si>
  <si>
    <t>01013002674</t>
  </si>
  <si>
    <t>60002009343</t>
  </si>
  <si>
    <t>ჩერეზიშვილი</t>
  </si>
  <si>
    <t xml:space="preserve">GLL394 </t>
  </si>
  <si>
    <t>კონსტანტინე</t>
  </si>
  <si>
    <t>შავიშვილი</t>
  </si>
  <si>
    <t xml:space="preserve"> KGB700</t>
  </si>
  <si>
    <t xml:space="preserve"> KK391WW</t>
  </si>
  <si>
    <t>გელა</t>
  </si>
  <si>
    <t>დავაძე</t>
  </si>
  <si>
    <t>გიორგი</t>
  </si>
  <si>
    <t>ბაღაშვილი</t>
  </si>
  <si>
    <t xml:space="preserve"> TV011VT</t>
  </si>
  <si>
    <t>გოჩა</t>
  </si>
  <si>
    <t>ცქვიტიშვილი</t>
  </si>
  <si>
    <t>QQ189FF</t>
  </si>
  <si>
    <t>ნიკოლოზ</t>
  </si>
  <si>
    <t>ალექსანდრე</t>
  </si>
  <si>
    <t>კობაიძე</t>
  </si>
  <si>
    <t>CC357SS</t>
  </si>
  <si>
    <t>საქართველოს ბანკი</t>
  </si>
  <si>
    <t>GE89BG0000000669448200</t>
  </si>
  <si>
    <t>ლარი</t>
  </si>
  <si>
    <t>მაღალი გამავლობის</t>
  </si>
  <si>
    <t>Q7</t>
  </si>
  <si>
    <t>AUDI</t>
  </si>
  <si>
    <t>IO003AN</t>
  </si>
  <si>
    <t xml:space="preserve">შპს "სარეკლამო ჯგუფი" </t>
  </si>
  <si>
    <t>ბილბორდი</t>
  </si>
  <si>
    <t>ბრენდირებული აქსესუარებით რკლამის ხარჯი</t>
  </si>
  <si>
    <t>2 ბანერი 220*305 და ერთი 160*305 და12  სხვადასხვა ზომის პლაკატი</t>
  </si>
  <si>
    <t>3 ბანერი რკინის კონსტრუციის  და 12 პოლიპლოსტერის (პლაკარის) დაბეჭდვის ხარჯი</t>
  </si>
  <si>
    <t xml:space="preserve">9 აგვისტოს დაგეგმილი ღონისძიებისთვის შეისყიდა 78 ცალი   -170 ლარის ღირებულების მაისური და 20 მეტრი სასცენო ქსოვილი </t>
  </si>
  <si>
    <t>78 მაისურზე წარწერის ხარჯი</t>
  </si>
  <si>
    <t>თამარ ბირლაძე</t>
  </si>
  <si>
    <t>შეასრულა სადიზაინერო სამუშაო ბანერების, პლაკატების და სხვა საარჩევნო ატრიბუტიკის დასამზადებლად (იგულისხმება 1 სახის დიზაინი, რომელიც გამოყენებული ინება ზემოთ ჩამოთვლილი ატრიბუტიკისთვის)</t>
  </si>
  <si>
    <t>2 ბანერი - თითო 300ლ, 1 ბანერი 150ლ, პოლიპოსტერი თითო 50ლ</t>
  </si>
  <si>
    <t>SUZUKI</t>
  </si>
  <si>
    <t>SWIFT</t>
  </si>
  <si>
    <t>ჰეტჩბეკი</t>
  </si>
  <si>
    <t>SAAB</t>
  </si>
  <si>
    <t>9-7X</t>
  </si>
  <si>
    <t>MITSUBISHI</t>
  </si>
  <si>
    <t>PAJERO IO</t>
  </si>
  <si>
    <t>დოდჯ კარავან</t>
  </si>
  <si>
    <t>ვენი</t>
  </si>
  <si>
    <t>V6 LE</t>
  </si>
  <si>
    <t>GOLF</t>
  </si>
  <si>
    <t>VOLKSWAGES</t>
  </si>
  <si>
    <t>ალესანდრე კობაიძე</t>
  </si>
  <si>
    <t>30 ოქტომბრის ჩათვლით  უსასყიდლოდ მიაქირავა ავტომობილი AUDI Q7 , რეგისტრაციის N  IO003AN</t>
  </si>
  <si>
    <t>MERCEDES-BENZ</t>
  </si>
  <si>
    <t>ML 500</t>
  </si>
  <si>
    <t>8/4/2016  8/8/2016</t>
  </si>
  <si>
    <t>არჩილ ხომასურიძე</t>
  </si>
  <si>
    <t>01027019568</t>
  </si>
  <si>
    <t>9 აგვისროს ჩატარებულ ღონისჩიებაზე უსასყიდლო მომსახურეობა - ტენიკური უზრუნველყოფა, რაც მოიცავს აპარატურის მოტანა, დამონტაჟება , ფუნციური უზრუნველყოფა</t>
  </si>
  <si>
    <t>ზაზა ალექსიძე</t>
  </si>
  <si>
    <t>01027004031</t>
  </si>
  <si>
    <t>9 აგვისროს ჩატარებულ ღონისჩიებაზე უსასყიდლო მომსახურეობა - ღონისძიების წამყვანი</t>
  </si>
  <si>
    <t>ნინო შერმადინი</t>
  </si>
  <si>
    <t>01011026309</t>
  </si>
  <si>
    <t>01001018883</t>
  </si>
  <si>
    <t>მარკო მეტრეველი</t>
  </si>
  <si>
    <t>01030048095</t>
  </si>
  <si>
    <t>ანა სირაძე</t>
  </si>
  <si>
    <t>01017019969</t>
  </si>
  <si>
    <t>ქეთი გომართელი</t>
  </si>
  <si>
    <t>9 აგვისტოს ღონისძიებისთვის შეძენილი 78 მაისური და მასზე დატანილი წარწერა - დაურიგდა ამომრჩევლებს (ღონისძიების დამსწრეებს)</t>
  </si>
  <si>
    <t>დავით გასოევი</t>
  </si>
  <si>
    <t>01001016664</t>
  </si>
  <si>
    <t xml:space="preserve">ორთვიანი მომსახურების ხელშეკრულება ანაზღაურების გარეშე </t>
  </si>
  <si>
    <t>თეიმურაზ გასოიანი</t>
  </si>
  <si>
    <t>01015011679</t>
  </si>
  <si>
    <t>30 ოქტომბრის ჩათვლით  უსასყიდლოდ მიაქირავა ავტომობილი LEXUS IS200 , რეგისტრაციის N  DA888SN</t>
  </si>
  <si>
    <t>DA888SN</t>
  </si>
  <si>
    <t>IS 200</t>
  </si>
  <si>
    <t>LEXUS</t>
  </si>
  <si>
    <t>სედანი</t>
  </si>
  <si>
    <t>თეიმურაზ</t>
  </si>
  <si>
    <t>გასოიანი</t>
  </si>
  <si>
    <t>გააუქმა ხელშეკრულება, რომელიც გაფორმებული იყო 7/1/2016-ში ოთხი თვით ანაზღაურების გარეშე (მძღოლი)</t>
  </si>
  <si>
    <t>9 აგვისროს ჩატარებულ ღონისჩიებაზე უსასყიდლო მომსახურეობა - იმღერა</t>
  </si>
  <si>
    <t xml:space="preserve">9 აგვისროს ჩატარებულ ღონისჩიებაზე უსასყიდლო მომსახურეობა - იმღერა </t>
  </si>
  <si>
    <t>01022000560</t>
  </si>
  <si>
    <t>თამარ ამონაშვილი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</si>
</sst>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#,##0.0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sz val="10"/>
      <color rgb="FFFF0000"/>
      <name val="Sylfae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9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6" xfId="2" applyFont="1" applyFill="1" applyBorder="1" applyAlignment="1" applyProtection="1">
      <alignment horizontal="center" vertical="top" wrapText="1"/>
    </xf>
    <xf numFmtId="1" fontId="23" fillId="5" borderId="26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7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6" xfId="9" applyFont="1" applyBorder="1" applyAlignment="1" applyProtection="1">
      <alignment vertical="center" wrapText="1"/>
      <protection locked="0"/>
    </xf>
    <xf numFmtId="0" fontId="31" fillId="4" borderId="24" xfId="9" applyFont="1" applyFill="1" applyBorder="1" applyAlignment="1" applyProtection="1">
      <alignment vertical="center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3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14" fontId="31" fillId="0" borderId="23" xfId="9" applyNumberFormat="1" applyFont="1" applyBorder="1" applyAlignment="1" applyProtection="1">
      <alignment vertical="center" wrapText="1"/>
      <protection locked="0"/>
    </xf>
    <xf numFmtId="0" fontId="31" fillId="0" borderId="22" xfId="9" applyFont="1" applyBorder="1" applyAlignment="1" applyProtection="1">
      <alignment horizontal="center"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0" xfId="9" applyFont="1" applyBorder="1" applyAlignment="1" applyProtection="1">
      <alignment horizontal="center"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0" xfId="9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0" xfId="9" applyFont="1" applyFill="1" applyBorder="1" applyAlignment="1" applyProtection="1">
      <alignment vertical="center"/>
    </xf>
    <xf numFmtId="14" fontId="18" fillId="0" borderId="39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0" xfId="0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0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5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4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49" fontId="34" fillId="0" borderId="1" xfId="0" applyNumberFormat="1" applyFont="1" applyFill="1" applyBorder="1" applyAlignment="1">
      <alignment horizontal="center"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168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21" fillId="5" borderId="1" xfId="0" applyNumberFormat="1" applyFont="1" applyFill="1" applyBorder="1" applyProtection="1"/>
    <xf numFmtId="14" fontId="16" fillId="0" borderId="1" xfId="3" applyNumberFormat="1" applyFont="1" applyBorder="1" applyProtection="1">
      <protection locked="0"/>
    </xf>
    <xf numFmtId="0" fontId="16" fillId="0" borderId="1" xfId="3" applyFont="1" applyBorder="1" applyProtection="1">
      <protection locked="0"/>
    </xf>
    <xf numFmtId="0" fontId="18" fillId="4" borderId="1" xfId="9" applyFont="1" applyFill="1" applyBorder="1" applyAlignment="1" applyProtection="1">
      <alignment vertical="center" wrapText="1"/>
      <protection locked="0"/>
    </xf>
    <xf numFmtId="0" fontId="16" fillId="0" borderId="1" xfId="3" applyFont="1" applyBorder="1" applyAlignment="1" applyProtection="1">
      <alignment wrapText="1"/>
      <protection locked="0"/>
    </xf>
    <xf numFmtId="0" fontId="33" fillId="0" borderId="1" xfId="3" applyFont="1" applyBorder="1" applyProtection="1">
      <protection locked="0"/>
    </xf>
    <xf numFmtId="49" fontId="16" fillId="0" borderId="1" xfId="3" applyNumberFormat="1" applyFont="1" applyBorder="1" applyProtection="1">
      <protection locked="0"/>
    </xf>
    <xf numFmtId="0" fontId="31" fillId="0" borderId="4" xfId="9" applyFont="1" applyBorder="1" applyAlignment="1" applyProtection="1">
      <alignment vertical="center" wrapText="1"/>
      <protection locked="0"/>
    </xf>
    <xf numFmtId="0" fontId="31" fillId="0" borderId="41" xfId="9" applyFont="1" applyBorder="1" applyAlignment="1" applyProtection="1">
      <alignment vertical="center" wrapText="1"/>
      <protection locked="0"/>
    </xf>
    <xf numFmtId="0" fontId="31" fillId="0" borderId="1" xfId="9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/>
      <protection locked="0"/>
    </xf>
    <xf numFmtId="0" fontId="31" fillId="4" borderId="4" xfId="9" applyFont="1" applyFill="1" applyBorder="1" applyAlignment="1" applyProtection="1">
      <alignment vertical="center" wrapText="1"/>
      <protection locked="0"/>
    </xf>
    <xf numFmtId="0" fontId="31" fillId="4" borderId="41" xfId="9" applyFont="1" applyFill="1" applyBorder="1" applyAlignment="1" applyProtection="1">
      <alignment vertical="center" wrapText="1"/>
      <protection locked="0"/>
    </xf>
    <xf numFmtId="0" fontId="26" fillId="0" borderId="1" xfId="11" applyFont="1" applyBorder="1" applyAlignment="1" applyProtection="1">
      <alignment wrapText="1"/>
      <protection locked="0"/>
    </xf>
    <xf numFmtId="0" fontId="18" fillId="4" borderId="4" xfId="9" applyFont="1" applyFill="1" applyBorder="1" applyAlignment="1" applyProtection="1">
      <alignment vertical="center" wrapText="1"/>
      <protection locked="0"/>
    </xf>
    <xf numFmtId="14" fontId="16" fillId="0" borderId="1" xfId="1" applyNumberFormat="1" applyFont="1" applyFill="1" applyBorder="1" applyAlignment="1" applyProtection="1">
      <alignment horizontal="left" vertical="center" wrapText="1" indent="1"/>
    </xf>
    <xf numFmtId="3" fontId="16" fillId="0" borderId="1" xfId="1" applyNumberFormat="1" applyFont="1" applyFill="1" applyBorder="1" applyAlignment="1" applyProtection="1">
      <alignment horizontal="left" vertical="center" wrapText="1" indent="1"/>
    </xf>
    <xf numFmtId="0" fontId="36" fillId="0" borderId="2" xfId="9" applyFont="1" applyBorder="1" applyAlignment="1" applyProtection="1">
      <alignment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30" fillId="0" borderId="4" xfId="9" applyFont="1" applyBorder="1" applyAlignment="1" applyProtection="1">
      <alignment vertical="center" wrapText="1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171450</xdr:rowOff>
    </xdr:from>
    <xdr:to>
      <xdr:col>2</xdr:col>
      <xdr:colOff>1495425</xdr:colOff>
      <xdr:row>57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showGridLines="0" tabSelected="1" view="pageBreakPreview" topLeftCell="A5" zoomScale="80" zoomScaleNormal="100" zoomScaleSheetLayoutView="80" workbookViewId="0">
      <selection activeCell="D35" sqref="D9:D35"/>
    </sheetView>
  </sheetViews>
  <sheetFormatPr defaultRowHeight="15" x14ac:dyDescent="0.2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1.140625" style="244" customWidth="1"/>
    <col min="5" max="5" width="20.5703125" style="244" customWidth="1"/>
    <col min="6" max="6" width="17.140625" style="245" customWidth="1"/>
    <col min="7" max="7" width="23.140625" style="245" customWidth="1"/>
    <col min="8" max="8" width="17" style="245" customWidth="1"/>
    <col min="9" max="9" width="20.28515625" style="244" customWidth="1"/>
    <col min="10" max="10" width="20.7109375" style="244" customWidth="1"/>
    <col min="11" max="11" width="13.140625" style="244" bestFit="1" customWidth="1"/>
    <col min="12" max="12" width="15.28515625" style="244" customWidth="1"/>
    <col min="13" max="16384" width="9.140625" style="244"/>
  </cols>
  <sheetData>
    <row r="1" spans="1:12" s="255" customFormat="1" x14ac:dyDescent="0.2">
      <c r="A1" s="314" t="s">
        <v>245</v>
      </c>
      <c r="B1" s="299"/>
      <c r="C1" s="299"/>
      <c r="D1" s="299"/>
      <c r="E1" s="300"/>
      <c r="F1" s="294"/>
      <c r="G1" s="300"/>
      <c r="H1" s="313"/>
      <c r="I1" s="299"/>
      <c r="J1" s="300"/>
      <c r="K1" s="300"/>
      <c r="L1" s="312" t="s">
        <v>97</v>
      </c>
    </row>
    <row r="2" spans="1:12" s="255" customFormat="1" x14ac:dyDescent="0.2">
      <c r="A2" s="311" t="s">
        <v>104</v>
      </c>
      <c r="B2" s="299"/>
      <c r="C2" s="299"/>
      <c r="D2" s="299"/>
      <c r="E2" s="300"/>
      <c r="F2" s="294"/>
      <c r="G2" s="300"/>
      <c r="H2" s="310"/>
      <c r="I2" s="299"/>
      <c r="J2" s="300"/>
      <c r="K2" s="300"/>
      <c r="L2" s="309" t="s">
        <v>408</v>
      </c>
    </row>
    <row r="3" spans="1:12" s="255" customFormat="1" x14ac:dyDescent="0.2">
      <c r="A3" s="308"/>
      <c r="B3" s="299"/>
      <c r="C3" s="307"/>
      <c r="D3" s="306"/>
      <c r="E3" s="300"/>
      <c r="F3" s="305"/>
      <c r="G3" s="300"/>
      <c r="H3" s="300"/>
      <c r="I3" s="294"/>
      <c r="J3" s="299"/>
      <c r="K3" s="299"/>
      <c r="L3" s="298"/>
    </row>
    <row r="4" spans="1:12" s="255" customFormat="1" x14ac:dyDescent="0.2">
      <c r="A4" s="339" t="s">
        <v>218</v>
      </c>
      <c r="B4" s="294"/>
      <c r="C4" s="294"/>
      <c r="D4" s="340" t="s">
        <v>411</v>
      </c>
      <c r="E4" s="331"/>
      <c r="F4" s="254"/>
      <c r="G4" s="247"/>
      <c r="H4" s="332"/>
      <c r="I4" s="331"/>
      <c r="J4" s="333"/>
      <c r="K4" s="247"/>
      <c r="L4" s="334"/>
    </row>
    <row r="5" spans="1:12" s="255" customFormat="1" ht="15.75" thickBot="1" x14ac:dyDescent="0.25">
      <c r="A5" s="304"/>
      <c r="B5" s="300"/>
      <c r="C5" s="303"/>
      <c r="D5" s="302"/>
      <c r="E5" s="300"/>
      <c r="F5" s="301"/>
      <c r="G5" s="301"/>
      <c r="H5" s="301"/>
      <c r="I5" s="300"/>
      <c r="J5" s="299"/>
      <c r="K5" s="299"/>
      <c r="L5" s="298"/>
    </row>
    <row r="6" spans="1:12" ht="15.75" thickBot="1" x14ac:dyDescent="0.25">
      <c r="A6" s="297"/>
      <c r="B6" s="296"/>
      <c r="C6" s="295"/>
      <c r="D6" s="295"/>
      <c r="E6" s="295"/>
      <c r="F6" s="294"/>
      <c r="G6" s="294"/>
      <c r="H6" s="294"/>
      <c r="I6" s="369" t="s">
        <v>370</v>
      </c>
      <c r="J6" s="370"/>
      <c r="K6" s="371"/>
      <c r="L6" s="293"/>
    </row>
    <row r="7" spans="1:12" s="281" customFormat="1" ht="51.75" thickBot="1" x14ac:dyDescent="0.25">
      <c r="A7" s="292" t="s">
        <v>64</v>
      </c>
      <c r="B7" s="291" t="s">
        <v>105</v>
      </c>
      <c r="C7" s="291" t="s">
        <v>369</v>
      </c>
      <c r="D7" s="290" t="s">
        <v>224</v>
      </c>
      <c r="E7" s="289" t="s">
        <v>368</v>
      </c>
      <c r="F7" s="288" t="s">
        <v>367</v>
      </c>
      <c r="G7" s="287" t="s">
        <v>188</v>
      </c>
      <c r="H7" s="286" t="s">
        <v>185</v>
      </c>
      <c r="I7" s="285" t="s">
        <v>366</v>
      </c>
      <c r="J7" s="284" t="s">
        <v>221</v>
      </c>
      <c r="K7" s="283" t="s">
        <v>189</v>
      </c>
      <c r="L7" s="282" t="s">
        <v>190</v>
      </c>
    </row>
    <row r="8" spans="1:12" s="275" customFormat="1" ht="15.75" thickBot="1" x14ac:dyDescent="0.25">
      <c r="A8" s="279">
        <v>1</v>
      </c>
      <c r="B8" s="278">
        <v>2</v>
      </c>
      <c r="C8" s="280">
        <v>3</v>
      </c>
      <c r="D8" s="280">
        <v>4</v>
      </c>
      <c r="E8" s="279">
        <v>5</v>
      </c>
      <c r="F8" s="278">
        <v>6</v>
      </c>
      <c r="G8" s="280">
        <v>7</v>
      </c>
      <c r="H8" s="278">
        <v>8</v>
      </c>
      <c r="I8" s="279">
        <v>9</v>
      </c>
      <c r="J8" s="278">
        <v>10</v>
      </c>
      <c r="K8" s="277">
        <v>11</v>
      </c>
      <c r="L8" s="276">
        <v>12</v>
      </c>
    </row>
    <row r="9" spans="1:12" ht="60" x14ac:dyDescent="0.3">
      <c r="A9" s="274">
        <v>1</v>
      </c>
      <c r="B9" s="350" t="s">
        <v>544</v>
      </c>
      <c r="C9" s="268" t="s">
        <v>547</v>
      </c>
      <c r="D9" s="351">
        <f>500*3</f>
        <v>1500</v>
      </c>
      <c r="E9" s="351" t="s">
        <v>552</v>
      </c>
      <c r="F9" s="355" t="s">
        <v>586</v>
      </c>
      <c r="G9" s="273"/>
      <c r="H9" s="273"/>
      <c r="I9" s="352"/>
      <c r="J9" s="352" t="s">
        <v>548</v>
      </c>
      <c r="K9" s="272"/>
      <c r="L9" s="271"/>
    </row>
    <row r="10" spans="1:12" ht="60" x14ac:dyDescent="0.3">
      <c r="A10" s="270">
        <v>2</v>
      </c>
      <c r="B10" s="350" t="s">
        <v>545</v>
      </c>
      <c r="C10" s="268" t="s">
        <v>547</v>
      </c>
      <c r="D10" s="351">
        <v>500</v>
      </c>
      <c r="E10" s="351" t="s">
        <v>553</v>
      </c>
      <c r="F10" s="355" t="s">
        <v>587</v>
      </c>
      <c r="G10" s="267"/>
      <c r="H10" s="267"/>
      <c r="I10" s="352"/>
      <c r="J10" s="352" t="s">
        <v>549</v>
      </c>
      <c r="K10" s="265"/>
      <c r="L10" s="264"/>
    </row>
    <row r="11" spans="1:12" ht="60" x14ac:dyDescent="0.3">
      <c r="A11" s="270">
        <v>3</v>
      </c>
      <c r="B11" s="350" t="s">
        <v>546</v>
      </c>
      <c r="C11" s="268" t="s">
        <v>547</v>
      </c>
      <c r="D11" s="351">
        <f>300*3</f>
        <v>900</v>
      </c>
      <c r="E11" s="351" t="s">
        <v>554</v>
      </c>
      <c r="F11" s="355" t="s">
        <v>588</v>
      </c>
      <c r="G11" s="267"/>
      <c r="H11" s="267"/>
      <c r="I11" s="352"/>
      <c r="J11" s="352" t="s">
        <v>548</v>
      </c>
      <c r="K11" s="265"/>
      <c r="L11" s="264"/>
    </row>
    <row r="12" spans="1:12" ht="165" x14ac:dyDescent="0.3">
      <c r="A12" s="270">
        <v>4</v>
      </c>
      <c r="B12" s="350" t="s">
        <v>546</v>
      </c>
      <c r="C12" s="268" t="s">
        <v>547</v>
      </c>
      <c r="D12" s="351">
        <v>900</v>
      </c>
      <c r="E12" s="351" t="s">
        <v>555</v>
      </c>
      <c r="F12" s="355" t="s">
        <v>589</v>
      </c>
      <c r="G12" s="267"/>
      <c r="H12" s="267"/>
      <c r="I12" s="352" t="s">
        <v>550</v>
      </c>
      <c r="J12" s="352"/>
      <c r="K12" s="265"/>
      <c r="L12" s="264"/>
    </row>
    <row r="13" spans="1:12" ht="90" x14ac:dyDescent="0.3">
      <c r="A13" s="270">
        <v>5</v>
      </c>
      <c r="B13" s="350" t="s">
        <v>546</v>
      </c>
      <c r="C13" s="268" t="s">
        <v>547</v>
      </c>
      <c r="D13" s="351">
        <v>2500</v>
      </c>
      <c r="E13" s="353" t="s">
        <v>556</v>
      </c>
      <c r="F13" s="355" t="s">
        <v>590</v>
      </c>
      <c r="G13" s="267"/>
      <c r="H13" s="267"/>
      <c r="I13" s="352"/>
      <c r="J13" s="352" t="s">
        <v>551</v>
      </c>
      <c r="K13" s="265"/>
      <c r="L13" s="264"/>
    </row>
    <row r="14" spans="1:12" ht="105" x14ac:dyDescent="0.3">
      <c r="A14" s="270">
        <v>6</v>
      </c>
      <c r="B14" s="350">
        <v>42583</v>
      </c>
      <c r="C14" s="268" t="s">
        <v>547</v>
      </c>
      <c r="D14" s="354">
        <v>-900</v>
      </c>
      <c r="E14" s="351" t="s">
        <v>572</v>
      </c>
      <c r="F14" s="355" t="s">
        <v>565</v>
      </c>
      <c r="G14" s="267"/>
      <c r="H14" s="267"/>
      <c r="I14" s="352"/>
      <c r="J14" s="352" t="s">
        <v>670</v>
      </c>
      <c r="K14" s="265"/>
      <c r="L14" s="264"/>
    </row>
    <row r="15" spans="1:12" ht="90" x14ac:dyDescent="0.3">
      <c r="A15" s="270">
        <v>7</v>
      </c>
      <c r="B15" s="350">
        <v>42583</v>
      </c>
      <c r="C15" s="268" t="s">
        <v>547</v>
      </c>
      <c r="D15" s="351">
        <v>900</v>
      </c>
      <c r="E15" s="351" t="s">
        <v>573</v>
      </c>
      <c r="F15" s="355" t="s">
        <v>566</v>
      </c>
      <c r="G15" s="267"/>
      <c r="H15" s="267"/>
      <c r="I15" s="352"/>
      <c r="J15" s="352" t="s">
        <v>557</v>
      </c>
      <c r="K15" s="265"/>
      <c r="L15" s="264"/>
    </row>
    <row r="16" spans="1:12" ht="120" x14ac:dyDescent="0.3">
      <c r="A16" s="270">
        <v>8</v>
      </c>
      <c r="B16" s="350">
        <v>42583</v>
      </c>
      <c r="C16" s="268" t="s">
        <v>547</v>
      </c>
      <c r="D16" s="351">
        <v>900</v>
      </c>
      <c r="E16" s="351" t="s">
        <v>573</v>
      </c>
      <c r="F16" s="355" t="s">
        <v>566</v>
      </c>
      <c r="G16" s="267"/>
      <c r="H16" s="267"/>
      <c r="I16" s="352" t="s">
        <v>558</v>
      </c>
      <c r="J16" s="352"/>
      <c r="K16" s="265"/>
      <c r="L16" s="264"/>
    </row>
    <row r="17" spans="1:12" ht="105" x14ac:dyDescent="0.3">
      <c r="A17" s="270">
        <v>9</v>
      </c>
      <c r="B17" s="350">
        <v>42583</v>
      </c>
      <c r="C17" s="268" t="s">
        <v>547</v>
      </c>
      <c r="D17" s="351">
        <v>900</v>
      </c>
      <c r="E17" s="353" t="s">
        <v>574</v>
      </c>
      <c r="F17" s="355" t="s">
        <v>567</v>
      </c>
      <c r="G17" s="267"/>
      <c r="H17" s="267"/>
      <c r="I17" s="352" t="s">
        <v>559</v>
      </c>
      <c r="J17" s="352"/>
      <c r="K17" s="265"/>
      <c r="L17" s="264"/>
    </row>
    <row r="18" spans="1:12" ht="90" x14ac:dyDescent="0.3">
      <c r="A18" s="270">
        <v>10</v>
      </c>
      <c r="B18" s="350">
        <v>42583</v>
      </c>
      <c r="C18" s="268" t="s">
        <v>547</v>
      </c>
      <c r="D18" s="351">
        <v>900</v>
      </c>
      <c r="E18" s="351" t="s">
        <v>575</v>
      </c>
      <c r="F18" s="355" t="s">
        <v>568</v>
      </c>
      <c r="G18" s="267"/>
      <c r="H18" s="267"/>
      <c r="I18" s="352" t="s">
        <v>560</v>
      </c>
      <c r="J18" s="352"/>
      <c r="K18" s="265"/>
      <c r="L18" s="264"/>
    </row>
    <row r="19" spans="1:12" ht="105" x14ac:dyDescent="0.3">
      <c r="A19" s="270">
        <v>11</v>
      </c>
      <c r="B19" s="350">
        <v>42583</v>
      </c>
      <c r="C19" s="268" t="s">
        <v>547</v>
      </c>
      <c r="D19" s="351">
        <v>900</v>
      </c>
      <c r="E19" s="351" t="s">
        <v>576</v>
      </c>
      <c r="F19" s="355" t="s">
        <v>569</v>
      </c>
      <c r="G19" s="267"/>
      <c r="H19" s="267"/>
      <c r="I19" s="352" t="s">
        <v>561</v>
      </c>
      <c r="J19" s="352"/>
      <c r="K19" s="265"/>
      <c r="L19" s="264"/>
    </row>
    <row r="20" spans="1:12" ht="75" x14ac:dyDescent="0.3">
      <c r="A20" s="270">
        <v>12</v>
      </c>
      <c r="B20" s="350">
        <v>42583</v>
      </c>
      <c r="C20" s="268" t="s">
        <v>547</v>
      </c>
      <c r="D20" s="351">
        <v>900</v>
      </c>
      <c r="E20" s="351" t="s">
        <v>576</v>
      </c>
      <c r="F20" s="355" t="s">
        <v>569</v>
      </c>
      <c r="G20" s="267"/>
      <c r="H20" s="267"/>
      <c r="I20" s="352"/>
      <c r="J20" s="352" t="s">
        <v>562</v>
      </c>
      <c r="K20" s="265"/>
      <c r="L20" s="264"/>
    </row>
    <row r="21" spans="1:12" ht="105" x14ac:dyDescent="0.3">
      <c r="A21" s="270">
        <v>13</v>
      </c>
      <c r="B21" s="350">
        <v>42583</v>
      </c>
      <c r="C21" s="268" t="s">
        <v>547</v>
      </c>
      <c r="D21" s="351">
        <v>900</v>
      </c>
      <c r="E21" s="351" t="s">
        <v>577</v>
      </c>
      <c r="F21" s="355" t="s">
        <v>570</v>
      </c>
      <c r="G21" s="267"/>
      <c r="H21" s="267"/>
      <c r="I21" s="352" t="s">
        <v>563</v>
      </c>
      <c r="J21" s="352"/>
      <c r="K21" s="265"/>
      <c r="L21" s="264"/>
    </row>
    <row r="22" spans="1:12" ht="75" x14ac:dyDescent="0.3">
      <c r="A22" s="270">
        <v>14</v>
      </c>
      <c r="B22" s="350">
        <v>42583</v>
      </c>
      <c r="C22" s="268" t="s">
        <v>547</v>
      </c>
      <c r="D22" s="351">
        <v>900</v>
      </c>
      <c r="E22" s="351" t="s">
        <v>578</v>
      </c>
      <c r="F22" s="355" t="s">
        <v>571</v>
      </c>
      <c r="G22" s="267"/>
      <c r="H22" s="267"/>
      <c r="I22" s="352"/>
      <c r="J22" s="352" t="s">
        <v>564</v>
      </c>
      <c r="K22" s="265"/>
      <c r="L22" s="264"/>
    </row>
    <row r="23" spans="1:12" ht="30" x14ac:dyDescent="0.3">
      <c r="A23" s="270">
        <v>15</v>
      </c>
      <c r="B23" s="350">
        <v>42584</v>
      </c>
      <c r="C23" s="268" t="s">
        <v>579</v>
      </c>
      <c r="D23" s="358">
        <v>12000</v>
      </c>
      <c r="E23" s="356" t="s">
        <v>580</v>
      </c>
      <c r="F23" s="355" t="s">
        <v>581</v>
      </c>
      <c r="G23" s="353" t="s">
        <v>582</v>
      </c>
      <c r="H23" s="362" t="s">
        <v>583</v>
      </c>
      <c r="I23" s="360"/>
      <c r="J23" s="266"/>
      <c r="K23" s="265"/>
      <c r="L23" s="264"/>
    </row>
    <row r="24" spans="1:12" ht="129.75" customHeight="1" x14ac:dyDescent="0.2">
      <c r="A24" s="270">
        <v>16</v>
      </c>
      <c r="B24" s="269">
        <v>42586</v>
      </c>
      <c r="C24" s="268" t="s">
        <v>547</v>
      </c>
      <c r="D24" s="358">
        <v>383</v>
      </c>
      <c r="E24" s="356" t="s">
        <v>584</v>
      </c>
      <c r="F24" s="267" t="s">
        <v>585</v>
      </c>
      <c r="G24" s="267"/>
      <c r="H24" s="267"/>
      <c r="I24" s="360"/>
      <c r="J24" s="266" t="s">
        <v>621</v>
      </c>
      <c r="K24" s="265"/>
      <c r="L24" s="264"/>
    </row>
    <row r="25" spans="1:12" ht="25.5" x14ac:dyDescent="0.2">
      <c r="A25" s="270">
        <v>17</v>
      </c>
      <c r="B25" s="269">
        <v>42590</v>
      </c>
      <c r="C25" s="268" t="s">
        <v>547</v>
      </c>
      <c r="D25" s="358">
        <v>220</v>
      </c>
      <c r="E25" s="356" t="s">
        <v>584</v>
      </c>
      <c r="F25" s="267" t="s">
        <v>585</v>
      </c>
      <c r="G25" s="267"/>
      <c r="H25" s="267"/>
      <c r="I25" s="360"/>
      <c r="J25" s="266" t="s">
        <v>622</v>
      </c>
      <c r="K25" s="265"/>
      <c r="L25" s="264"/>
    </row>
    <row r="26" spans="1:12" ht="105" x14ac:dyDescent="0.3">
      <c r="A26" s="270">
        <v>18</v>
      </c>
      <c r="B26" s="269">
        <v>42590</v>
      </c>
      <c r="C26" s="268" t="s">
        <v>547</v>
      </c>
      <c r="D26" s="358">
        <v>1000</v>
      </c>
      <c r="E26" s="356" t="s">
        <v>638</v>
      </c>
      <c r="F26" s="355">
        <v>35001060231</v>
      </c>
      <c r="G26" s="267"/>
      <c r="H26" s="267"/>
      <c r="I26" s="352" t="s">
        <v>639</v>
      </c>
      <c r="J26" s="266"/>
      <c r="K26" s="265"/>
      <c r="L26" s="264"/>
    </row>
    <row r="27" spans="1:12" ht="60" x14ac:dyDescent="0.3">
      <c r="A27" s="270">
        <v>19</v>
      </c>
      <c r="B27" s="269">
        <v>42591</v>
      </c>
      <c r="C27" s="268" t="s">
        <v>547</v>
      </c>
      <c r="D27" s="358">
        <v>1000</v>
      </c>
      <c r="E27" s="356" t="s">
        <v>658</v>
      </c>
      <c r="F27" s="355" t="s">
        <v>659</v>
      </c>
      <c r="G27" s="267"/>
      <c r="H27" s="267"/>
      <c r="I27" s="363"/>
      <c r="J27" s="352" t="s">
        <v>660</v>
      </c>
      <c r="K27" s="265"/>
      <c r="L27" s="264"/>
    </row>
    <row r="28" spans="1:12" ht="105" x14ac:dyDescent="0.3">
      <c r="A28" s="270">
        <v>20</v>
      </c>
      <c r="B28" s="269">
        <v>42591</v>
      </c>
      <c r="C28" s="268" t="s">
        <v>547</v>
      </c>
      <c r="D28" s="358">
        <v>700</v>
      </c>
      <c r="E28" s="356" t="s">
        <v>661</v>
      </c>
      <c r="F28" s="355" t="s">
        <v>662</v>
      </c>
      <c r="G28" s="267"/>
      <c r="H28" s="267"/>
      <c r="I28" s="352" t="s">
        <v>663</v>
      </c>
      <c r="J28" s="352"/>
      <c r="K28" s="265"/>
      <c r="L28" s="264"/>
    </row>
    <row r="29" spans="1:12" ht="165" x14ac:dyDescent="0.3">
      <c r="A29" s="270">
        <v>21</v>
      </c>
      <c r="B29" s="269">
        <v>42591</v>
      </c>
      <c r="C29" s="268" t="s">
        <v>547</v>
      </c>
      <c r="D29" s="358">
        <v>500</v>
      </c>
      <c r="E29" s="356" t="s">
        <v>643</v>
      </c>
      <c r="F29" s="355" t="s">
        <v>644</v>
      </c>
      <c r="G29" s="267"/>
      <c r="H29" s="267"/>
      <c r="I29" s="363"/>
      <c r="J29" s="352" t="s">
        <v>645</v>
      </c>
      <c r="K29" s="265"/>
      <c r="L29" s="264"/>
    </row>
    <row r="30" spans="1:12" ht="105" x14ac:dyDescent="0.3">
      <c r="A30" s="270">
        <v>22</v>
      </c>
      <c r="B30" s="269">
        <v>42591</v>
      </c>
      <c r="C30" s="268" t="s">
        <v>547</v>
      </c>
      <c r="D30" s="358">
        <v>500</v>
      </c>
      <c r="E30" s="356" t="s">
        <v>646</v>
      </c>
      <c r="F30" s="355" t="s">
        <v>647</v>
      </c>
      <c r="G30" s="267"/>
      <c r="H30" s="267"/>
      <c r="I30" s="363"/>
      <c r="J30" s="352" t="s">
        <v>648</v>
      </c>
      <c r="K30" s="265"/>
      <c r="L30" s="264"/>
    </row>
    <row r="31" spans="1:12" ht="103.5" customHeight="1" x14ac:dyDescent="0.3">
      <c r="A31" s="270">
        <v>23</v>
      </c>
      <c r="B31" s="269">
        <v>42591</v>
      </c>
      <c r="C31" s="268" t="s">
        <v>547</v>
      </c>
      <c r="D31" s="358">
        <v>500</v>
      </c>
      <c r="E31" s="356" t="s">
        <v>649</v>
      </c>
      <c r="F31" s="355" t="s">
        <v>650</v>
      </c>
      <c r="G31" s="267"/>
      <c r="H31" s="267"/>
      <c r="I31" s="363"/>
      <c r="J31" s="352" t="s">
        <v>672</v>
      </c>
      <c r="K31" s="265"/>
      <c r="L31" s="264"/>
    </row>
    <row r="32" spans="1:12" ht="90" x14ac:dyDescent="0.3">
      <c r="A32" s="270">
        <v>24</v>
      </c>
      <c r="B32" s="269">
        <v>42591</v>
      </c>
      <c r="C32" s="268" t="s">
        <v>547</v>
      </c>
      <c r="D32" s="358">
        <v>500</v>
      </c>
      <c r="E32" s="356" t="s">
        <v>652</v>
      </c>
      <c r="F32" s="355" t="s">
        <v>651</v>
      </c>
      <c r="G32" s="267"/>
      <c r="H32" s="267"/>
      <c r="I32" s="363"/>
      <c r="J32" s="352" t="s">
        <v>671</v>
      </c>
      <c r="K32" s="265"/>
      <c r="L32" s="264"/>
    </row>
    <row r="33" spans="1:12" ht="90" x14ac:dyDescent="0.3">
      <c r="A33" s="270">
        <v>25</v>
      </c>
      <c r="B33" s="269">
        <v>42591</v>
      </c>
      <c r="C33" s="268" t="s">
        <v>547</v>
      </c>
      <c r="D33" s="358">
        <v>500</v>
      </c>
      <c r="E33" s="391" t="s">
        <v>674</v>
      </c>
      <c r="F33" s="355" t="s">
        <v>673</v>
      </c>
      <c r="G33" s="267"/>
      <c r="H33" s="267"/>
      <c r="I33" s="363"/>
      <c r="J33" s="352" t="s">
        <v>671</v>
      </c>
      <c r="K33" s="265"/>
      <c r="L33" s="264"/>
    </row>
    <row r="34" spans="1:12" ht="90" x14ac:dyDescent="0.3">
      <c r="A34" s="270">
        <v>26</v>
      </c>
      <c r="B34" s="269">
        <v>42591</v>
      </c>
      <c r="C34" s="268" t="s">
        <v>547</v>
      </c>
      <c r="D34" s="358">
        <v>500</v>
      </c>
      <c r="E34" s="356" t="s">
        <v>654</v>
      </c>
      <c r="F34" s="355" t="s">
        <v>653</v>
      </c>
      <c r="G34" s="267"/>
      <c r="H34" s="267"/>
      <c r="I34" s="363"/>
      <c r="J34" s="352" t="s">
        <v>671</v>
      </c>
      <c r="K34" s="265"/>
      <c r="L34" s="264"/>
    </row>
    <row r="35" spans="1:12" ht="90" x14ac:dyDescent="0.3">
      <c r="A35" s="270">
        <v>27</v>
      </c>
      <c r="B35" s="269">
        <v>42591</v>
      </c>
      <c r="C35" s="268" t="s">
        <v>547</v>
      </c>
      <c r="D35" s="358">
        <v>500</v>
      </c>
      <c r="E35" s="356" t="s">
        <v>656</v>
      </c>
      <c r="F35" s="355" t="s">
        <v>655</v>
      </c>
      <c r="G35" s="267"/>
      <c r="H35" s="267"/>
      <c r="I35" s="363"/>
      <c r="J35" s="352" t="s">
        <v>671</v>
      </c>
      <c r="K35" s="265"/>
      <c r="L35" s="264"/>
    </row>
    <row r="36" spans="1:12" x14ac:dyDescent="0.3">
      <c r="A36" s="270">
        <v>28</v>
      </c>
      <c r="B36" s="269"/>
      <c r="C36" s="366"/>
      <c r="D36" s="358"/>
      <c r="E36" s="356"/>
      <c r="F36" s="355"/>
      <c r="G36" s="267"/>
      <c r="H36" s="267"/>
      <c r="I36" s="363"/>
      <c r="J36" s="352"/>
      <c r="K36" s="265"/>
      <c r="L36" s="264"/>
    </row>
    <row r="37" spans="1:12" ht="15.75" thickBot="1" x14ac:dyDescent="0.25">
      <c r="A37" s="263" t="s">
        <v>220</v>
      </c>
      <c r="B37" s="262"/>
      <c r="C37" s="261"/>
      <c r="D37" s="359"/>
      <c r="E37" s="357"/>
      <c r="F37" s="260"/>
      <c r="G37" s="260"/>
      <c r="H37" s="260"/>
      <c r="I37" s="361"/>
      <c r="J37" s="259"/>
      <c r="K37" s="258"/>
      <c r="L37" s="257"/>
    </row>
    <row r="38" spans="1:12" x14ac:dyDescent="0.2">
      <c r="A38" s="247"/>
      <c r="B38" s="248"/>
      <c r="C38" s="247"/>
      <c r="D38" s="248"/>
      <c r="E38" s="247"/>
      <c r="F38" s="248"/>
      <c r="G38" s="247"/>
      <c r="H38" s="248"/>
      <c r="I38" s="247"/>
      <c r="J38" s="248"/>
      <c r="K38" s="247"/>
      <c r="L38" s="248"/>
    </row>
    <row r="39" spans="1:12" ht="1.5" customHeight="1" x14ac:dyDescent="0.2">
      <c r="A39" s="247"/>
      <c r="B39" s="254"/>
      <c r="C39" s="247"/>
      <c r="D39" s="254"/>
      <c r="E39" s="247"/>
      <c r="F39" s="254"/>
      <c r="G39" s="247"/>
      <c r="H39" s="254"/>
      <c r="I39" s="247"/>
      <c r="J39" s="254"/>
      <c r="K39" s="247"/>
      <c r="L39" s="254"/>
    </row>
    <row r="40" spans="1:12" s="255" customFormat="1" x14ac:dyDescent="0.2">
      <c r="A40" s="368" t="s">
        <v>339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</row>
    <row r="41" spans="1:12" s="256" customFormat="1" ht="12.75" x14ac:dyDescent="0.2">
      <c r="A41" s="368" t="s">
        <v>365</v>
      </c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</row>
    <row r="42" spans="1:12" s="256" customFormat="1" ht="12.75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</row>
    <row r="43" spans="1:12" s="255" customFormat="1" x14ac:dyDescent="0.2">
      <c r="A43" s="368" t="s">
        <v>364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</row>
    <row r="44" spans="1:12" s="255" customFormat="1" x14ac:dyDescent="0.2">
      <c r="A44" s="368"/>
      <c r="B44" s="368"/>
      <c r="C44" s="368"/>
      <c r="D44" s="368"/>
      <c r="E44" s="368"/>
      <c r="F44" s="368"/>
      <c r="G44" s="368"/>
      <c r="H44" s="368"/>
      <c r="I44" s="368"/>
      <c r="J44" s="368"/>
      <c r="K44" s="368"/>
      <c r="L44" s="368"/>
    </row>
    <row r="45" spans="1:12" s="255" customFormat="1" x14ac:dyDescent="0.2">
      <c r="A45" s="368" t="s">
        <v>363</v>
      </c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</row>
    <row r="46" spans="1:12" s="255" customFormat="1" x14ac:dyDescent="0.2">
      <c r="A46" s="247"/>
      <c r="B46" s="248"/>
      <c r="C46" s="247"/>
      <c r="D46" s="248"/>
      <c r="E46" s="247"/>
      <c r="F46" s="248"/>
      <c r="G46" s="247"/>
      <c r="H46" s="248"/>
      <c r="I46" s="247"/>
      <c r="J46" s="248"/>
      <c r="K46" s="247"/>
      <c r="L46" s="248"/>
    </row>
    <row r="47" spans="1:12" s="255" customFormat="1" hidden="1" x14ac:dyDescent="0.2">
      <c r="A47" s="247"/>
      <c r="B47" s="254"/>
      <c r="C47" s="247"/>
      <c r="D47" s="254"/>
      <c r="E47" s="247"/>
      <c r="F47" s="254"/>
      <c r="G47" s="247"/>
      <c r="H47" s="254"/>
      <c r="I47" s="247"/>
      <c r="J47" s="254"/>
      <c r="K47" s="247"/>
      <c r="L47" s="254"/>
    </row>
    <row r="48" spans="1:12" s="255" customFormat="1" hidden="1" x14ac:dyDescent="0.2">
      <c r="A48" s="247"/>
      <c r="B48" s="248"/>
      <c r="C48" s="247"/>
      <c r="D48" s="248"/>
      <c r="E48" s="247"/>
      <c r="F48" s="248"/>
      <c r="G48" s="247"/>
      <c r="H48" s="248"/>
      <c r="I48" s="247"/>
      <c r="J48" s="248"/>
      <c r="K48" s="247"/>
      <c r="L48" s="248"/>
    </row>
    <row r="49" spans="1:12" x14ac:dyDescent="0.2">
      <c r="A49" s="247"/>
      <c r="B49" s="254"/>
      <c r="C49" s="247"/>
      <c r="D49" s="254"/>
      <c r="E49" s="247"/>
      <c r="F49" s="254"/>
      <c r="G49" s="247"/>
      <c r="H49" s="254"/>
      <c r="I49" s="247"/>
      <c r="J49" s="254"/>
      <c r="K49" s="247"/>
      <c r="L49" s="254"/>
    </row>
    <row r="50" spans="1:12" s="249" customFormat="1" x14ac:dyDescent="0.2">
      <c r="A50" s="374" t="s">
        <v>96</v>
      </c>
      <c r="B50" s="374"/>
      <c r="C50" s="248"/>
      <c r="D50" s="247"/>
      <c r="E50" s="248"/>
      <c r="F50" s="248"/>
      <c r="G50" s="247"/>
      <c r="H50" s="248"/>
      <c r="I50" s="248"/>
      <c r="J50" s="247"/>
      <c r="K50" s="248"/>
      <c r="L50" s="247"/>
    </row>
    <row r="51" spans="1:12" s="249" customFormat="1" x14ac:dyDescent="0.2">
      <c r="A51" s="248"/>
      <c r="B51" s="247"/>
      <c r="C51" s="252"/>
      <c r="D51" s="253"/>
      <c r="E51" s="252"/>
      <c r="F51" s="248"/>
      <c r="G51" s="247"/>
      <c r="H51" s="251"/>
      <c r="I51" s="248"/>
      <c r="J51" s="247"/>
      <c r="K51" s="248"/>
      <c r="L51" s="247"/>
    </row>
    <row r="52" spans="1:12" s="249" customFormat="1" ht="15" customHeight="1" x14ac:dyDescent="0.2">
      <c r="A52" s="248"/>
      <c r="B52" s="247"/>
      <c r="C52" s="367" t="s">
        <v>212</v>
      </c>
      <c r="D52" s="367"/>
      <c r="E52" s="367"/>
      <c r="F52" s="248"/>
      <c r="G52" s="247"/>
      <c r="H52" s="372" t="s">
        <v>362</v>
      </c>
      <c r="I52" s="250"/>
      <c r="J52" s="247"/>
      <c r="K52" s="248"/>
      <c r="L52" s="247"/>
    </row>
    <row r="53" spans="1:12" s="249" customFormat="1" x14ac:dyDescent="0.2">
      <c r="A53" s="248"/>
      <c r="B53" s="247"/>
      <c r="C53" s="248"/>
      <c r="D53" s="247"/>
      <c r="E53" s="248"/>
      <c r="F53" s="248"/>
      <c r="G53" s="247"/>
      <c r="H53" s="373"/>
      <c r="I53" s="250"/>
      <c r="J53" s="247"/>
      <c r="K53" s="248"/>
      <c r="L53" s="247"/>
    </row>
    <row r="54" spans="1:12" s="246" customFormat="1" x14ac:dyDescent="0.2">
      <c r="A54" s="248"/>
      <c r="B54" s="247"/>
      <c r="C54" s="367" t="s">
        <v>103</v>
      </c>
      <c r="D54" s="367"/>
      <c r="E54" s="367"/>
      <c r="F54" s="248"/>
      <c r="G54" s="247"/>
      <c r="H54" s="248"/>
      <c r="I54" s="248"/>
      <c r="J54" s="247"/>
      <c r="K54" s="248"/>
      <c r="L54" s="247"/>
    </row>
    <row r="55" spans="1:12" s="246" customFormat="1" x14ac:dyDescent="0.2">
      <c r="E55" s="244"/>
    </row>
    <row r="56" spans="1:12" s="246" customFormat="1" x14ac:dyDescent="0.2">
      <c r="E56" s="244"/>
    </row>
    <row r="57" spans="1:12" s="246" customFormat="1" x14ac:dyDescent="0.2">
      <c r="E57" s="244"/>
    </row>
    <row r="58" spans="1:12" s="246" customFormat="1" x14ac:dyDescent="0.2">
      <c r="E58" s="244"/>
    </row>
    <row r="59" spans="1:12" s="246" customFormat="1" x14ac:dyDescent="0.2"/>
  </sheetData>
  <mergeCells count="9">
    <mergeCell ref="C54:E54"/>
    <mergeCell ref="A41:L42"/>
    <mergeCell ref="A43:L44"/>
    <mergeCell ref="A45:L45"/>
    <mergeCell ref="I6:K6"/>
    <mergeCell ref="H52:H53"/>
    <mergeCell ref="A50:B50"/>
    <mergeCell ref="A40:L40"/>
    <mergeCell ref="C52:E52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5 F37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3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2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7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24:B37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27.85546875" style="2" customWidth="1"/>
    <col min="3" max="3" width="28.5703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7" t="s">
        <v>355</v>
      </c>
      <c r="B1" s="69"/>
      <c r="C1" s="69"/>
      <c r="D1" s="69"/>
      <c r="E1" s="69"/>
      <c r="F1" s="69"/>
      <c r="G1" s="69"/>
      <c r="H1" s="69"/>
      <c r="I1" s="375" t="s">
        <v>97</v>
      </c>
      <c r="J1" s="375"/>
      <c r="K1" s="97"/>
    </row>
    <row r="2" spans="1:11" x14ac:dyDescent="0.3">
      <c r="A2" s="69" t="s">
        <v>104</v>
      </c>
      <c r="B2" s="69"/>
      <c r="C2" s="69"/>
      <c r="D2" s="69"/>
      <c r="E2" s="69"/>
      <c r="F2" s="69"/>
      <c r="G2" s="69"/>
      <c r="H2" s="69"/>
      <c r="I2" s="378" t="str">
        <f>'ფორმა N1'!L2</f>
        <v>7/20/2016-8/9/2016</v>
      </c>
      <c r="J2" s="379"/>
      <c r="K2" s="97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 x14ac:dyDescent="0.3">
      <c r="A4" s="69" t="e">
        <f>#REF!</f>
        <v>#REF!</v>
      </c>
      <c r="B4" s="69"/>
      <c r="C4" s="69"/>
      <c r="D4" s="69"/>
      <c r="E4" s="69"/>
      <c r="F4" s="116"/>
      <c r="G4" s="69"/>
      <c r="H4" s="69"/>
      <c r="I4" s="69"/>
      <c r="J4" s="69"/>
      <c r="K4" s="97"/>
    </row>
    <row r="5" spans="1:11" x14ac:dyDescent="0.3">
      <c r="A5" s="203" t="str">
        <f>'ფორმა N1'!D4</f>
        <v>ირაკლი შიხიაშვილი</v>
      </c>
      <c r="B5" s="337"/>
      <c r="C5" s="337"/>
      <c r="D5" s="337"/>
      <c r="E5" s="337"/>
      <c r="F5" s="338"/>
      <c r="G5" s="337"/>
      <c r="H5" s="337"/>
      <c r="I5" s="337"/>
      <c r="J5" s="337"/>
      <c r="K5" s="97"/>
    </row>
    <row r="6" spans="1:11" x14ac:dyDescent="0.3">
      <c r="A6" s="70"/>
      <c r="B6" s="70"/>
      <c r="C6" s="69"/>
      <c r="D6" s="69"/>
      <c r="E6" s="69"/>
      <c r="F6" s="116"/>
      <c r="G6" s="69"/>
      <c r="H6" s="69"/>
      <c r="I6" s="69"/>
      <c r="J6" s="69"/>
      <c r="K6" s="97"/>
    </row>
    <row r="7" spans="1:11" x14ac:dyDescent="0.3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 x14ac:dyDescent="0.3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 x14ac:dyDescent="0.3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15.75" x14ac:dyDescent="0.3">
      <c r="A10" s="137">
        <v>1</v>
      </c>
      <c r="B10" s="59" t="s">
        <v>609</v>
      </c>
      <c r="C10" s="138" t="s">
        <v>610</v>
      </c>
      <c r="D10" s="139" t="s">
        <v>611</v>
      </c>
      <c r="E10" s="135">
        <v>42543</v>
      </c>
      <c r="F10" s="26">
        <v>12019.87</v>
      </c>
      <c r="G10" s="26">
        <v>12000</v>
      </c>
      <c r="H10" s="26">
        <v>21824.720000000001</v>
      </c>
      <c r="I10" s="26">
        <f>F10+G10-H10</f>
        <v>2195.1500000000015</v>
      </c>
      <c r="J10" s="26"/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 x14ac:dyDescent="0.3">
      <c r="A15" s="96"/>
      <c r="B15" s="214" t="s">
        <v>96</v>
      </c>
      <c r="C15" s="96"/>
      <c r="D15" s="96"/>
      <c r="E15" s="96"/>
      <c r="F15" s="215"/>
      <c r="G15" s="96"/>
      <c r="H15" s="96"/>
      <c r="I15" s="96"/>
      <c r="J15" s="96"/>
    </row>
    <row r="16" spans="1:11" x14ac:dyDescent="0.3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 x14ac:dyDescent="0.3">
      <c r="A17" s="96"/>
      <c r="B17" s="96"/>
      <c r="C17" s="239"/>
      <c r="D17" s="96"/>
      <c r="E17" s="96"/>
      <c r="F17" s="239"/>
      <c r="G17" s="240"/>
      <c r="H17" s="240"/>
      <c r="I17" s="94"/>
      <c r="J17" s="94"/>
    </row>
    <row r="18" spans="1:10" x14ac:dyDescent="0.3">
      <c r="A18" s="94"/>
      <c r="B18" s="96"/>
      <c r="C18" s="216" t="s">
        <v>212</v>
      </c>
      <c r="D18" s="216"/>
      <c r="E18" s="96"/>
      <c r="F18" s="96" t="s">
        <v>217</v>
      </c>
      <c r="G18" s="94"/>
      <c r="H18" s="94"/>
      <c r="I18" s="94"/>
      <c r="J18" s="94"/>
    </row>
    <row r="19" spans="1:10" x14ac:dyDescent="0.3">
      <c r="A19" s="94"/>
      <c r="B19" s="96"/>
      <c r="C19" s="217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 x14ac:dyDescent="0.3">
      <c r="A20" s="94"/>
      <c r="B20" s="96"/>
      <c r="C20" s="96"/>
      <c r="D20" s="217"/>
      <c r="E20" s="94"/>
      <c r="F20" s="94"/>
      <c r="G20" s="94"/>
      <c r="H20" s="94"/>
      <c r="I20" s="94"/>
      <c r="J20" s="94"/>
    </row>
    <row r="21" spans="1:10" customFormat="1" ht="12.7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 x14ac:dyDescent="0.3">
      <c r="A1" s="67" t="s">
        <v>301</v>
      </c>
      <c r="B1" s="69"/>
      <c r="C1" s="69"/>
      <c r="D1" s="69"/>
      <c r="E1" s="69"/>
      <c r="F1" s="69"/>
      <c r="G1" s="144" t="s">
        <v>97</v>
      </c>
      <c r="H1" s="145"/>
    </row>
    <row r="2" spans="1:8" x14ac:dyDescent="0.3">
      <c r="A2" s="69" t="s">
        <v>104</v>
      </c>
      <c r="B2" s="69"/>
      <c r="C2" s="69"/>
      <c r="D2" s="69"/>
      <c r="E2" s="69"/>
      <c r="F2" s="69"/>
      <c r="G2" s="146" t="str">
        <f>'ფორმა N1'!L2</f>
        <v>7/20/2016-8/9/2016</v>
      </c>
      <c r="H2" s="145"/>
    </row>
    <row r="3" spans="1:8" x14ac:dyDescent="0.3">
      <c r="A3" s="69"/>
      <c r="B3" s="69"/>
      <c r="C3" s="69"/>
      <c r="D3" s="69"/>
      <c r="E3" s="69"/>
      <c r="F3" s="69"/>
      <c r="G3" s="95"/>
      <c r="H3" s="145"/>
    </row>
    <row r="4" spans="1:8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 x14ac:dyDescent="0.3">
      <c r="A5" s="203" t="str">
        <f>'ფორმა N1'!D4</f>
        <v>ირაკლი შიხიაშვილი</v>
      </c>
      <c r="B5" s="203"/>
      <c r="C5" s="203"/>
      <c r="D5" s="203"/>
      <c r="E5" s="203"/>
      <c r="F5" s="203"/>
      <c r="G5" s="203"/>
      <c r="H5" s="96"/>
    </row>
    <row r="6" spans="1:8" x14ac:dyDescent="0.3">
      <c r="A6" s="70"/>
      <c r="B6" s="69"/>
      <c r="C6" s="69"/>
      <c r="D6" s="69"/>
      <c r="E6" s="69"/>
      <c r="F6" s="69"/>
      <c r="G6" s="69"/>
      <c r="H6" s="96"/>
    </row>
    <row r="7" spans="1:8" x14ac:dyDescent="0.3">
      <c r="A7" s="69"/>
      <c r="B7" s="69"/>
      <c r="C7" s="69"/>
      <c r="D7" s="69"/>
      <c r="E7" s="69"/>
      <c r="F7" s="69"/>
      <c r="G7" s="69"/>
      <c r="H7" s="97"/>
    </row>
    <row r="8" spans="1:8" ht="45.75" customHeight="1" x14ac:dyDescent="0.3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7"/>
    </row>
    <row r="9" spans="1:8" x14ac:dyDescent="0.3">
      <c r="A9" s="149" t="s">
        <v>253</v>
      </c>
      <c r="B9" s="150"/>
      <c r="C9" s="151"/>
      <c r="D9" s="152"/>
      <c r="E9" s="152"/>
      <c r="F9" s="152"/>
      <c r="G9" s="153"/>
      <c r="H9" s="97"/>
    </row>
    <row r="10" spans="1:8" ht="15.75" x14ac:dyDescent="0.3">
      <c r="A10" s="150">
        <v>1</v>
      </c>
      <c r="B10" s="135"/>
      <c r="C10" s="154"/>
      <c r="D10" s="155"/>
      <c r="E10" s="155"/>
      <c r="F10" s="155"/>
      <c r="G10" s="156" t="str">
        <f>IF(ISBLANK(B10),"",G9+C10-D10)</f>
        <v/>
      </c>
      <c r="H10" s="97"/>
    </row>
    <row r="11" spans="1:8" ht="15.75" x14ac:dyDescent="0.3">
      <c r="A11" s="150">
        <v>2</v>
      </c>
      <c r="B11" s="135"/>
      <c r="C11" s="154"/>
      <c r="D11" s="155"/>
      <c r="E11" s="155"/>
      <c r="F11" s="155"/>
      <c r="G11" s="156" t="str">
        <f t="shared" ref="G11:G38" si="0">IF(ISBLANK(B11),"",G10+C11-D11)</f>
        <v/>
      </c>
      <c r="H11" s="97"/>
    </row>
    <row r="12" spans="1:8" ht="15.75" x14ac:dyDescent="0.3">
      <c r="A12" s="150">
        <v>3</v>
      </c>
      <c r="B12" s="135"/>
      <c r="C12" s="154"/>
      <c r="D12" s="155"/>
      <c r="E12" s="155"/>
      <c r="F12" s="155"/>
      <c r="G12" s="156" t="str">
        <f t="shared" si="0"/>
        <v/>
      </c>
      <c r="H12" s="97"/>
    </row>
    <row r="13" spans="1:8" ht="15.75" x14ac:dyDescent="0.3">
      <c r="A13" s="150">
        <v>4</v>
      </c>
      <c r="B13" s="135"/>
      <c r="C13" s="154"/>
      <c r="D13" s="155"/>
      <c r="E13" s="155"/>
      <c r="F13" s="155"/>
      <c r="G13" s="156" t="str">
        <f t="shared" si="0"/>
        <v/>
      </c>
      <c r="H13" s="97"/>
    </row>
    <row r="14" spans="1:8" ht="15.75" x14ac:dyDescent="0.3">
      <c r="A14" s="150">
        <v>5</v>
      </c>
      <c r="B14" s="135"/>
      <c r="C14" s="154"/>
      <c r="D14" s="155"/>
      <c r="E14" s="155"/>
      <c r="F14" s="155"/>
      <c r="G14" s="156" t="str">
        <f t="shared" si="0"/>
        <v/>
      </c>
      <c r="H14" s="97"/>
    </row>
    <row r="15" spans="1:8" ht="15.75" x14ac:dyDescent="0.3">
      <c r="A15" s="150">
        <v>6</v>
      </c>
      <c r="B15" s="135"/>
      <c r="C15" s="154"/>
      <c r="D15" s="155"/>
      <c r="E15" s="155"/>
      <c r="F15" s="155"/>
      <c r="G15" s="156" t="str">
        <f t="shared" si="0"/>
        <v/>
      </c>
      <c r="H15" s="97"/>
    </row>
    <row r="16" spans="1:8" ht="15.75" x14ac:dyDescent="0.3">
      <c r="A16" s="150">
        <v>7</v>
      </c>
      <c r="B16" s="135"/>
      <c r="C16" s="154"/>
      <c r="D16" s="155"/>
      <c r="E16" s="155"/>
      <c r="F16" s="155"/>
      <c r="G16" s="156" t="str">
        <f t="shared" si="0"/>
        <v/>
      </c>
      <c r="H16" s="97"/>
    </row>
    <row r="17" spans="1:8" ht="15.75" x14ac:dyDescent="0.3">
      <c r="A17" s="150">
        <v>8</v>
      </c>
      <c r="B17" s="135"/>
      <c r="C17" s="154"/>
      <c r="D17" s="155"/>
      <c r="E17" s="155"/>
      <c r="F17" s="155"/>
      <c r="G17" s="156" t="str">
        <f t="shared" si="0"/>
        <v/>
      </c>
      <c r="H17" s="97"/>
    </row>
    <row r="18" spans="1:8" ht="15.75" x14ac:dyDescent="0.3">
      <c r="A18" s="150">
        <v>9</v>
      </c>
      <c r="B18" s="135"/>
      <c r="C18" s="154"/>
      <c r="D18" s="155"/>
      <c r="E18" s="155"/>
      <c r="F18" s="155"/>
      <c r="G18" s="156" t="str">
        <f t="shared" si="0"/>
        <v/>
      </c>
      <c r="H18" s="97"/>
    </row>
    <row r="19" spans="1:8" ht="15.75" x14ac:dyDescent="0.3">
      <c r="A19" s="150">
        <v>10</v>
      </c>
      <c r="B19" s="135"/>
      <c r="C19" s="154"/>
      <c r="D19" s="155"/>
      <c r="E19" s="155"/>
      <c r="F19" s="155"/>
      <c r="G19" s="156" t="str">
        <f t="shared" si="0"/>
        <v/>
      </c>
      <c r="H19" s="97"/>
    </row>
    <row r="20" spans="1:8" ht="15.75" x14ac:dyDescent="0.3">
      <c r="A20" s="150">
        <v>11</v>
      </c>
      <c r="B20" s="135"/>
      <c r="C20" s="154"/>
      <c r="D20" s="155"/>
      <c r="E20" s="155"/>
      <c r="F20" s="155"/>
      <c r="G20" s="156" t="str">
        <f t="shared" si="0"/>
        <v/>
      </c>
      <c r="H20" s="97"/>
    </row>
    <row r="21" spans="1:8" ht="15.75" x14ac:dyDescent="0.3">
      <c r="A21" s="150">
        <v>12</v>
      </c>
      <c r="B21" s="135"/>
      <c r="C21" s="154"/>
      <c r="D21" s="155"/>
      <c r="E21" s="155"/>
      <c r="F21" s="155"/>
      <c r="G21" s="156" t="str">
        <f t="shared" si="0"/>
        <v/>
      </c>
      <c r="H21" s="97"/>
    </row>
    <row r="22" spans="1:8" ht="15.75" x14ac:dyDescent="0.3">
      <c r="A22" s="150">
        <v>13</v>
      </c>
      <c r="B22" s="135"/>
      <c r="C22" s="154"/>
      <c r="D22" s="155"/>
      <c r="E22" s="155"/>
      <c r="F22" s="155"/>
      <c r="G22" s="156" t="str">
        <f t="shared" si="0"/>
        <v/>
      </c>
      <c r="H22" s="97"/>
    </row>
    <row r="23" spans="1:8" ht="15.75" x14ac:dyDescent="0.3">
      <c r="A23" s="150">
        <v>14</v>
      </c>
      <c r="B23" s="135"/>
      <c r="C23" s="154"/>
      <c r="D23" s="155"/>
      <c r="E23" s="155"/>
      <c r="F23" s="155"/>
      <c r="G23" s="156" t="str">
        <f t="shared" si="0"/>
        <v/>
      </c>
      <c r="H23" s="97"/>
    </row>
    <row r="24" spans="1:8" ht="15.75" x14ac:dyDescent="0.3">
      <c r="A24" s="150">
        <v>15</v>
      </c>
      <c r="B24" s="135"/>
      <c r="C24" s="154"/>
      <c r="D24" s="155"/>
      <c r="E24" s="155"/>
      <c r="F24" s="155"/>
      <c r="G24" s="156" t="str">
        <f t="shared" si="0"/>
        <v/>
      </c>
      <c r="H24" s="97"/>
    </row>
    <row r="25" spans="1:8" ht="15.75" x14ac:dyDescent="0.3">
      <c r="A25" s="150">
        <v>16</v>
      </c>
      <c r="B25" s="135"/>
      <c r="C25" s="154"/>
      <c r="D25" s="155"/>
      <c r="E25" s="155"/>
      <c r="F25" s="155"/>
      <c r="G25" s="156" t="str">
        <f t="shared" si="0"/>
        <v/>
      </c>
      <c r="H25" s="97"/>
    </row>
    <row r="26" spans="1:8" ht="15.75" x14ac:dyDescent="0.3">
      <c r="A26" s="150">
        <v>17</v>
      </c>
      <c r="B26" s="135"/>
      <c r="C26" s="154"/>
      <c r="D26" s="155"/>
      <c r="E26" s="155"/>
      <c r="F26" s="155"/>
      <c r="G26" s="156" t="str">
        <f t="shared" si="0"/>
        <v/>
      </c>
      <c r="H26" s="97"/>
    </row>
    <row r="27" spans="1:8" ht="15.75" x14ac:dyDescent="0.3">
      <c r="A27" s="150">
        <v>18</v>
      </c>
      <c r="B27" s="135"/>
      <c r="C27" s="154"/>
      <c r="D27" s="155"/>
      <c r="E27" s="155"/>
      <c r="F27" s="155"/>
      <c r="G27" s="156" t="str">
        <f t="shared" si="0"/>
        <v/>
      </c>
      <c r="H27" s="97"/>
    </row>
    <row r="28" spans="1:8" ht="15.75" x14ac:dyDescent="0.3">
      <c r="A28" s="150">
        <v>19</v>
      </c>
      <c r="B28" s="135"/>
      <c r="C28" s="154"/>
      <c r="D28" s="155"/>
      <c r="E28" s="155"/>
      <c r="F28" s="155"/>
      <c r="G28" s="156" t="str">
        <f t="shared" si="0"/>
        <v/>
      </c>
      <c r="H28" s="97"/>
    </row>
    <row r="29" spans="1:8" ht="15.75" x14ac:dyDescent="0.3">
      <c r="A29" s="150">
        <v>20</v>
      </c>
      <c r="B29" s="135"/>
      <c r="C29" s="154"/>
      <c r="D29" s="155"/>
      <c r="E29" s="155"/>
      <c r="F29" s="155"/>
      <c r="G29" s="156" t="str">
        <f t="shared" si="0"/>
        <v/>
      </c>
      <c r="H29" s="97"/>
    </row>
    <row r="30" spans="1:8" ht="15.75" x14ac:dyDescent="0.3">
      <c r="A30" s="150">
        <v>21</v>
      </c>
      <c r="B30" s="135"/>
      <c r="C30" s="157"/>
      <c r="D30" s="158"/>
      <c r="E30" s="158"/>
      <c r="F30" s="158"/>
      <c r="G30" s="156" t="str">
        <f t="shared" si="0"/>
        <v/>
      </c>
      <c r="H30" s="97"/>
    </row>
    <row r="31" spans="1:8" ht="15.75" x14ac:dyDescent="0.3">
      <c r="A31" s="150">
        <v>22</v>
      </c>
      <c r="B31" s="135"/>
      <c r="C31" s="157"/>
      <c r="D31" s="158"/>
      <c r="E31" s="158"/>
      <c r="F31" s="158"/>
      <c r="G31" s="156" t="str">
        <f t="shared" si="0"/>
        <v/>
      </c>
      <c r="H31" s="97"/>
    </row>
    <row r="32" spans="1:8" ht="15.75" x14ac:dyDescent="0.3">
      <c r="A32" s="150">
        <v>23</v>
      </c>
      <c r="B32" s="135"/>
      <c r="C32" s="157"/>
      <c r="D32" s="158"/>
      <c r="E32" s="158"/>
      <c r="F32" s="158"/>
      <c r="G32" s="156" t="str">
        <f t="shared" si="0"/>
        <v/>
      </c>
      <c r="H32" s="97"/>
    </row>
    <row r="33" spans="1:10" ht="15.75" x14ac:dyDescent="0.3">
      <c r="A33" s="150">
        <v>24</v>
      </c>
      <c r="B33" s="135"/>
      <c r="C33" s="157"/>
      <c r="D33" s="158"/>
      <c r="E33" s="158"/>
      <c r="F33" s="158"/>
      <c r="G33" s="156" t="str">
        <f t="shared" si="0"/>
        <v/>
      </c>
      <c r="H33" s="97"/>
    </row>
    <row r="34" spans="1:10" ht="15.75" x14ac:dyDescent="0.3">
      <c r="A34" s="150">
        <v>25</v>
      </c>
      <c r="B34" s="135"/>
      <c r="C34" s="157"/>
      <c r="D34" s="158"/>
      <c r="E34" s="158"/>
      <c r="F34" s="158"/>
      <c r="G34" s="156" t="str">
        <f t="shared" si="0"/>
        <v/>
      </c>
      <c r="H34" s="97"/>
    </row>
    <row r="35" spans="1:10" ht="15.75" x14ac:dyDescent="0.3">
      <c r="A35" s="150">
        <v>26</v>
      </c>
      <c r="B35" s="135"/>
      <c r="C35" s="157"/>
      <c r="D35" s="158"/>
      <c r="E35" s="158"/>
      <c r="F35" s="158"/>
      <c r="G35" s="156" t="str">
        <f t="shared" si="0"/>
        <v/>
      </c>
      <c r="H35" s="97"/>
    </row>
    <row r="36" spans="1:10" ht="15.75" x14ac:dyDescent="0.3">
      <c r="A36" s="150">
        <v>27</v>
      </c>
      <c r="B36" s="135"/>
      <c r="C36" s="157"/>
      <c r="D36" s="158"/>
      <c r="E36" s="158"/>
      <c r="F36" s="158"/>
      <c r="G36" s="156" t="str">
        <f t="shared" si="0"/>
        <v/>
      </c>
      <c r="H36" s="97"/>
    </row>
    <row r="37" spans="1:10" ht="15.75" x14ac:dyDescent="0.3">
      <c r="A37" s="150">
        <v>28</v>
      </c>
      <c r="B37" s="135"/>
      <c r="C37" s="157"/>
      <c r="D37" s="158"/>
      <c r="E37" s="158"/>
      <c r="F37" s="158"/>
      <c r="G37" s="156" t="str">
        <f t="shared" si="0"/>
        <v/>
      </c>
      <c r="H37" s="97"/>
    </row>
    <row r="38" spans="1:10" ht="15.75" x14ac:dyDescent="0.3">
      <c r="A38" s="150">
        <v>29</v>
      </c>
      <c r="B38" s="135"/>
      <c r="C38" s="157"/>
      <c r="D38" s="158"/>
      <c r="E38" s="158"/>
      <c r="F38" s="158"/>
      <c r="G38" s="156" t="str">
        <f t="shared" si="0"/>
        <v/>
      </c>
      <c r="H38" s="97"/>
    </row>
    <row r="39" spans="1:10" ht="15.75" x14ac:dyDescent="0.3">
      <c r="A39" s="150" t="s">
        <v>222</v>
      </c>
      <c r="B39" s="135"/>
      <c r="C39" s="157"/>
      <c r="D39" s="158"/>
      <c r="E39" s="158"/>
      <c r="F39" s="158"/>
      <c r="G39" s="156" t="str">
        <f>IF(ISBLANK(B39),"",#REF!+C39-D39)</f>
        <v/>
      </c>
      <c r="H39" s="97"/>
    </row>
    <row r="40" spans="1:10" x14ac:dyDescent="0.3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7"/>
    </row>
    <row r="44" spans="1:10" x14ac:dyDescent="0.3">
      <c r="B44" s="167" t="s">
        <v>96</v>
      </c>
      <c r="F44" s="168"/>
    </row>
    <row r="45" spans="1:10" x14ac:dyDescent="0.3">
      <c r="F45" s="166"/>
      <c r="G45" s="166"/>
      <c r="H45" s="166"/>
      <c r="I45" s="166"/>
      <c r="J45" s="166"/>
    </row>
    <row r="46" spans="1:10" x14ac:dyDescent="0.3">
      <c r="C46" s="169"/>
      <c r="F46" s="169"/>
      <c r="G46" s="170"/>
      <c r="H46" s="166"/>
      <c r="I46" s="166"/>
      <c r="J46" s="166"/>
    </row>
    <row r="47" spans="1:10" x14ac:dyDescent="0.3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 x14ac:dyDescent="0.3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 x14ac:dyDescent="0.3">
      <c r="B49" s="165"/>
    </row>
    <row r="50" spans="2:2" s="166" customFormat="1" ht="12.75" x14ac:dyDescent="0.2"/>
    <row r="51" spans="2:2" s="166" customFormat="1" ht="12.75" x14ac:dyDescent="0.2"/>
    <row r="52" spans="2:2" s="166" customFormat="1" ht="12.75" x14ac:dyDescent="0.2"/>
    <row r="53" spans="2:2" s="16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3" sqref="G3"/>
    </sheetView>
  </sheetViews>
  <sheetFormatPr defaultRowHeight="12.75" x14ac:dyDescent="0.2"/>
  <cols>
    <col min="1" max="1" width="4.85546875" style="194" customWidth="1"/>
    <col min="2" max="2" width="37.42578125" style="194" customWidth="1"/>
    <col min="3" max="3" width="21.5703125" style="194" customWidth="1"/>
    <col min="4" max="4" width="20" style="194" customWidth="1"/>
    <col min="5" max="5" width="18.710937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 x14ac:dyDescent="0.2">
      <c r="A1" s="174" t="s">
        <v>264</v>
      </c>
      <c r="B1" s="175"/>
      <c r="C1" s="175"/>
      <c r="D1" s="175"/>
      <c r="E1" s="175"/>
      <c r="F1" s="71"/>
      <c r="G1" s="71" t="s">
        <v>97</v>
      </c>
      <c r="H1" s="179"/>
    </row>
    <row r="2" spans="1:8" s="178" customFormat="1" x14ac:dyDescent="0.2">
      <c r="A2" s="179" t="s">
        <v>255</v>
      </c>
      <c r="B2" s="175"/>
      <c r="C2" s="175"/>
      <c r="D2" s="175"/>
      <c r="E2" s="176"/>
      <c r="F2" s="176"/>
      <c r="G2" s="177" t="str">
        <f>'ფორმა N1'!L2</f>
        <v>7/20/2016-8/9/2016</v>
      </c>
      <c r="H2" s="179"/>
    </row>
    <row r="3" spans="1:8" s="178" customFormat="1" x14ac:dyDescent="0.2">
      <c r="A3" s="179"/>
      <c r="B3" s="175"/>
      <c r="C3" s="175"/>
      <c r="D3" s="175"/>
      <c r="E3" s="176"/>
      <c r="F3" s="176"/>
      <c r="G3" s="176"/>
      <c r="H3" s="179"/>
    </row>
    <row r="4" spans="1:8" s="178" customFormat="1" ht="15" x14ac:dyDescent="0.3">
      <c r="A4" s="104" t="s">
        <v>218</v>
      </c>
      <c r="B4" s="175"/>
      <c r="C4" s="175"/>
      <c r="D4" s="175"/>
      <c r="E4" s="180"/>
      <c r="F4" s="180"/>
      <c r="G4" s="176"/>
      <c r="H4" s="179"/>
    </row>
    <row r="5" spans="1:8" s="178" customFormat="1" x14ac:dyDescent="0.2">
      <c r="A5" s="181" t="str">
        <f>'ფორმა N1'!D4</f>
        <v>ირაკლი შიხიაშვილი</v>
      </c>
      <c r="B5" s="181"/>
      <c r="C5" s="181"/>
      <c r="D5" s="181"/>
      <c r="E5" s="181"/>
      <c r="F5" s="181"/>
      <c r="G5" s="182"/>
      <c r="H5" s="179"/>
    </row>
    <row r="6" spans="1:8" s="195" customFormat="1" x14ac:dyDescent="0.2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 x14ac:dyDescent="0.2">
      <c r="A7" s="213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 x14ac:dyDescent="0.2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 x14ac:dyDescent="0.2">
      <c r="A9" s="196">
        <v>1</v>
      </c>
      <c r="B9" s="187"/>
      <c r="C9" s="187"/>
      <c r="D9" s="188"/>
      <c r="E9" s="187"/>
      <c r="F9" s="187"/>
      <c r="G9" s="187"/>
      <c r="H9" s="179"/>
    </row>
    <row r="10" spans="1:8" s="178" customFormat="1" x14ac:dyDescent="0.2">
      <c r="A10" s="196">
        <v>2</v>
      </c>
      <c r="B10" s="187"/>
      <c r="C10" s="187"/>
      <c r="D10" s="188"/>
      <c r="E10" s="187"/>
      <c r="F10" s="187"/>
      <c r="G10" s="187"/>
      <c r="H10" s="179"/>
    </row>
    <row r="11" spans="1:8" s="178" customFormat="1" x14ac:dyDescent="0.2">
      <c r="A11" s="196">
        <v>3</v>
      </c>
      <c r="B11" s="187"/>
      <c r="C11" s="187"/>
      <c r="D11" s="188"/>
      <c r="E11" s="187"/>
      <c r="F11" s="187"/>
      <c r="G11" s="187"/>
      <c r="H11" s="179"/>
    </row>
    <row r="12" spans="1:8" s="178" customFormat="1" x14ac:dyDescent="0.2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 x14ac:dyDescent="0.2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 x14ac:dyDescent="0.2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 x14ac:dyDescent="0.2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 x14ac:dyDescent="0.2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 x14ac:dyDescent="0.2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 x14ac:dyDescent="0.2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 x14ac:dyDescent="0.2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 x14ac:dyDescent="0.2"/>
    <row r="23" spans="1:11" s="178" customFormat="1" x14ac:dyDescent="0.2"/>
    <row r="24" spans="1:11" s="21" customFormat="1" ht="15" x14ac:dyDescent="0.3">
      <c r="B24" s="189" t="s">
        <v>96</v>
      </c>
      <c r="C24" s="189"/>
    </row>
    <row r="25" spans="1:11" s="21" customFormat="1" ht="15" x14ac:dyDescent="0.3">
      <c r="B25" s="189"/>
      <c r="C25" s="189"/>
    </row>
    <row r="26" spans="1:11" s="21" customFormat="1" ht="15" x14ac:dyDescent="0.3">
      <c r="C26" s="191"/>
      <c r="F26" s="191"/>
      <c r="G26" s="191"/>
      <c r="H26" s="190"/>
    </row>
    <row r="27" spans="1:11" s="21" customFormat="1" ht="15" x14ac:dyDescent="0.3">
      <c r="C27" s="192" t="s">
        <v>212</v>
      </c>
      <c r="F27" s="189" t="s">
        <v>257</v>
      </c>
      <c r="J27" s="190"/>
      <c r="K27" s="190"/>
    </row>
    <row r="28" spans="1:11" s="21" customFormat="1" ht="15" x14ac:dyDescent="0.3">
      <c r="C28" s="192" t="s">
        <v>103</v>
      </c>
      <c r="F28" s="193" t="s">
        <v>213</v>
      </c>
      <c r="J28" s="190"/>
      <c r="K28" s="190"/>
    </row>
    <row r="29" spans="1:11" s="178" customFormat="1" ht="15" x14ac:dyDescent="0.3">
      <c r="C29" s="192"/>
      <c r="J29" s="195"/>
      <c r="K29" s="19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D2" sqref="D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1" t="s">
        <v>97</v>
      </c>
    </row>
    <row r="2" spans="1:11" ht="15" x14ac:dyDescent="0.3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200" t="str">
        <f>'ფორმა N1'!L2</f>
        <v>7/20/2016-8/9/2016</v>
      </c>
    </row>
    <row r="3" spans="1:1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1" ht="15" x14ac:dyDescent="0.3">
      <c r="A4" s="69" t="e">
        <f>#REF!</f>
        <v>#REF!</v>
      </c>
      <c r="B4" s="69"/>
      <c r="C4" s="69"/>
      <c r="D4" s="70"/>
      <c r="E4" s="130"/>
      <c r="F4" s="125"/>
      <c r="G4" s="125"/>
      <c r="H4" s="125"/>
      <c r="I4" s="125"/>
      <c r="J4" s="125"/>
      <c r="K4" s="130"/>
    </row>
    <row r="5" spans="1:11" s="166" customFormat="1" ht="15" x14ac:dyDescent="0.3">
      <c r="A5" s="203" t="str">
        <f>'ფორმა N1'!D4</f>
        <v>ირაკლი შიხიაშვილი</v>
      </c>
      <c r="B5" s="73"/>
      <c r="C5" s="73"/>
      <c r="D5" s="73"/>
      <c r="E5" s="204"/>
      <c r="F5" s="205"/>
      <c r="G5" s="205"/>
      <c r="H5" s="205"/>
      <c r="I5" s="205"/>
      <c r="J5" s="205"/>
      <c r="K5" s="204"/>
    </row>
    <row r="6" spans="1:11" ht="13.5" x14ac:dyDescent="0.2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1" ht="60" x14ac:dyDescent="0.2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1" ht="15" x14ac:dyDescent="0.2">
      <c r="A9" s="62">
        <v>1</v>
      </c>
      <c r="B9" s="24"/>
      <c r="C9" s="24"/>
      <c r="D9" s="24"/>
      <c r="E9" s="24"/>
      <c r="F9" s="24"/>
      <c r="G9" s="24"/>
      <c r="H9" s="201"/>
      <c r="I9" s="201"/>
      <c r="J9" s="201"/>
      <c r="K9" s="24"/>
    </row>
    <row r="10" spans="1:11" ht="15" x14ac:dyDescent="0.2">
      <c r="A10" s="62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 x14ac:dyDescent="0.2">
      <c r="A11" s="62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 x14ac:dyDescent="0.2">
      <c r="A12" s="62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2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2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2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2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2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2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2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2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2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2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2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2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2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2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2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5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0"/>
      <c r="D32" s="390"/>
      <c r="F32" s="64"/>
      <c r="G32" s="66"/>
    </row>
    <row r="33" spans="2:6" ht="15" x14ac:dyDescent="0.3">
      <c r="B33" s="2"/>
      <c r="C33" s="63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1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15" sqref="H15"/>
    </sheetView>
  </sheetViews>
  <sheetFormatPr defaultRowHeight="12.75" x14ac:dyDescent="0.2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 x14ac:dyDescent="0.2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1" t="s">
        <v>97</v>
      </c>
    </row>
    <row r="2" spans="1:13" customFormat="1" ht="15" x14ac:dyDescent="0.3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200" t="str">
        <f>'ფორმა N1'!L2</f>
        <v>7/20/2016-8/9/2016</v>
      </c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6"/>
    </row>
    <row r="4" spans="1:13" customFormat="1" ht="15" x14ac:dyDescent="0.3">
      <c r="A4" s="69" t="e">
        <f>#REF!</f>
        <v>#REF!</v>
      </c>
      <c r="B4" s="69"/>
      <c r="C4" s="69"/>
      <c r="D4" s="69"/>
      <c r="E4" s="70"/>
      <c r="F4" s="130"/>
      <c r="G4" s="125"/>
      <c r="H4" s="125"/>
      <c r="I4" s="125"/>
      <c r="J4" s="125"/>
      <c r="K4" s="125"/>
      <c r="L4" s="125"/>
    </row>
    <row r="5" spans="1:13" ht="15" x14ac:dyDescent="0.3">
      <c r="A5" s="203" t="str">
        <f>'ფორმა N1'!D4</f>
        <v>ირაკლი შიხიაშვილი</v>
      </c>
      <c r="B5" s="203"/>
      <c r="C5" s="73"/>
      <c r="D5" s="73"/>
      <c r="E5" s="73"/>
      <c r="F5" s="204"/>
      <c r="G5" s="205"/>
      <c r="H5" s="205"/>
      <c r="I5" s="205"/>
      <c r="J5" s="205"/>
      <c r="K5" s="205"/>
      <c r="L5" s="204"/>
    </row>
    <row r="6" spans="1:13" customFormat="1" ht="13.5" x14ac:dyDescent="0.2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 x14ac:dyDescent="0.3">
      <c r="A9" s="62">
        <v>1</v>
      </c>
      <c r="B9" s="62" t="s">
        <v>628</v>
      </c>
      <c r="C9" s="24" t="s">
        <v>637</v>
      </c>
      <c r="D9" s="24" t="s">
        <v>636</v>
      </c>
      <c r="E9" s="24">
        <v>1999</v>
      </c>
      <c r="F9" s="24" t="s">
        <v>592</v>
      </c>
      <c r="G9" s="24"/>
      <c r="H9" s="355" t="s">
        <v>588</v>
      </c>
      <c r="I9" s="201" t="s">
        <v>436</v>
      </c>
      <c r="J9" s="201" t="s">
        <v>591</v>
      </c>
      <c r="K9" s="201"/>
      <c r="L9" s="24"/>
    </row>
    <row r="10" spans="1:13" customFormat="1" ht="15" x14ac:dyDescent="0.3">
      <c r="A10" s="62">
        <v>2</v>
      </c>
      <c r="B10" s="62" t="s">
        <v>634</v>
      </c>
      <c r="C10" s="24" t="s">
        <v>633</v>
      </c>
      <c r="D10" s="24" t="s">
        <v>635</v>
      </c>
      <c r="E10" s="24">
        <v>2001</v>
      </c>
      <c r="F10" s="24" t="s">
        <v>595</v>
      </c>
      <c r="G10" s="24"/>
      <c r="H10" s="355" t="s">
        <v>566</v>
      </c>
      <c r="I10" s="201" t="s">
        <v>593</v>
      </c>
      <c r="J10" s="201" t="s">
        <v>594</v>
      </c>
      <c r="K10" s="201"/>
      <c r="L10" s="24"/>
    </row>
    <row r="11" spans="1:13" customFormat="1" ht="15" x14ac:dyDescent="0.3">
      <c r="A11" s="62">
        <v>3</v>
      </c>
      <c r="B11" s="62" t="s">
        <v>612</v>
      </c>
      <c r="C11" s="24" t="s">
        <v>631</v>
      </c>
      <c r="D11" s="24" t="s">
        <v>632</v>
      </c>
      <c r="E11" s="24">
        <v>1999</v>
      </c>
      <c r="F11" s="24" t="s">
        <v>596</v>
      </c>
      <c r="G11" s="24"/>
      <c r="H11" s="355" t="s">
        <v>567</v>
      </c>
      <c r="I11" s="201" t="s">
        <v>597</v>
      </c>
      <c r="J11" s="201" t="s">
        <v>598</v>
      </c>
      <c r="K11" s="201"/>
      <c r="L11" s="24"/>
    </row>
    <row r="12" spans="1:13" customFormat="1" ht="15" x14ac:dyDescent="0.3">
      <c r="A12" s="62">
        <v>4</v>
      </c>
      <c r="B12" s="62" t="s">
        <v>612</v>
      </c>
      <c r="C12" s="24" t="s">
        <v>629</v>
      </c>
      <c r="D12" s="24" t="s">
        <v>630</v>
      </c>
      <c r="E12" s="24">
        <v>2005</v>
      </c>
      <c r="F12" s="24" t="s">
        <v>601</v>
      </c>
      <c r="G12" s="24"/>
      <c r="H12" s="355" t="s">
        <v>568</v>
      </c>
      <c r="I12" s="201" t="s">
        <v>599</v>
      </c>
      <c r="J12" s="201" t="s">
        <v>600</v>
      </c>
      <c r="K12" s="201"/>
      <c r="L12" s="24"/>
    </row>
    <row r="13" spans="1:13" customFormat="1" ht="15" x14ac:dyDescent="0.3">
      <c r="A13" s="62">
        <v>5</v>
      </c>
      <c r="B13" s="62" t="s">
        <v>628</v>
      </c>
      <c r="C13" s="24" t="s">
        <v>626</v>
      </c>
      <c r="D13" s="24" t="s">
        <v>627</v>
      </c>
      <c r="E13" s="24">
        <v>2000</v>
      </c>
      <c r="F13" s="24" t="s">
        <v>604</v>
      </c>
      <c r="G13" s="24"/>
      <c r="H13" s="355" t="s">
        <v>569</v>
      </c>
      <c r="I13" s="201" t="s">
        <v>602</v>
      </c>
      <c r="J13" s="201" t="s">
        <v>603</v>
      </c>
      <c r="K13" s="201"/>
      <c r="L13" s="24"/>
    </row>
    <row r="14" spans="1:13" customFormat="1" ht="15" x14ac:dyDescent="0.3">
      <c r="A14" s="62">
        <v>6</v>
      </c>
      <c r="B14" s="62" t="s">
        <v>612</v>
      </c>
      <c r="C14" s="24" t="s">
        <v>640</v>
      </c>
      <c r="D14" s="24" t="s">
        <v>641</v>
      </c>
      <c r="E14" s="24">
        <v>2002</v>
      </c>
      <c r="F14" s="24" t="s">
        <v>608</v>
      </c>
      <c r="G14" s="24"/>
      <c r="H14" s="355" t="s">
        <v>570</v>
      </c>
      <c r="I14" s="201" t="s">
        <v>605</v>
      </c>
      <c r="J14" s="201" t="s">
        <v>452</v>
      </c>
      <c r="K14" s="201"/>
      <c r="L14" s="24"/>
    </row>
    <row r="15" spans="1:13" customFormat="1" ht="15" x14ac:dyDescent="0.3">
      <c r="A15" s="62">
        <v>7</v>
      </c>
      <c r="B15" s="62" t="s">
        <v>612</v>
      </c>
      <c r="C15" s="24" t="s">
        <v>614</v>
      </c>
      <c r="D15" s="24" t="s">
        <v>613</v>
      </c>
      <c r="E15" s="24">
        <v>2007</v>
      </c>
      <c r="F15" s="24" t="s">
        <v>615</v>
      </c>
      <c r="G15" s="24"/>
      <c r="H15" s="355">
        <v>35001060231</v>
      </c>
      <c r="I15" s="201" t="s">
        <v>606</v>
      </c>
      <c r="J15" s="201" t="s">
        <v>607</v>
      </c>
      <c r="K15" s="201"/>
      <c r="L15" s="24"/>
    </row>
    <row r="16" spans="1:13" customFormat="1" ht="15" x14ac:dyDescent="0.3">
      <c r="A16" s="62">
        <v>8</v>
      </c>
      <c r="B16" s="62" t="s">
        <v>667</v>
      </c>
      <c r="C16" s="24" t="s">
        <v>666</v>
      </c>
      <c r="D16" s="24" t="s">
        <v>665</v>
      </c>
      <c r="E16" s="24">
        <v>2003</v>
      </c>
      <c r="F16" s="24" t="s">
        <v>664</v>
      </c>
      <c r="G16" s="24"/>
      <c r="H16" s="355">
        <v>1015011679</v>
      </c>
      <c r="I16" s="201" t="s">
        <v>668</v>
      </c>
      <c r="J16" s="201" t="s">
        <v>669</v>
      </c>
      <c r="K16" s="201"/>
      <c r="L16" s="24"/>
    </row>
    <row r="17" spans="1:12" customFormat="1" ht="15" x14ac:dyDescent="0.2">
      <c r="A17" s="62">
        <v>9</v>
      </c>
      <c r="B17" s="62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 x14ac:dyDescent="0.2">
      <c r="A18" s="62">
        <v>10</v>
      </c>
      <c r="B18" s="62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 x14ac:dyDescent="0.2">
      <c r="A19" s="62">
        <v>11</v>
      </c>
      <c r="B19" s="62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 x14ac:dyDescent="0.2">
      <c r="A20" s="62">
        <v>12</v>
      </c>
      <c r="B20" s="62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 x14ac:dyDescent="0.2">
      <c r="A21" s="62">
        <v>13</v>
      </c>
      <c r="B21" s="62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 x14ac:dyDescent="0.2">
      <c r="A22" s="62">
        <v>14</v>
      </c>
      <c r="B22" s="62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 x14ac:dyDescent="0.2">
      <c r="A23" s="62">
        <v>15</v>
      </c>
      <c r="B23" s="62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 x14ac:dyDescent="0.2">
      <c r="A24" s="62">
        <v>16</v>
      </c>
      <c r="B24" s="62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 x14ac:dyDescent="0.2">
      <c r="A25" s="62">
        <v>17</v>
      </c>
      <c r="B25" s="62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 x14ac:dyDescent="0.2">
      <c r="A26" s="62">
        <v>18</v>
      </c>
      <c r="B26" s="62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 x14ac:dyDescent="0.2">
      <c r="A27" s="62" t="s">
        <v>222</v>
      </c>
      <c r="B27" s="62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 x14ac:dyDescent="0.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 x14ac:dyDescent="0.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 x14ac:dyDescent="0.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 x14ac:dyDescent="0.3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 x14ac:dyDescent="0.3">
      <c r="A32" s="165"/>
      <c r="B32" s="165"/>
      <c r="C32" s="165"/>
      <c r="D32" s="169"/>
      <c r="E32" s="165"/>
      <c r="G32" s="169"/>
      <c r="H32" s="212"/>
    </row>
    <row r="33" spans="3:7" ht="15" x14ac:dyDescent="0.3">
      <c r="C33" s="165"/>
      <c r="D33" s="171" t="s">
        <v>212</v>
      </c>
      <c r="E33" s="165"/>
      <c r="G33" s="172" t="s">
        <v>217</v>
      </c>
    </row>
    <row r="34" spans="3:7" ht="15" x14ac:dyDescent="0.3">
      <c r="C34" s="165"/>
      <c r="D34" s="173" t="s">
        <v>103</v>
      </c>
      <c r="E34" s="165"/>
      <c r="G34" s="165" t="s">
        <v>213</v>
      </c>
    </row>
    <row r="35" spans="3:7" ht="15" x14ac:dyDescent="0.3">
      <c r="C35" s="165"/>
      <c r="D35" s="173"/>
    </row>
  </sheetData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9:H14">
      <formula1>11</formula1>
    </dataValidation>
  </dataValidation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 x14ac:dyDescent="0.2">
      <c r="A1" s="124" t="s">
        <v>360</v>
      </c>
      <c r="B1" s="125"/>
      <c r="C1" s="125"/>
      <c r="D1" s="125"/>
      <c r="E1" s="125"/>
      <c r="F1" s="125"/>
      <c r="G1" s="125"/>
      <c r="H1" s="129"/>
      <c r="I1" s="71" t="s">
        <v>97</v>
      </c>
    </row>
    <row r="2" spans="1:13" customFormat="1" ht="15" x14ac:dyDescent="0.3">
      <c r="A2" s="97" t="s">
        <v>104</v>
      </c>
      <c r="B2" s="125"/>
      <c r="C2" s="125"/>
      <c r="D2" s="125"/>
      <c r="E2" s="125"/>
      <c r="F2" s="125"/>
      <c r="G2" s="125"/>
      <c r="H2" s="129"/>
      <c r="I2" s="202" t="str">
        <f>'ფორმა N1'!L2</f>
        <v>7/20/2016-8/9/2016</v>
      </c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6"/>
      <c r="I3" s="126"/>
      <c r="M3" s="166"/>
    </row>
    <row r="4" spans="1:13" customFormat="1" ht="15" x14ac:dyDescent="0.3">
      <c r="A4" s="69" t="e">
        <f>#REF!</f>
        <v>#REF!</v>
      </c>
      <c r="B4" s="69"/>
      <c r="C4" s="69"/>
      <c r="D4" s="125"/>
      <c r="E4" s="125"/>
      <c r="F4" s="125"/>
      <c r="G4" s="125"/>
      <c r="H4" s="125"/>
      <c r="I4" s="130"/>
    </row>
    <row r="5" spans="1:13" ht="15" x14ac:dyDescent="0.3">
      <c r="A5" s="203" t="str">
        <f>'ფორმა N1'!D4</f>
        <v>ირაკლი შიხიაშვილი</v>
      </c>
      <c r="B5" s="73"/>
      <c r="C5" s="73"/>
      <c r="D5" s="205"/>
      <c r="E5" s="205"/>
      <c r="F5" s="205"/>
      <c r="G5" s="205"/>
      <c r="H5" s="205"/>
      <c r="I5" s="204"/>
    </row>
    <row r="6" spans="1:13" customFormat="1" ht="13.5" x14ac:dyDescent="0.2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 x14ac:dyDescent="0.2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 x14ac:dyDescent="0.2">
      <c r="A9" s="62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 x14ac:dyDescent="0.2">
      <c r="A10" s="62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 x14ac:dyDescent="0.2">
      <c r="A11" s="62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 x14ac:dyDescent="0.2">
      <c r="A12" s="62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2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2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2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2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2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2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2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2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2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2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2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2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2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2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2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 x14ac:dyDescent="0.3">
      <c r="A32" s="165"/>
      <c r="B32" s="165"/>
      <c r="C32" s="169"/>
      <c r="D32" s="165"/>
      <c r="F32" s="169"/>
      <c r="G32" s="212"/>
    </row>
    <row r="33" spans="2:6" ht="15" x14ac:dyDescent="0.3">
      <c r="B33" s="165"/>
      <c r="C33" s="171" t="s">
        <v>212</v>
      </c>
      <c r="D33" s="165"/>
      <c r="F33" s="172" t="s">
        <v>217</v>
      </c>
    </row>
    <row r="34" spans="2:6" ht="15" x14ac:dyDescent="0.3">
      <c r="B34" s="165"/>
      <c r="C34" s="173" t="s">
        <v>103</v>
      </c>
      <c r="D34" s="165"/>
      <c r="F34" s="165" t="s">
        <v>213</v>
      </c>
    </row>
    <row r="35" spans="2:6" ht="15" x14ac:dyDescent="0.3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 x14ac:dyDescent="0.3">
      <c r="A1" s="67" t="s">
        <v>330</v>
      </c>
      <c r="B1" s="69"/>
      <c r="C1" s="69"/>
      <c r="D1" s="69"/>
      <c r="E1" s="69"/>
      <c r="F1" s="69"/>
      <c r="G1" s="69"/>
      <c r="H1" s="69"/>
      <c r="I1" s="144" t="s">
        <v>162</v>
      </c>
      <c r="J1" s="145"/>
    </row>
    <row r="2" spans="1:10" x14ac:dyDescent="0.3">
      <c r="A2" s="69" t="s">
        <v>104</v>
      </c>
      <c r="B2" s="69"/>
      <c r="C2" s="69"/>
      <c r="D2" s="69"/>
      <c r="E2" s="69"/>
      <c r="F2" s="69"/>
      <c r="G2" s="69"/>
      <c r="H2" s="69"/>
      <c r="I2" s="146" t="str">
        <f>'ფორმა N1'!L2</f>
        <v>7/20/2016-8/9/2016</v>
      </c>
      <c r="J2" s="145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5"/>
      <c r="J3" s="145"/>
    </row>
    <row r="4" spans="1:10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 x14ac:dyDescent="0.3">
      <c r="A5" s="203" t="str">
        <f>'ფორმა N1'!D4</f>
        <v>ირაკლი შიხიაშვილი</v>
      </c>
      <c r="B5" s="203"/>
      <c r="C5" s="203"/>
      <c r="D5" s="203"/>
      <c r="E5" s="203"/>
      <c r="F5" s="203"/>
      <c r="G5" s="203"/>
      <c r="H5" s="203"/>
      <c r="I5" s="203"/>
      <c r="J5" s="172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 x14ac:dyDescent="0.3">
      <c r="A8" s="147" t="s">
        <v>64</v>
      </c>
      <c r="B8" s="335" t="s">
        <v>308</v>
      </c>
      <c r="C8" s="336" t="s">
        <v>344</v>
      </c>
      <c r="D8" s="336" t="s">
        <v>345</v>
      </c>
      <c r="E8" s="336" t="s">
        <v>309</v>
      </c>
      <c r="F8" s="336" t="s">
        <v>326</v>
      </c>
      <c r="G8" s="336" t="s">
        <v>327</v>
      </c>
      <c r="H8" s="336" t="s">
        <v>346</v>
      </c>
      <c r="I8" s="148" t="s">
        <v>328</v>
      </c>
      <c r="J8" s="97"/>
    </row>
    <row r="9" spans="1:10" x14ac:dyDescent="0.3">
      <c r="A9" s="150">
        <v>1</v>
      </c>
      <c r="B9" s="188"/>
      <c r="C9" s="155"/>
      <c r="D9" s="155"/>
      <c r="E9" s="154"/>
      <c r="F9" s="154"/>
      <c r="G9" s="154"/>
      <c r="H9" s="154"/>
      <c r="I9" s="154"/>
      <c r="J9" s="97"/>
    </row>
    <row r="10" spans="1:10" x14ac:dyDescent="0.3">
      <c r="A10" s="150">
        <v>2</v>
      </c>
      <c r="B10" s="188"/>
      <c r="C10" s="155"/>
      <c r="D10" s="155"/>
      <c r="E10" s="154"/>
      <c r="F10" s="154"/>
      <c r="G10" s="154"/>
      <c r="H10" s="154"/>
      <c r="I10" s="154"/>
      <c r="J10" s="97"/>
    </row>
    <row r="11" spans="1:10" x14ac:dyDescent="0.3">
      <c r="A11" s="150">
        <v>3</v>
      </c>
      <c r="B11" s="188"/>
      <c r="C11" s="155"/>
      <c r="D11" s="155"/>
      <c r="E11" s="154"/>
      <c r="F11" s="154"/>
      <c r="G11" s="154"/>
      <c r="H11" s="154"/>
      <c r="I11" s="154"/>
      <c r="J11" s="97"/>
    </row>
    <row r="12" spans="1:10" x14ac:dyDescent="0.3">
      <c r="A12" s="150">
        <v>4</v>
      </c>
      <c r="B12" s="188"/>
      <c r="C12" s="155"/>
      <c r="D12" s="155"/>
      <c r="E12" s="154"/>
      <c r="F12" s="154"/>
      <c r="G12" s="154"/>
      <c r="H12" s="154"/>
      <c r="I12" s="154"/>
      <c r="J12" s="97"/>
    </row>
    <row r="13" spans="1:10" x14ac:dyDescent="0.3">
      <c r="A13" s="150">
        <v>5</v>
      </c>
      <c r="B13" s="188"/>
      <c r="C13" s="155"/>
      <c r="D13" s="155"/>
      <c r="E13" s="154"/>
      <c r="F13" s="154"/>
      <c r="G13" s="154"/>
      <c r="H13" s="154"/>
      <c r="I13" s="154"/>
      <c r="J13" s="97"/>
    </row>
    <row r="14" spans="1:10" x14ac:dyDescent="0.3">
      <c r="A14" s="150">
        <v>6</v>
      </c>
      <c r="B14" s="188"/>
      <c r="C14" s="155"/>
      <c r="D14" s="155"/>
      <c r="E14" s="154"/>
      <c r="F14" s="154"/>
      <c r="G14" s="154"/>
      <c r="H14" s="154"/>
      <c r="I14" s="154"/>
      <c r="J14" s="97"/>
    </row>
    <row r="15" spans="1:10" x14ac:dyDescent="0.3">
      <c r="A15" s="150">
        <v>7</v>
      </c>
      <c r="B15" s="188"/>
      <c r="C15" s="155"/>
      <c r="D15" s="155"/>
      <c r="E15" s="154"/>
      <c r="F15" s="154"/>
      <c r="G15" s="154"/>
      <c r="H15" s="154"/>
      <c r="I15" s="154"/>
      <c r="J15" s="97"/>
    </row>
    <row r="16" spans="1:10" x14ac:dyDescent="0.3">
      <c r="A16" s="150">
        <v>8</v>
      </c>
      <c r="B16" s="188"/>
      <c r="C16" s="155"/>
      <c r="D16" s="155"/>
      <c r="E16" s="154"/>
      <c r="F16" s="154"/>
      <c r="G16" s="154"/>
      <c r="H16" s="154"/>
      <c r="I16" s="154"/>
      <c r="J16" s="97"/>
    </row>
    <row r="17" spans="1:10" x14ac:dyDescent="0.3">
      <c r="A17" s="150">
        <v>9</v>
      </c>
      <c r="B17" s="188"/>
      <c r="C17" s="155"/>
      <c r="D17" s="155"/>
      <c r="E17" s="154"/>
      <c r="F17" s="154"/>
      <c r="G17" s="154"/>
      <c r="H17" s="154"/>
      <c r="I17" s="154"/>
      <c r="J17" s="97"/>
    </row>
    <row r="18" spans="1:10" x14ac:dyDescent="0.3">
      <c r="A18" s="150">
        <v>10</v>
      </c>
      <c r="B18" s="188"/>
      <c r="C18" s="155"/>
      <c r="D18" s="155"/>
      <c r="E18" s="154"/>
      <c r="F18" s="154"/>
      <c r="G18" s="154"/>
      <c r="H18" s="154"/>
      <c r="I18" s="154"/>
      <c r="J18" s="97"/>
    </row>
    <row r="19" spans="1:10" x14ac:dyDescent="0.3">
      <c r="A19" s="150">
        <v>11</v>
      </c>
      <c r="B19" s="188"/>
      <c r="C19" s="155"/>
      <c r="D19" s="155"/>
      <c r="E19" s="154"/>
      <c r="F19" s="154"/>
      <c r="G19" s="154"/>
      <c r="H19" s="154"/>
      <c r="I19" s="154"/>
      <c r="J19" s="97"/>
    </row>
    <row r="20" spans="1:10" x14ac:dyDescent="0.3">
      <c r="A20" s="150">
        <v>12</v>
      </c>
      <c r="B20" s="188"/>
      <c r="C20" s="155"/>
      <c r="D20" s="155"/>
      <c r="E20" s="154"/>
      <c r="F20" s="154"/>
      <c r="G20" s="154"/>
      <c r="H20" s="154"/>
      <c r="I20" s="154"/>
      <c r="J20" s="97"/>
    </row>
    <row r="21" spans="1:10" x14ac:dyDescent="0.3">
      <c r="A21" s="150">
        <v>13</v>
      </c>
      <c r="B21" s="188"/>
      <c r="C21" s="155"/>
      <c r="D21" s="155"/>
      <c r="E21" s="154"/>
      <c r="F21" s="154"/>
      <c r="G21" s="154"/>
      <c r="H21" s="154"/>
      <c r="I21" s="154"/>
      <c r="J21" s="97"/>
    </row>
    <row r="22" spans="1:10" x14ac:dyDescent="0.3">
      <c r="A22" s="150">
        <v>14</v>
      </c>
      <c r="B22" s="188"/>
      <c r="C22" s="155"/>
      <c r="D22" s="155"/>
      <c r="E22" s="154"/>
      <c r="F22" s="154"/>
      <c r="G22" s="154"/>
      <c r="H22" s="154"/>
      <c r="I22" s="154"/>
      <c r="J22" s="97"/>
    </row>
    <row r="23" spans="1:10" x14ac:dyDescent="0.3">
      <c r="A23" s="150">
        <v>15</v>
      </c>
      <c r="B23" s="188"/>
      <c r="C23" s="155"/>
      <c r="D23" s="155"/>
      <c r="E23" s="154"/>
      <c r="F23" s="154"/>
      <c r="G23" s="154"/>
      <c r="H23" s="154"/>
      <c r="I23" s="154"/>
      <c r="J23" s="97"/>
    </row>
    <row r="24" spans="1:10" x14ac:dyDescent="0.3">
      <c r="A24" s="150">
        <v>16</v>
      </c>
      <c r="B24" s="188"/>
      <c r="C24" s="155"/>
      <c r="D24" s="155"/>
      <c r="E24" s="154"/>
      <c r="F24" s="154"/>
      <c r="G24" s="154"/>
      <c r="H24" s="154"/>
      <c r="I24" s="154"/>
      <c r="J24" s="97"/>
    </row>
    <row r="25" spans="1:10" x14ac:dyDescent="0.3">
      <c r="A25" s="150">
        <v>17</v>
      </c>
      <c r="B25" s="188"/>
      <c r="C25" s="155"/>
      <c r="D25" s="155"/>
      <c r="E25" s="154"/>
      <c r="F25" s="154"/>
      <c r="G25" s="154"/>
      <c r="H25" s="154"/>
      <c r="I25" s="154"/>
      <c r="J25" s="97"/>
    </row>
    <row r="26" spans="1:10" x14ac:dyDescent="0.3">
      <c r="A26" s="150">
        <v>18</v>
      </c>
      <c r="B26" s="188"/>
      <c r="C26" s="155"/>
      <c r="D26" s="155"/>
      <c r="E26" s="154"/>
      <c r="F26" s="154"/>
      <c r="G26" s="154"/>
      <c r="H26" s="154"/>
      <c r="I26" s="154"/>
      <c r="J26" s="97"/>
    </row>
    <row r="27" spans="1:10" x14ac:dyDescent="0.3">
      <c r="A27" s="150">
        <v>19</v>
      </c>
      <c r="B27" s="188"/>
      <c r="C27" s="155"/>
      <c r="D27" s="155"/>
      <c r="E27" s="154"/>
      <c r="F27" s="154"/>
      <c r="G27" s="154"/>
      <c r="H27" s="154"/>
      <c r="I27" s="154"/>
      <c r="J27" s="97"/>
    </row>
    <row r="28" spans="1:10" x14ac:dyDescent="0.3">
      <c r="A28" s="150">
        <v>20</v>
      </c>
      <c r="B28" s="188"/>
      <c r="C28" s="155"/>
      <c r="D28" s="155"/>
      <c r="E28" s="154"/>
      <c r="F28" s="154"/>
      <c r="G28" s="154"/>
      <c r="H28" s="154"/>
      <c r="I28" s="154"/>
      <c r="J28" s="97"/>
    </row>
    <row r="29" spans="1:10" x14ac:dyDescent="0.3">
      <c r="A29" s="150">
        <v>21</v>
      </c>
      <c r="B29" s="188"/>
      <c r="C29" s="158"/>
      <c r="D29" s="158"/>
      <c r="E29" s="157"/>
      <c r="F29" s="157"/>
      <c r="G29" s="157"/>
      <c r="H29" s="229"/>
      <c r="I29" s="154"/>
      <c r="J29" s="97"/>
    </row>
    <row r="30" spans="1:10" x14ac:dyDescent="0.3">
      <c r="A30" s="150">
        <v>22</v>
      </c>
      <c r="B30" s="188"/>
      <c r="C30" s="158"/>
      <c r="D30" s="158"/>
      <c r="E30" s="157"/>
      <c r="F30" s="157"/>
      <c r="G30" s="157"/>
      <c r="H30" s="229"/>
      <c r="I30" s="154"/>
      <c r="J30" s="97"/>
    </row>
    <row r="31" spans="1:10" x14ac:dyDescent="0.3">
      <c r="A31" s="150">
        <v>23</v>
      </c>
      <c r="B31" s="188"/>
      <c r="C31" s="158"/>
      <c r="D31" s="158"/>
      <c r="E31" s="157"/>
      <c r="F31" s="157"/>
      <c r="G31" s="157"/>
      <c r="H31" s="229"/>
      <c r="I31" s="154"/>
      <c r="J31" s="97"/>
    </row>
    <row r="32" spans="1:10" x14ac:dyDescent="0.3">
      <c r="A32" s="150">
        <v>24</v>
      </c>
      <c r="B32" s="188"/>
      <c r="C32" s="158"/>
      <c r="D32" s="158"/>
      <c r="E32" s="157"/>
      <c r="F32" s="157"/>
      <c r="G32" s="157"/>
      <c r="H32" s="229"/>
      <c r="I32" s="154"/>
      <c r="J32" s="97"/>
    </row>
    <row r="33" spans="1:12" x14ac:dyDescent="0.3">
      <c r="A33" s="150">
        <v>25</v>
      </c>
      <c r="B33" s="188"/>
      <c r="C33" s="158"/>
      <c r="D33" s="158"/>
      <c r="E33" s="157"/>
      <c r="F33" s="157"/>
      <c r="G33" s="157"/>
      <c r="H33" s="229"/>
      <c r="I33" s="154"/>
      <c r="J33" s="97"/>
    </row>
    <row r="34" spans="1:12" x14ac:dyDescent="0.3">
      <c r="A34" s="150">
        <v>26</v>
      </c>
      <c r="B34" s="188"/>
      <c r="C34" s="158"/>
      <c r="D34" s="158"/>
      <c r="E34" s="157"/>
      <c r="F34" s="157"/>
      <c r="G34" s="157"/>
      <c r="H34" s="229"/>
      <c r="I34" s="154"/>
      <c r="J34" s="97"/>
    </row>
    <row r="35" spans="1:12" x14ac:dyDescent="0.3">
      <c r="A35" s="150">
        <v>27</v>
      </c>
      <c r="B35" s="188"/>
      <c r="C35" s="158"/>
      <c r="D35" s="158"/>
      <c r="E35" s="157"/>
      <c r="F35" s="157"/>
      <c r="G35" s="157"/>
      <c r="H35" s="229"/>
      <c r="I35" s="154"/>
      <c r="J35" s="97"/>
    </row>
    <row r="36" spans="1:12" x14ac:dyDescent="0.3">
      <c r="A36" s="150">
        <v>28</v>
      </c>
      <c r="B36" s="188"/>
      <c r="C36" s="158"/>
      <c r="D36" s="158"/>
      <c r="E36" s="157"/>
      <c r="F36" s="157"/>
      <c r="G36" s="157"/>
      <c r="H36" s="229"/>
      <c r="I36" s="154"/>
      <c r="J36" s="97"/>
    </row>
    <row r="37" spans="1:12" x14ac:dyDescent="0.3">
      <c r="A37" s="150">
        <v>29</v>
      </c>
      <c r="B37" s="188"/>
      <c r="C37" s="158"/>
      <c r="D37" s="158"/>
      <c r="E37" s="157"/>
      <c r="F37" s="157"/>
      <c r="G37" s="157"/>
      <c r="H37" s="229"/>
      <c r="I37" s="154"/>
      <c r="J37" s="97"/>
    </row>
    <row r="38" spans="1:12" x14ac:dyDescent="0.3">
      <c r="A38" s="150" t="s">
        <v>222</v>
      </c>
      <c r="B38" s="188"/>
      <c r="C38" s="158"/>
      <c r="D38" s="158"/>
      <c r="E38" s="157"/>
      <c r="F38" s="157"/>
      <c r="G38" s="230"/>
      <c r="H38" s="238" t="s">
        <v>338</v>
      </c>
      <c r="I38" s="341">
        <f>SUM(I9:I37)</f>
        <v>0</v>
      </c>
      <c r="J38" s="97"/>
    </row>
    <row r="40" spans="1:12" x14ac:dyDescent="0.3">
      <c r="A40" s="165" t="s">
        <v>361</v>
      </c>
    </row>
    <row r="42" spans="1:12" x14ac:dyDescent="0.3">
      <c r="B42" s="167" t="s">
        <v>96</v>
      </c>
      <c r="F42" s="168"/>
    </row>
    <row r="43" spans="1:12" x14ac:dyDescent="0.3">
      <c r="F43" s="166"/>
      <c r="I43" s="166"/>
      <c r="J43" s="166"/>
      <c r="K43" s="166"/>
      <c r="L43" s="166"/>
    </row>
    <row r="44" spans="1:12" x14ac:dyDescent="0.3">
      <c r="C44" s="169"/>
      <c r="F44" s="169"/>
      <c r="G44" s="169"/>
      <c r="H44" s="172"/>
      <c r="I44" s="170"/>
      <c r="J44" s="166"/>
      <c r="K44" s="166"/>
      <c r="L44" s="166"/>
    </row>
    <row r="45" spans="1:12" x14ac:dyDescent="0.3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 x14ac:dyDescent="0.3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 x14ac:dyDescent="0.3">
      <c r="B47" s="165"/>
      <c r="C47" s="173"/>
      <c r="G47" s="173"/>
      <c r="H47" s="173"/>
    </row>
    <row r="48" spans="1:12" s="166" customFormat="1" ht="12.75" x14ac:dyDescent="0.2"/>
    <row r="49" s="166" customFormat="1" ht="12.75" x14ac:dyDescent="0.2"/>
    <row r="50" s="166" customFormat="1" ht="12.75" x14ac:dyDescent="0.2"/>
    <row r="51" s="16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8">
        <v>40907</v>
      </c>
      <c r="C2" t="s">
        <v>164</v>
      </c>
      <c r="E2" t="s">
        <v>191</v>
      </c>
      <c r="G2" s="60" t="s">
        <v>196</v>
      </c>
    </row>
    <row r="3" spans="1:7" ht="15" x14ac:dyDescent="0.2">
      <c r="A3" s="58">
        <v>40908</v>
      </c>
      <c r="C3" t="s">
        <v>165</v>
      </c>
      <c r="E3" t="s">
        <v>192</v>
      </c>
      <c r="G3" s="60" t="s">
        <v>197</v>
      </c>
    </row>
    <row r="4" spans="1:7" ht="15" x14ac:dyDescent="0.2">
      <c r="A4" s="58">
        <v>40909</v>
      </c>
      <c r="C4" t="s">
        <v>166</v>
      </c>
      <c r="E4" t="s">
        <v>193</v>
      </c>
      <c r="G4" s="60" t="s">
        <v>198</v>
      </c>
    </row>
    <row r="5" spans="1:7" x14ac:dyDescent="0.2">
      <c r="A5" s="58">
        <v>40910</v>
      </c>
      <c r="C5" t="s">
        <v>167</v>
      </c>
      <c r="E5" t="s">
        <v>194</v>
      </c>
    </row>
    <row r="6" spans="1:7" x14ac:dyDescent="0.2">
      <c r="A6" s="58">
        <v>40911</v>
      </c>
      <c r="C6" t="s">
        <v>168</v>
      </c>
    </row>
    <row r="7" spans="1:7" x14ac:dyDescent="0.2">
      <c r="A7" s="58">
        <v>40912</v>
      </c>
      <c r="C7" t="s">
        <v>169</v>
      </c>
    </row>
    <row r="8" spans="1:7" x14ac:dyDescent="0.2">
      <c r="A8" s="58">
        <v>40913</v>
      </c>
      <c r="C8" t="s">
        <v>170</v>
      </c>
    </row>
    <row r="9" spans="1:7" x14ac:dyDescent="0.2">
      <c r="A9" s="58">
        <v>40914</v>
      </c>
      <c r="C9" t="s">
        <v>171</v>
      </c>
    </row>
    <row r="10" spans="1:7" x14ac:dyDescent="0.2">
      <c r="A10" s="58">
        <v>40915</v>
      </c>
      <c r="C10" t="s">
        <v>172</v>
      </c>
    </row>
    <row r="11" spans="1:7" x14ac:dyDescent="0.2">
      <c r="A11" s="58">
        <v>40916</v>
      </c>
      <c r="C11" t="s">
        <v>173</v>
      </c>
    </row>
    <row r="12" spans="1:7" x14ac:dyDescent="0.2">
      <c r="A12" s="58">
        <v>40917</v>
      </c>
      <c r="C12" t="s">
        <v>174</v>
      </c>
    </row>
    <row r="13" spans="1:7" x14ac:dyDescent="0.2">
      <c r="A13" s="58">
        <v>40918</v>
      </c>
      <c r="C13" t="s">
        <v>175</v>
      </c>
    </row>
    <row r="14" spans="1:7" x14ac:dyDescent="0.2">
      <c r="A14" s="58">
        <v>40919</v>
      </c>
      <c r="C14" t="s">
        <v>176</v>
      </c>
    </row>
    <row r="15" spans="1:7" x14ac:dyDescent="0.2">
      <c r="A15" s="58">
        <v>40920</v>
      </c>
      <c r="C15" t="s">
        <v>177</v>
      </c>
    </row>
    <row r="16" spans="1:7" x14ac:dyDescent="0.2">
      <c r="A16" s="58">
        <v>40921</v>
      </c>
      <c r="C16" t="s">
        <v>178</v>
      </c>
    </row>
    <row r="17" spans="1:3" x14ac:dyDescent="0.2">
      <c r="A17" s="58">
        <v>40922</v>
      </c>
      <c r="C17" t="s">
        <v>179</v>
      </c>
    </row>
    <row r="18" spans="1:3" x14ac:dyDescent="0.2">
      <c r="A18" s="58">
        <v>40923</v>
      </c>
      <c r="C18" t="s">
        <v>180</v>
      </c>
    </row>
    <row r="19" spans="1:3" x14ac:dyDescent="0.2">
      <c r="A19" s="58">
        <v>40924</v>
      </c>
      <c r="C19" t="s">
        <v>181</v>
      </c>
    </row>
    <row r="20" spans="1:3" x14ac:dyDescent="0.2">
      <c r="A20" s="58">
        <v>40925</v>
      </c>
      <c r="C20" t="s">
        <v>182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9" sqref="P29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8" zoomScale="80" zoomScaleNormal="100" zoomScaleSheetLayoutView="80" workbookViewId="0">
      <selection activeCell="B21" sqref="B21"/>
    </sheetView>
  </sheetViews>
  <sheetFormatPr defaultRowHeight="15" x14ac:dyDescent="0.3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7" t="s">
        <v>216</v>
      </c>
      <c r="B1" s="220"/>
      <c r="C1" s="375" t="s">
        <v>97</v>
      </c>
      <c r="D1" s="375"/>
      <c r="E1" s="103"/>
    </row>
    <row r="2" spans="1:12" s="6" customFormat="1" x14ac:dyDescent="0.3">
      <c r="A2" s="69" t="s">
        <v>104</v>
      </c>
      <c r="B2" s="220"/>
      <c r="C2" s="376" t="str">
        <f>'ფორმა N1'!L2</f>
        <v>7/20/2016-8/9/2016</v>
      </c>
      <c r="D2" s="377"/>
      <c r="E2" s="103"/>
    </row>
    <row r="3" spans="1:12" s="6" customFormat="1" x14ac:dyDescent="0.3">
      <c r="A3" s="69"/>
      <c r="B3" s="220"/>
      <c r="C3" s="68"/>
      <c r="D3" s="68"/>
      <c r="E3" s="103"/>
    </row>
    <row r="4" spans="1:12" s="2" customFormat="1" x14ac:dyDescent="0.3">
      <c r="A4" s="70" t="e">
        <f>#REF!</f>
        <v>#REF!</v>
      </c>
      <c r="B4" s="221"/>
      <c r="C4" s="69"/>
      <c r="D4" s="69"/>
      <c r="E4" s="100"/>
      <c r="L4" s="6"/>
    </row>
    <row r="5" spans="1:12" s="2" customFormat="1" x14ac:dyDescent="0.3">
      <c r="A5" s="109" t="str">
        <f>'ფორმა N1'!D4</f>
        <v>ირაკლი შიხიაშვილი</v>
      </c>
      <c r="B5" s="222"/>
      <c r="C5" s="57"/>
      <c r="D5" s="57"/>
      <c r="E5" s="100"/>
    </row>
    <row r="6" spans="1:12" s="2" customFormat="1" x14ac:dyDescent="0.3">
      <c r="A6" s="70"/>
      <c r="B6" s="221"/>
      <c r="C6" s="69"/>
      <c r="D6" s="69"/>
      <c r="E6" s="100"/>
    </row>
    <row r="7" spans="1:12" s="6" customFormat="1" ht="18" x14ac:dyDescent="0.3">
      <c r="A7" s="93"/>
      <c r="B7" s="102"/>
      <c r="C7" s="71"/>
      <c r="D7" s="71"/>
      <c r="E7" s="103"/>
    </row>
    <row r="8" spans="1:12" s="6" customFormat="1" ht="30" x14ac:dyDescent="0.3">
      <c r="A8" s="98" t="s">
        <v>64</v>
      </c>
      <c r="B8" s="72" t="s">
        <v>203</v>
      </c>
      <c r="C8" s="72" t="s">
        <v>66</v>
      </c>
      <c r="D8" s="72" t="s">
        <v>67</v>
      </c>
      <c r="E8" s="103"/>
      <c r="F8" s="20"/>
    </row>
    <row r="9" spans="1:12" s="7" customFormat="1" x14ac:dyDescent="0.3">
      <c r="A9" s="218">
        <v>1</v>
      </c>
      <c r="B9" s="218" t="s">
        <v>65</v>
      </c>
      <c r="C9" s="78">
        <f>SUM(C10,C26)</f>
        <v>0</v>
      </c>
      <c r="D9" s="78">
        <f>SUM(D10,D26)</f>
        <v>31403</v>
      </c>
      <c r="E9" s="103"/>
    </row>
    <row r="10" spans="1:12" s="7" customFormat="1" x14ac:dyDescent="0.3">
      <c r="A10" s="80">
        <v>1.1000000000000001</v>
      </c>
      <c r="B10" s="80" t="s">
        <v>69</v>
      </c>
      <c r="C10" s="78">
        <f>C13+C14</f>
        <v>0</v>
      </c>
      <c r="D10" s="78">
        <f>SUM(D11,D12,D16,D19,D24,D25)</f>
        <v>12000</v>
      </c>
      <c r="E10" s="103"/>
    </row>
    <row r="11" spans="1:12" s="9" customFormat="1" ht="18" x14ac:dyDescent="0.3">
      <c r="A11" s="81" t="s">
        <v>30</v>
      </c>
      <c r="B11" s="81" t="s">
        <v>68</v>
      </c>
      <c r="C11" s="8"/>
      <c r="D11" s="8"/>
      <c r="E11" s="103"/>
    </row>
    <row r="12" spans="1:12" s="10" customFormat="1" x14ac:dyDescent="0.3">
      <c r="A12" s="81" t="s">
        <v>31</v>
      </c>
      <c r="B12" s="81" t="s">
        <v>246</v>
      </c>
      <c r="C12" s="99">
        <f>SUM(C14:C15)</f>
        <v>0</v>
      </c>
      <c r="D12" s="99">
        <f>D13+D14+D15</f>
        <v>12000</v>
      </c>
      <c r="E12" s="103"/>
    </row>
    <row r="13" spans="1:12" s="3" customFormat="1" x14ac:dyDescent="0.3">
      <c r="A13" s="90" t="s">
        <v>70</v>
      </c>
      <c r="B13" s="90" t="s">
        <v>249</v>
      </c>
      <c r="C13" s="8"/>
      <c r="D13" s="8">
        <v>12000</v>
      </c>
      <c r="E13" s="103"/>
    </row>
    <row r="14" spans="1:12" s="3" customFormat="1" x14ac:dyDescent="0.3">
      <c r="A14" s="90" t="s">
        <v>402</v>
      </c>
      <c r="B14" s="90" t="s">
        <v>401</v>
      </c>
      <c r="C14" s="8"/>
      <c r="D14" s="8"/>
      <c r="E14" s="103"/>
    </row>
    <row r="15" spans="1:12" s="3" customFormat="1" x14ac:dyDescent="0.3">
      <c r="A15" s="90" t="s">
        <v>403</v>
      </c>
      <c r="B15" s="90" t="s">
        <v>86</v>
      </c>
      <c r="C15" s="8"/>
      <c r="D15" s="8"/>
      <c r="E15" s="103"/>
    </row>
    <row r="16" spans="1:12" s="3" customFormat="1" x14ac:dyDescent="0.3">
      <c r="A16" s="81" t="s">
        <v>71</v>
      </c>
      <c r="B16" s="81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 x14ac:dyDescent="0.3">
      <c r="A17" s="90" t="s">
        <v>73</v>
      </c>
      <c r="B17" s="90" t="s">
        <v>75</v>
      </c>
      <c r="C17" s="8"/>
      <c r="D17" s="8"/>
      <c r="E17" s="103"/>
    </row>
    <row r="18" spans="1:5" s="3" customFormat="1" ht="30" x14ac:dyDescent="0.3">
      <c r="A18" s="90" t="s">
        <v>74</v>
      </c>
      <c r="B18" s="90" t="s">
        <v>98</v>
      </c>
      <c r="C18" s="8"/>
      <c r="D18" s="8"/>
      <c r="E18" s="103"/>
    </row>
    <row r="19" spans="1:5" s="3" customFormat="1" x14ac:dyDescent="0.3">
      <c r="A19" s="81" t="s">
        <v>76</v>
      </c>
      <c r="B19" s="81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 x14ac:dyDescent="0.3">
      <c r="A20" s="90" t="s">
        <v>77</v>
      </c>
      <c r="B20" s="90" t="s">
        <v>78</v>
      </c>
      <c r="C20" s="8"/>
      <c r="D20" s="8"/>
      <c r="E20" s="103"/>
    </row>
    <row r="21" spans="1:5" s="3" customFormat="1" ht="30" x14ac:dyDescent="0.3">
      <c r="A21" s="90" t="s">
        <v>81</v>
      </c>
      <c r="B21" s="90" t="s">
        <v>79</v>
      </c>
      <c r="C21" s="8"/>
      <c r="D21" s="8"/>
      <c r="E21" s="103"/>
    </row>
    <row r="22" spans="1:5" s="3" customFormat="1" x14ac:dyDescent="0.3">
      <c r="A22" s="90" t="s">
        <v>82</v>
      </c>
      <c r="B22" s="90" t="s">
        <v>80</v>
      </c>
      <c r="C22" s="8"/>
      <c r="D22" s="8"/>
      <c r="E22" s="103"/>
    </row>
    <row r="23" spans="1:5" s="3" customFormat="1" x14ac:dyDescent="0.3">
      <c r="A23" s="90" t="s">
        <v>83</v>
      </c>
      <c r="B23" s="90" t="s">
        <v>347</v>
      </c>
      <c r="C23" s="8"/>
      <c r="D23" s="8"/>
      <c r="E23" s="103"/>
    </row>
    <row r="24" spans="1:5" s="3" customFormat="1" x14ac:dyDescent="0.3">
      <c r="A24" s="81" t="s">
        <v>84</v>
      </c>
      <c r="B24" s="81" t="s">
        <v>348</v>
      </c>
      <c r="C24" s="231"/>
      <c r="D24" s="8"/>
      <c r="E24" s="103"/>
    </row>
    <row r="25" spans="1:5" s="3" customFormat="1" x14ac:dyDescent="0.3">
      <c r="A25" s="81" t="s">
        <v>205</v>
      </c>
      <c r="B25" s="81" t="s">
        <v>354</v>
      </c>
      <c r="C25" s="8"/>
      <c r="D25" s="8"/>
      <c r="E25" s="103"/>
    </row>
    <row r="26" spans="1:5" x14ac:dyDescent="0.3">
      <c r="A26" s="80">
        <v>1.2</v>
      </c>
      <c r="B26" s="80" t="s">
        <v>85</v>
      </c>
      <c r="C26" s="78">
        <f>SUM(C27,C35)</f>
        <v>0</v>
      </c>
      <c r="D26" s="78">
        <f>SUM(D27,D35)</f>
        <v>19403</v>
      </c>
      <c r="E26" s="103"/>
    </row>
    <row r="27" spans="1:5" x14ac:dyDescent="0.3">
      <c r="A27" s="81" t="s">
        <v>32</v>
      </c>
      <c r="B27" s="81" t="s">
        <v>249</v>
      </c>
      <c r="C27" s="99">
        <f>SUM(C28:C30)</f>
        <v>0</v>
      </c>
      <c r="D27" s="99">
        <f>SUM(D28:D30)</f>
        <v>19403</v>
      </c>
      <c r="E27" s="103"/>
    </row>
    <row r="28" spans="1:5" x14ac:dyDescent="0.3">
      <c r="A28" s="219" t="s">
        <v>87</v>
      </c>
      <c r="B28" s="219" t="s">
        <v>247</v>
      </c>
      <c r="C28" s="8"/>
      <c r="D28" s="8"/>
      <c r="E28" s="103"/>
    </row>
    <row r="29" spans="1:5" x14ac:dyDescent="0.3">
      <c r="A29" s="219" t="s">
        <v>88</v>
      </c>
      <c r="B29" s="219" t="s">
        <v>250</v>
      </c>
      <c r="C29" s="8"/>
      <c r="D29" s="8">
        <v>7100</v>
      </c>
      <c r="E29" s="103"/>
    </row>
    <row r="30" spans="1:5" x14ac:dyDescent="0.3">
      <c r="A30" s="219" t="s">
        <v>356</v>
      </c>
      <c r="B30" s="219" t="s">
        <v>248</v>
      </c>
      <c r="C30" s="8"/>
      <c r="D30" s="8">
        <v>12303</v>
      </c>
      <c r="E30" s="103"/>
    </row>
    <row r="31" spans="1:5" x14ac:dyDescent="0.3">
      <c r="A31" s="81" t="s">
        <v>33</v>
      </c>
      <c r="B31" s="81" t="s">
        <v>401</v>
      </c>
      <c r="C31" s="99">
        <f>SUM(C32:C34)</f>
        <v>0</v>
      </c>
      <c r="D31" s="99">
        <f>SUM(D32:D34)</f>
        <v>0</v>
      </c>
      <c r="E31" s="103"/>
    </row>
    <row r="32" spans="1:5" x14ac:dyDescent="0.3">
      <c r="A32" s="219" t="s">
        <v>12</v>
      </c>
      <c r="B32" s="219" t="s">
        <v>404</v>
      </c>
      <c r="C32" s="8"/>
      <c r="D32" s="8"/>
      <c r="E32" s="103"/>
    </row>
    <row r="33" spans="1:9" x14ac:dyDescent="0.3">
      <c r="A33" s="219" t="s">
        <v>13</v>
      </c>
      <c r="B33" s="219" t="s">
        <v>405</v>
      </c>
      <c r="C33" s="8"/>
      <c r="D33" s="8"/>
      <c r="E33" s="103"/>
    </row>
    <row r="34" spans="1:9" x14ac:dyDescent="0.3">
      <c r="A34" s="219" t="s">
        <v>225</v>
      </c>
      <c r="B34" s="219" t="s">
        <v>406</v>
      </c>
      <c r="C34" s="8"/>
      <c r="D34" s="8"/>
      <c r="E34" s="103"/>
    </row>
    <row r="35" spans="1:9" s="22" customFormat="1" x14ac:dyDescent="0.3">
      <c r="A35" s="81" t="s">
        <v>34</v>
      </c>
      <c r="B35" s="228" t="s">
        <v>353</v>
      </c>
      <c r="C35" s="8"/>
      <c r="D35" s="8"/>
    </row>
    <row r="36" spans="1:9" s="2" customFormat="1" x14ac:dyDescent="0.3">
      <c r="A36" s="1"/>
      <c r="B36" s="223"/>
      <c r="E36" s="5"/>
    </row>
    <row r="37" spans="1:9" s="2" customFormat="1" x14ac:dyDescent="0.3">
      <c r="B37" s="22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3" t="s">
        <v>96</v>
      </c>
      <c r="B40" s="223"/>
      <c r="E40" s="5"/>
    </row>
    <row r="41" spans="1:9" s="2" customFormat="1" x14ac:dyDescent="0.3">
      <c r="B41" s="223"/>
      <c r="E41"/>
      <c r="F41"/>
      <c r="G41"/>
      <c r="H41"/>
      <c r="I41"/>
    </row>
    <row r="42" spans="1:9" s="2" customFormat="1" x14ac:dyDescent="0.3">
      <c r="B42" s="223"/>
      <c r="D42" s="12"/>
      <c r="E42"/>
      <c r="F42"/>
      <c r="G42"/>
      <c r="H42"/>
      <c r="I42"/>
    </row>
    <row r="43" spans="1:9" s="2" customFormat="1" x14ac:dyDescent="0.3">
      <c r="A43"/>
      <c r="B43" s="225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3" t="s">
        <v>214</v>
      </c>
      <c r="D44" s="12"/>
      <c r="E44"/>
      <c r="F44"/>
      <c r="G44"/>
      <c r="H44"/>
      <c r="I44"/>
    </row>
    <row r="45" spans="1:9" customFormat="1" ht="12.75" x14ac:dyDescent="0.2">
      <c r="B45" s="226" t="s">
        <v>103</v>
      </c>
    </row>
    <row r="46" spans="1:9" customFormat="1" ht="12.75" x14ac:dyDescent="0.2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H13" sqref="H1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7" t="s">
        <v>243</v>
      </c>
      <c r="B1" s="104"/>
      <c r="C1" s="375" t="s">
        <v>97</v>
      </c>
      <c r="D1" s="375"/>
      <c r="E1" s="132"/>
    </row>
    <row r="2" spans="1:12" x14ac:dyDescent="0.3">
      <c r="A2" s="69" t="s">
        <v>104</v>
      </c>
      <c r="B2" s="104"/>
      <c r="C2" s="378" t="str">
        <f>'ფორმა N1'!L2</f>
        <v>7/20/2016-8/9/2016</v>
      </c>
      <c r="D2" s="379"/>
      <c r="E2" s="132"/>
    </row>
    <row r="3" spans="1:12" x14ac:dyDescent="0.3">
      <c r="A3" s="69"/>
      <c r="B3" s="104"/>
      <c r="C3" s="316"/>
      <c r="D3" s="316"/>
      <c r="E3" s="132"/>
    </row>
    <row r="4" spans="1:12" s="2" customFormat="1" x14ac:dyDescent="0.3">
      <c r="A4" s="70" t="s">
        <v>218</v>
      </c>
      <c r="B4" s="70"/>
      <c r="C4" s="69"/>
      <c r="D4" s="69"/>
      <c r="E4" s="100"/>
      <c r="L4" s="21"/>
    </row>
    <row r="5" spans="1:12" s="2" customFormat="1" x14ac:dyDescent="0.3">
      <c r="A5" s="109" t="str">
        <f>'ფორმა N1'!D4</f>
        <v>ირაკლი შიხიაშვილი</v>
      </c>
      <c r="B5" s="101"/>
      <c r="C5" s="57"/>
      <c r="D5" s="57"/>
      <c r="E5" s="100"/>
    </row>
    <row r="6" spans="1:12" s="2" customFormat="1" x14ac:dyDescent="0.3">
      <c r="A6" s="70"/>
      <c r="B6" s="70"/>
      <c r="C6" s="69"/>
      <c r="D6" s="69"/>
      <c r="E6" s="100"/>
    </row>
    <row r="7" spans="1:12" s="6" customFormat="1" x14ac:dyDescent="0.3">
      <c r="A7" s="315"/>
      <c r="B7" s="315"/>
      <c r="C7" s="71"/>
      <c r="D7" s="71"/>
      <c r="E7" s="133"/>
    </row>
    <row r="8" spans="1:12" s="6" customFormat="1" ht="30" x14ac:dyDescent="0.3">
      <c r="A8" s="98" t="s">
        <v>64</v>
      </c>
      <c r="B8" s="72" t="s">
        <v>11</v>
      </c>
      <c r="C8" s="72" t="s">
        <v>10</v>
      </c>
      <c r="D8" s="72" t="s">
        <v>9</v>
      </c>
      <c r="E8" s="133"/>
    </row>
    <row r="9" spans="1:12" s="9" customFormat="1" ht="18" x14ac:dyDescent="0.2">
      <c r="A9" s="13">
        <v>1</v>
      </c>
      <c r="B9" s="13" t="s">
        <v>57</v>
      </c>
      <c r="C9" s="75">
        <f>SUM(C10,C13,C53,C56,C57,C58,C75)</f>
        <v>0</v>
      </c>
      <c r="D9" s="75">
        <f>SUM(D10,D13,D53,D56,D57,D58,D64,D71,D72)</f>
        <v>21824.71</v>
      </c>
      <c r="E9" s="134"/>
    </row>
    <row r="10" spans="1:12" s="9" customFormat="1" ht="18" x14ac:dyDescent="0.2">
      <c r="A10" s="14">
        <v>1.1000000000000001</v>
      </c>
      <c r="B10" s="14" t="s">
        <v>58</v>
      </c>
      <c r="C10" s="77">
        <f>SUM(C11:C12)</f>
        <v>0</v>
      </c>
      <c r="D10" s="77">
        <f>SUM(D11:D12)</f>
        <v>7312.5</v>
      </c>
      <c r="E10" s="134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>
        <v>7312.5</v>
      </c>
      <c r="E11" s="13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2"/>
    </row>
    <row r="13" spans="1:12" x14ac:dyDescent="0.3">
      <c r="A13" s="14">
        <v>1.2</v>
      </c>
      <c r="B13" s="14" t="s">
        <v>60</v>
      </c>
      <c r="C13" s="77">
        <f>SUM(C14,C17,C29:C32,C35,C36,C43,C44,C45,C46,C47,C51,C52)</f>
        <v>0</v>
      </c>
      <c r="D13" s="77">
        <f>SUM(D14,D17,D29:D32,D35,D36,D43,D44,D45,D46,D47,D51,D52)</f>
        <v>12132.21</v>
      </c>
      <c r="E13" s="132"/>
    </row>
    <row r="14" spans="1:12" x14ac:dyDescent="0.3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2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2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2"/>
    </row>
    <row r="17" spans="1:5" x14ac:dyDescent="0.3">
      <c r="A17" s="16" t="s">
        <v>33</v>
      </c>
      <c r="B17" s="16" t="s">
        <v>2</v>
      </c>
      <c r="C17" s="76">
        <f>SUM(C18:C23,C28)</f>
        <v>0</v>
      </c>
      <c r="D17" s="76">
        <f>SUM(D18:D23,D28)</f>
        <v>912.67</v>
      </c>
      <c r="E17" s="132"/>
    </row>
    <row r="18" spans="1:5" ht="30" x14ac:dyDescent="0.3">
      <c r="A18" s="17" t="s">
        <v>12</v>
      </c>
      <c r="B18" s="17" t="s">
        <v>204</v>
      </c>
      <c r="C18" s="36"/>
      <c r="D18" s="38">
        <f>50+151+176+349.55</f>
        <v>726.55</v>
      </c>
      <c r="E18" s="132"/>
    </row>
    <row r="19" spans="1:5" x14ac:dyDescent="0.3">
      <c r="A19" s="17" t="s">
        <v>13</v>
      </c>
      <c r="B19" s="17" t="s">
        <v>14</v>
      </c>
      <c r="C19" s="36"/>
      <c r="D19" s="37"/>
      <c r="E19" s="132"/>
    </row>
    <row r="20" spans="1:5" ht="30" x14ac:dyDescent="0.3">
      <c r="A20" s="17" t="s">
        <v>225</v>
      </c>
      <c r="B20" s="17" t="s">
        <v>22</v>
      </c>
      <c r="C20" s="36"/>
      <c r="D20" s="38"/>
      <c r="E20" s="132"/>
    </row>
    <row r="21" spans="1:5" x14ac:dyDescent="0.3">
      <c r="A21" s="17" t="s">
        <v>226</v>
      </c>
      <c r="B21" s="17" t="s">
        <v>15</v>
      </c>
      <c r="C21" s="36"/>
      <c r="D21" s="38"/>
      <c r="E21" s="132"/>
    </row>
    <row r="22" spans="1:5" x14ac:dyDescent="0.3">
      <c r="A22" s="17" t="s">
        <v>227</v>
      </c>
      <c r="B22" s="17" t="s">
        <v>16</v>
      </c>
      <c r="C22" s="36"/>
      <c r="D22" s="38"/>
      <c r="E22" s="132"/>
    </row>
    <row r="23" spans="1:5" x14ac:dyDescent="0.3">
      <c r="A23" s="17" t="s">
        <v>228</v>
      </c>
      <c r="B23" s="17" t="s">
        <v>17</v>
      </c>
      <c r="C23" s="107">
        <f>SUM(C24:C27)</f>
        <v>0</v>
      </c>
      <c r="D23" s="107">
        <f>SUM(D24:D27)</f>
        <v>186.12</v>
      </c>
      <c r="E23" s="132"/>
    </row>
    <row r="24" spans="1:5" ht="16.5" customHeight="1" x14ac:dyDescent="0.3">
      <c r="A24" s="18" t="s">
        <v>229</v>
      </c>
      <c r="B24" s="18" t="s">
        <v>18</v>
      </c>
      <c r="C24" s="36"/>
      <c r="D24" s="38">
        <v>183.62</v>
      </c>
      <c r="E24" s="132"/>
    </row>
    <row r="25" spans="1:5" ht="16.5" customHeight="1" x14ac:dyDescent="0.3">
      <c r="A25" s="18" t="s">
        <v>230</v>
      </c>
      <c r="B25" s="18" t="s">
        <v>19</v>
      </c>
      <c r="C25" s="36"/>
      <c r="D25" s="38"/>
      <c r="E25" s="132"/>
    </row>
    <row r="26" spans="1:5" ht="16.5" customHeight="1" x14ac:dyDescent="0.3">
      <c r="A26" s="18" t="s">
        <v>231</v>
      </c>
      <c r="B26" s="18" t="s">
        <v>20</v>
      </c>
      <c r="C26" s="36"/>
      <c r="D26" s="38"/>
      <c r="E26" s="132"/>
    </row>
    <row r="27" spans="1:5" ht="16.5" customHeight="1" x14ac:dyDescent="0.3">
      <c r="A27" s="18" t="s">
        <v>232</v>
      </c>
      <c r="B27" s="18" t="s">
        <v>23</v>
      </c>
      <c r="C27" s="36"/>
      <c r="D27" s="38">
        <v>2.5</v>
      </c>
      <c r="E27" s="132"/>
    </row>
    <row r="28" spans="1:5" x14ac:dyDescent="0.3">
      <c r="A28" s="17" t="s">
        <v>233</v>
      </c>
      <c r="B28" s="17" t="s">
        <v>21</v>
      </c>
      <c r="C28" s="36"/>
      <c r="D28" s="39"/>
      <c r="E28" s="132"/>
    </row>
    <row r="29" spans="1:5" x14ac:dyDescent="0.3">
      <c r="A29" s="16" t="s">
        <v>34</v>
      </c>
      <c r="B29" s="16" t="s">
        <v>3</v>
      </c>
      <c r="C29" s="32"/>
      <c r="D29" s="33"/>
      <c r="E29" s="132"/>
    </row>
    <row r="30" spans="1:5" x14ac:dyDescent="0.3">
      <c r="A30" s="16" t="s">
        <v>35</v>
      </c>
      <c r="B30" s="16" t="s">
        <v>4</v>
      </c>
      <c r="C30" s="32"/>
      <c r="D30" s="33"/>
      <c r="E30" s="132"/>
    </row>
    <row r="31" spans="1:5" x14ac:dyDescent="0.3">
      <c r="A31" s="16" t="s">
        <v>36</v>
      </c>
      <c r="B31" s="16" t="s">
        <v>5</v>
      </c>
      <c r="C31" s="32"/>
      <c r="D31" s="33"/>
      <c r="E31" s="132"/>
    </row>
    <row r="32" spans="1:5" x14ac:dyDescent="0.3">
      <c r="A32" s="16" t="s">
        <v>37</v>
      </c>
      <c r="B32" s="16" t="s">
        <v>63</v>
      </c>
      <c r="C32" s="76">
        <f>SUM(C33:C34)</f>
        <v>0</v>
      </c>
      <c r="D32" s="76">
        <f>SUM(D33:D34)</f>
        <v>1590</v>
      </c>
      <c r="E32" s="132"/>
    </row>
    <row r="33" spans="1:5" x14ac:dyDescent="0.3">
      <c r="A33" s="17" t="s">
        <v>234</v>
      </c>
      <c r="B33" s="17" t="s">
        <v>56</v>
      </c>
      <c r="C33" s="32"/>
      <c r="D33" s="33">
        <v>1590</v>
      </c>
      <c r="E33" s="132"/>
    </row>
    <row r="34" spans="1:5" x14ac:dyDescent="0.3">
      <c r="A34" s="17" t="s">
        <v>235</v>
      </c>
      <c r="B34" s="17" t="s">
        <v>55</v>
      </c>
      <c r="C34" s="32"/>
      <c r="D34" s="33"/>
      <c r="E34" s="132"/>
    </row>
    <row r="35" spans="1:5" x14ac:dyDescent="0.3">
      <c r="A35" s="16" t="s">
        <v>38</v>
      </c>
      <c r="B35" s="16" t="s">
        <v>49</v>
      </c>
      <c r="C35" s="32"/>
      <c r="D35" s="33">
        <v>35</v>
      </c>
      <c r="E35" s="132"/>
    </row>
    <row r="36" spans="1:5" x14ac:dyDescent="0.3">
      <c r="A36" s="16" t="s">
        <v>39</v>
      </c>
      <c r="B36" s="16" t="s">
        <v>290</v>
      </c>
      <c r="C36" s="76">
        <f>SUM(C37:C42)</f>
        <v>0</v>
      </c>
      <c r="D36" s="76">
        <f>SUM(D37:D42)</f>
        <v>5250</v>
      </c>
      <c r="E36" s="132"/>
    </row>
    <row r="37" spans="1:5" x14ac:dyDescent="0.3">
      <c r="A37" s="17" t="s">
        <v>287</v>
      </c>
      <c r="B37" s="17" t="s">
        <v>291</v>
      </c>
      <c r="C37" s="32"/>
      <c r="D37" s="32"/>
      <c r="E37" s="132"/>
    </row>
    <row r="38" spans="1:5" x14ac:dyDescent="0.3">
      <c r="A38" s="17" t="s">
        <v>288</v>
      </c>
      <c r="B38" s="17" t="s">
        <v>292</v>
      </c>
      <c r="C38" s="32"/>
      <c r="D38" s="32">
        <v>1200</v>
      </c>
      <c r="E38" s="132"/>
    </row>
    <row r="39" spans="1:5" x14ac:dyDescent="0.3">
      <c r="A39" s="17" t="s">
        <v>289</v>
      </c>
      <c r="B39" s="17" t="s">
        <v>295</v>
      </c>
      <c r="C39" s="32"/>
      <c r="D39" s="33">
        <v>2700</v>
      </c>
      <c r="E39" s="132"/>
    </row>
    <row r="40" spans="1:5" x14ac:dyDescent="0.3">
      <c r="A40" s="17" t="s">
        <v>294</v>
      </c>
      <c r="B40" s="17" t="s">
        <v>296</v>
      </c>
      <c r="C40" s="32"/>
      <c r="D40" s="33"/>
      <c r="E40" s="132"/>
    </row>
    <row r="41" spans="1:5" x14ac:dyDescent="0.3">
      <c r="A41" s="17" t="s">
        <v>297</v>
      </c>
      <c r="B41" s="17" t="s">
        <v>394</v>
      </c>
      <c r="C41" s="32"/>
      <c r="D41" s="33">
        <v>1350</v>
      </c>
      <c r="E41" s="132"/>
    </row>
    <row r="42" spans="1:5" x14ac:dyDescent="0.3">
      <c r="A42" s="17" t="s">
        <v>395</v>
      </c>
      <c r="B42" s="17" t="s">
        <v>293</v>
      </c>
      <c r="C42" s="32"/>
      <c r="D42" s="33"/>
      <c r="E42" s="132"/>
    </row>
    <row r="43" spans="1:5" ht="30" x14ac:dyDescent="0.3">
      <c r="A43" s="16" t="s">
        <v>40</v>
      </c>
      <c r="B43" s="16" t="s">
        <v>28</v>
      </c>
      <c r="C43" s="32"/>
      <c r="D43" s="33"/>
      <c r="E43" s="132"/>
    </row>
    <row r="44" spans="1:5" x14ac:dyDescent="0.3">
      <c r="A44" s="16" t="s">
        <v>41</v>
      </c>
      <c r="B44" s="16" t="s">
        <v>24</v>
      </c>
      <c r="C44" s="32"/>
      <c r="D44" s="33"/>
      <c r="E44" s="132"/>
    </row>
    <row r="45" spans="1:5" x14ac:dyDescent="0.3">
      <c r="A45" s="16" t="s">
        <v>42</v>
      </c>
      <c r="B45" s="16" t="s">
        <v>25</v>
      </c>
      <c r="C45" s="32"/>
      <c r="D45" s="33"/>
      <c r="E45" s="132"/>
    </row>
    <row r="46" spans="1:5" x14ac:dyDescent="0.3">
      <c r="A46" s="16" t="s">
        <v>43</v>
      </c>
      <c r="B46" s="16" t="s">
        <v>26</v>
      </c>
      <c r="C46" s="32"/>
      <c r="D46" s="33"/>
      <c r="E46" s="132"/>
    </row>
    <row r="47" spans="1:5" x14ac:dyDescent="0.3">
      <c r="A47" s="16" t="s">
        <v>44</v>
      </c>
      <c r="B47" s="16" t="s">
        <v>238</v>
      </c>
      <c r="C47" s="76">
        <f>SUM(C48:C50)</f>
        <v>0</v>
      </c>
      <c r="D47" s="76">
        <f>SUM(D48:D50)</f>
        <v>4344.54</v>
      </c>
      <c r="E47" s="132"/>
    </row>
    <row r="48" spans="1:5" x14ac:dyDescent="0.3">
      <c r="A48" s="90" t="s">
        <v>302</v>
      </c>
      <c r="B48" s="90" t="s">
        <v>305</v>
      </c>
      <c r="C48" s="32"/>
      <c r="D48" s="33">
        <f>2935.5+1409.04</f>
        <v>4344.54</v>
      </c>
      <c r="E48" s="132"/>
    </row>
    <row r="49" spans="1:5" x14ac:dyDescent="0.3">
      <c r="A49" s="90" t="s">
        <v>303</v>
      </c>
      <c r="B49" s="90" t="s">
        <v>304</v>
      </c>
      <c r="C49" s="32"/>
      <c r="D49" s="33"/>
      <c r="E49" s="132"/>
    </row>
    <row r="50" spans="1:5" x14ac:dyDescent="0.3">
      <c r="A50" s="90" t="s">
        <v>306</v>
      </c>
      <c r="B50" s="90" t="s">
        <v>307</v>
      </c>
      <c r="C50" s="32"/>
      <c r="D50" s="33"/>
      <c r="E50" s="132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2"/>
    </row>
    <row r="52" spans="1:5" x14ac:dyDescent="0.3">
      <c r="A52" s="16" t="s">
        <v>46</v>
      </c>
      <c r="B52" s="16" t="s">
        <v>6</v>
      </c>
      <c r="C52" s="32"/>
      <c r="D52" s="33"/>
      <c r="E52" s="132"/>
    </row>
    <row r="53" spans="1:5" ht="30" x14ac:dyDescent="0.3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2"/>
    </row>
    <row r="54" spans="1:5" ht="30" x14ac:dyDescent="0.3">
      <c r="A54" s="16" t="s">
        <v>50</v>
      </c>
      <c r="B54" s="16" t="s">
        <v>48</v>
      </c>
      <c r="C54" s="32"/>
      <c r="D54" s="33"/>
      <c r="E54" s="132"/>
    </row>
    <row r="55" spans="1:5" x14ac:dyDescent="0.3">
      <c r="A55" s="16" t="s">
        <v>51</v>
      </c>
      <c r="B55" s="16" t="s">
        <v>47</v>
      </c>
      <c r="C55" s="32"/>
      <c r="D55" s="33"/>
      <c r="E55" s="132"/>
    </row>
    <row r="56" spans="1:5" x14ac:dyDescent="0.3">
      <c r="A56" s="14">
        <v>1.4</v>
      </c>
      <c r="B56" s="14" t="s">
        <v>334</v>
      </c>
      <c r="C56" s="32"/>
      <c r="D56" s="33"/>
      <c r="E56" s="132"/>
    </row>
    <row r="57" spans="1:5" x14ac:dyDescent="0.3">
      <c r="A57" s="14">
        <v>1.5</v>
      </c>
      <c r="B57" s="14" t="s">
        <v>7</v>
      </c>
      <c r="C57" s="36"/>
      <c r="D57" s="38"/>
      <c r="E57" s="132"/>
    </row>
    <row r="58" spans="1:5" x14ac:dyDescent="0.3">
      <c r="A58" s="14">
        <v>1.6</v>
      </c>
      <c r="B58" s="43" t="s">
        <v>8</v>
      </c>
      <c r="C58" s="77">
        <f>SUM(C59:C63)</f>
        <v>0</v>
      </c>
      <c r="D58" s="77">
        <f>SUM(D59:D63)</f>
        <v>0</v>
      </c>
      <c r="E58" s="132"/>
    </row>
    <row r="59" spans="1:5" x14ac:dyDescent="0.3">
      <c r="A59" s="16" t="s">
        <v>239</v>
      </c>
      <c r="B59" s="44" t="s">
        <v>52</v>
      </c>
      <c r="C59" s="36"/>
      <c r="D59" s="38"/>
      <c r="E59" s="132"/>
    </row>
    <row r="60" spans="1:5" ht="30" x14ac:dyDescent="0.3">
      <c r="A60" s="16" t="s">
        <v>240</v>
      </c>
      <c r="B60" s="44" t="s">
        <v>54</v>
      </c>
      <c r="C60" s="36"/>
      <c r="D60" s="38"/>
      <c r="E60" s="132"/>
    </row>
    <row r="61" spans="1:5" x14ac:dyDescent="0.3">
      <c r="A61" s="16" t="s">
        <v>241</v>
      </c>
      <c r="B61" s="44" t="s">
        <v>53</v>
      </c>
      <c r="C61" s="38"/>
      <c r="D61" s="38"/>
      <c r="E61" s="132"/>
    </row>
    <row r="62" spans="1:5" x14ac:dyDescent="0.3">
      <c r="A62" s="16" t="s">
        <v>242</v>
      </c>
      <c r="B62" s="44" t="s">
        <v>27</v>
      </c>
      <c r="C62" s="36"/>
      <c r="D62" s="38"/>
      <c r="E62" s="132"/>
    </row>
    <row r="63" spans="1:5" x14ac:dyDescent="0.3">
      <c r="A63" s="16" t="s">
        <v>273</v>
      </c>
      <c r="B63" s="198" t="s">
        <v>274</v>
      </c>
      <c r="C63" s="36"/>
      <c r="D63" s="199"/>
      <c r="E63" s="132"/>
    </row>
    <row r="64" spans="1:5" x14ac:dyDescent="0.3">
      <c r="A64" s="13">
        <v>2</v>
      </c>
      <c r="B64" s="45" t="s">
        <v>95</v>
      </c>
      <c r="C64" s="235"/>
      <c r="D64" s="108">
        <f>SUM(D65:D70)</f>
        <v>2380</v>
      </c>
      <c r="E64" s="132"/>
    </row>
    <row r="65" spans="1:5" x14ac:dyDescent="0.3">
      <c r="A65" s="15">
        <v>2.1</v>
      </c>
      <c r="B65" s="46" t="s">
        <v>89</v>
      </c>
      <c r="C65" s="235"/>
      <c r="D65" s="40"/>
      <c r="E65" s="132"/>
    </row>
    <row r="66" spans="1:5" x14ac:dyDescent="0.3">
      <c r="A66" s="15">
        <v>2.2000000000000002</v>
      </c>
      <c r="B66" s="46" t="s">
        <v>93</v>
      </c>
      <c r="C66" s="237"/>
      <c r="D66" s="41"/>
      <c r="E66" s="132"/>
    </row>
    <row r="67" spans="1:5" x14ac:dyDescent="0.3">
      <c r="A67" s="15">
        <v>2.2999999999999998</v>
      </c>
      <c r="B67" s="46" t="s">
        <v>92</v>
      </c>
      <c r="C67" s="237"/>
      <c r="D67" s="41"/>
      <c r="E67" s="132"/>
    </row>
    <row r="68" spans="1:5" x14ac:dyDescent="0.3">
      <c r="A68" s="15">
        <v>2.4</v>
      </c>
      <c r="B68" s="46" t="s">
        <v>94</v>
      </c>
      <c r="C68" s="237"/>
      <c r="D68" s="41">
        <v>2380</v>
      </c>
      <c r="E68" s="132"/>
    </row>
    <row r="69" spans="1:5" x14ac:dyDescent="0.3">
      <c r="A69" s="15">
        <v>2.5</v>
      </c>
      <c r="B69" s="46" t="s">
        <v>90</v>
      </c>
      <c r="C69" s="237"/>
      <c r="D69" s="8"/>
      <c r="E69" s="132"/>
    </row>
    <row r="70" spans="1:5" x14ac:dyDescent="0.3">
      <c r="A70" s="15">
        <v>2.6</v>
      </c>
      <c r="B70" s="46" t="s">
        <v>91</v>
      </c>
      <c r="C70" s="237"/>
      <c r="D70" s="41"/>
      <c r="E70" s="132"/>
    </row>
    <row r="71" spans="1:5" s="2" customFormat="1" x14ac:dyDescent="0.3">
      <c r="A71" s="13">
        <v>3</v>
      </c>
      <c r="B71" s="233" t="s">
        <v>352</v>
      </c>
      <c r="C71" s="236"/>
      <c r="D71" s="234"/>
      <c r="E71" s="97"/>
    </row>
    <row r="72" spans="1:5" s="2" customFormat="1" x14ac:dyDescent="0.3">
      <c r="A72" s="13">
        <v>4</v>
      </c>
      <c r="B72" s="13" t="s">
        <v>206</v>
      </c>
      <c r="C72" s="236">
        <f>SUM(C73:C74)</f>
        <v>0</v>
      </c>
      <c r="D72" s="78">
        <f>SUM(D73:D74)</f>
        <v>0</v>
      </c>
      <c r="E72" s="97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7"/>
    </row>
    <row r="74" spans="1:5" s="2" customFormat="1" x14ac:dyDescent="0.3">
      <c r="A74" s="15">
        <v>4.2</v>
      </c>
      <c r="B74" s="15" t="s">
        <v>208</v>
      </c>
      <c r="C74" s="8"/>
      <c r="D74" s="8"/>
      <c r="E74" s="97"/>
    </row>
    <row r="75" spans="1:5" s="2" customFormat="1" x14ac:dyDescent="0.3">
      <c r="A75" s="13">
        <v>5</v>
      </c>
      <c r="B75" s="232" t="s">
        <v>223</v>
      </c>
      <c r="C75" s="8"/>
      <c r="D75" s="78"/>
      <c r="E75" s="97"/>
    </row>
    <row r="76" spans="1:5" s="2" customFormat="1" x14ac:dyDescent="0.3">
      <c r="A76" s="325"/>
      <c r="B76" s="325"/>
      <c r="C76" s="12"/>
      <c r="D76" s="12"/>
      <c r="E76" s="97"/>
    </row>
    <row r="77" spans="1:5" s="2" customFormat="1" x14ac:dyDescent="0.3">
      <c r="A77" s="380" t="s">
        <v>396</v>
      </c>
      <c r="B77" s="380"/>
      <c r="C77" s="380"/>
      <c r="D77" s="380"/>
      <c r="E77" s="97"/>
    </row>
    <row r="78" spans="1:5" s="2" customFormat="1" x14ac:dyDescent="0.3">
      <c r="A78" s="325"/>
      <c r="B78" s="325"/>
      <c r="C78" s="12"/>
      <c r="D78" s="12"/>
      <c r="E78" s="97"/>
    </row>
    <row r="79" spans="1:5" s="22" customFormat="1" ht="12.75" x14ac:dyDescent="0.2"/>
    <row r="80" spans="1:5" s="2" customFormat="1" x14ac:dyDescent="0.3">
      <c r="A80" s="63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2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81" t="s">
        <v>398</v>
      </c>
      <c r="C84" s="381"/>
      <c r="D84" s="381"/>
      <c r="E84"/>
      <c r="F84"/>
      <c r="G84"/>
      <c r="H84"/>
      <c r="I84"/>
    </row>
    <row r="85" spans="1:9" customFormat="1" ht="12.75" x14ac:dyDescent="0.2">
      <c r="B85" s="61" t="s">
        <v>399</v>
      </c>
    </row>
    <row r="86" spans="1:9" s="2" customFormat="1" x14ac:dyDescent="0.3">
      <c r="A86" s="11"/>
      <c r="B86" s="381" t="s">
        <v>400</v>
      </c>
      <c r="C86" s="381"/>
      <c r="D86" s="381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9" sqref="C9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271</v>
      </c>
      <c r="B1" s="70"/>
      <c r="C1" s="375" t="s">
        <v>97</v>
      </c>
      <c r="D1" s="375"/>
      <c r="E1" s="84"/>
    </row>
    <row r="2" spans="1:5" s="6" customFormat="1" x14ac:dyDescent="0.3">
      <c r="A2" s="67" t="s">
        <v>265</v>
      </c>
      <c r="B2" s="70"/>
      <c r="C2" s="378" t="str">
        <f>'ფორმა N1'!L2</f>
        <v>7/20/2016-8/9/2016</v>
      </c>
      <c r="D2" s="378"/>
      <c r="E2" s="84"/>
    </row>
    <row r="3" spans="1:5" s="6" customFormat="1" x14ac:dyDescent="0.3">
      <c r="A3" s="69" t="s">
        <v>104</v>
      </c>
      <c r="B3" s="67"/>
      <c r="C3" s="143"/>
      <c r="D3" s="143"/>
      <c r="E3" s="84"/>
    </row>
    <row r="4" spans="1:5" s="6" customFormat="1" x14ac:dyDescent="0.3">
      <c r="A4" s="69"/>
      <c r="B4" s="69"/>
      <c r="C4" s="143"/>
      <c r="D4" s="143"/>
      <c r="E4" s="84"/>
    </row>
    <row r="5" spans="1:5" x14ac:dyDescent="0.3">
      <c r="A5" s="70" t="e">
        <f>#REF!</f>
        <v>#REF!</v>
      </c>
      <c r="B5" s="70"/>
      <c r="C5" s="69"/>
      <c r="D5" s="69"/>
      <c r="E5" s="85"/>
    </row>
    <row r="6" spans="1:5" x14ac:dyDescent="0.3">
      <c r="A6" s="73" t="str">
        <f>'ფორმა N1'!D4</f>
        <v>ირაკლი შიხიაშვილი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2"/>
      <c r="B8" s="142"/>
      <c r="C8" s="71"/>
      <c r="D8" s="71"/>
      <c r="E8" s="84"/>
    </row>
    <row r="9" spans="1:5" s="6" customFormat="1" ht="30" x14ac:dyDescent="0.3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18" x14ac:dyDescent="0.2">
      <c r="A10" s="91" t="s">
        <v>266</v>
      </c>
      <c r="B10" s="91"/>
      <c r="C10" s="4"/>
      <c r="D10" s="4"/>
      <c r="E10" s="86"/>
    </row>
    <row r="11" spans="1:5" s="10" customFormat="1" x14ac:dyDescent="0.2">
      <c r="A11" s="91" t="s">
        <v>267</v>
      </c>
      <c r="B11" s="91"/>
      <c r="C11" s="4"/>
      <c r="D11" s="4"/>
      <c r="E11" s="87"/>
    </row>
    <row r="12" spans="1:5" s="10" customFormat="1" x14ac:dyDescent="0.2">
      <c r="A12" s="80" t="s">
        <v>222</v>
      </c>
      <c r="B12" s="80"/>
      <c r="C12" s="4"/>
      <c r="D12" s="4"/>
      <c r="E12" s="87"/>
    </row>
    <row r="13" spans="1:5" s="10" customFormat="1" x14ac:dyDescent="0.2">
      <c r="A13" s="80" t="s">
        <v>222</v>
      </c>
      <c r="B13" s="80"/>
      <c r="C13" s="4"/>
      <c r="D13" s="4"/>
      <c r="E13" s="87"/>
    </row>
    <row r="14" spans="1:5" s="10" customFormat="1" x14ac:dyDescent="0.2">
      <c r="A14" s="80" t="s">
        <v>222</v>
      </c>
      <c r="B14" s="80"/>
      <c r="C14" s="4"/>
      <c r="D14" s="4"/>
      <c r="E14" s="87"/>
    </row>
    <row r="15" spans="1:5" s="10" customFormat="1" x14ac:dyDescent="0.2">
      <c r="A15" s="80" t="s">
        <v>222</v>
      </c>
      <c r="B15" s="80"/>
      <c r="C15" s="4"/>
      <c r="D15" s="4"/>
      <c r="E15" s="87"/>
    </row>
    <row r="16" spans="1:5" s="10" customFormat="1" x14ac:dyDescent="0.2">
      <c r="A16" s="80" t="s">
        <v>222</v>
      </c>
      <c r="B16" s="80"/>
      <c r="C16" s="4"/>
      <c r="D16" s="4"/>
      <c r="E16" s="87"/>
    </row>
    <row r="17" spans="1:5" s="10" customFormat="1" ht="17.25" customHeight="1" x14ac:dyDescent="0.2">
      <c r="A17" s="91" t="s">
        <v>268</v>
      </c>
      <c r="B17" s="80"/>
      <c r="C17" s="4"/>
      <c r="D17" s="4"/>
      <c r="E17" s="87"/>
    </row>
    <row r="18" spans="1:5" s="10" customFormat="1" ht="18" customHeight="1" x14ac:dyDescent="0.2">
      <c r="A18" s="91" t="s">
        <v>269</v>
      </c>
      <c r="B18" s="80"/>
      <c r="C18" s="4"/>
      <c r="D18" s="4"/>
      <c r="E18" s="87"/>
    </row>
    <row r="19" spans="1:5" s="10" customFormat="1" x14ac:dyDescent="0.2">
      <c r="A19" s="80" t="s">
        <v>222</v>
      </c>
      <c r="B19" s="80"/>
      <c r="C19" s="4"/>
      <c r="D19" s="4"/>
      <c r="E19" s="87"/>
    </row>
    <row r="20" spans="1:5" s="10" customFormat="1" x14ac:dyDescent="0.2">
      <c r="A20" s="80" t="s">
        <v>222</v>
      </c>
      <c r="B20" s="80"/>
      <c r="C20" s="4"/>
      <c r="D20" s="4"/>
      <c r="E20" s="87"/>
    </row>
    <row r="21" spans="1:5" s="10" customFormat="1" x14ac:dyDescent="0.2">
      <c r="A21" s="80" t="s">
        <v>222</v>
      </c>
      <c r="B21" s="80"/>
      <c r="C21" s="4"/>
      <c r="D21" s="4"/>
      <c r="E21" s="87"/>
    </row>
    <row r="22" spans="1:5" s="10" customFormat="1" x14ac:dyDescent="0.2">
      <c r="A22" s="80" t="s">
        <v>222</v>
      </c>
      <c r="B22" s="80"/>
      <c r="C22" s="4"/>
      <c r="D22" s="4"/>
      <c r="E22" s="87"/>
    </row>
    <row r="23" spans="1:5" s="10" customFormat="1" x14ac:dyDescent="0.2">
      <c r="A23" s="80" t="s">
        <v>222</v>
      </c>
      <c r="B23" s="80"/>
      <c r="C23" s="4"/>
      <c r="D23" s="4"/>
      <c r="E23" s="87"/>
    </row>
    <row r="24" spans="1:5" s="3" customFormat="1" x14ac:dyDescent="0.2">
      <c r="A24" s="81"/>
      <c r="B24" s="81"/>
      <c r="C24" s="4"/>
      <c r="D24" s="4"/>
      <c r="E24" s="88"/>
    </row>
    <row r="25" spans="1:5" x14ac:dyDescent="0.3">
      <c r="A25" s="92"/>
      <c r="B25" s="92" t="s">
        <v>272</v>
      </c>
      <c r="C25" s="79">
        <f>SUM(C10:C24)</f>
        <v>0</v>
      </c>
      <c r="D25" s="79">
        <f>SUM(D10:D24)</f>
        <v>0</v>
      </c>
      <c r="E25" s="89"/>
    </row>
    <row r="26" spans="1:5" x14ac:dyDescent="0.3">
      <c r="A26" s="42"/>
      <c r="B26" s="42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7" t="s">
        <v>337</v>
      </c>
    </row>
    <row r="30" spans="1:5" x14ac:dyDescent="0.3">
      <c r="A30" s="197"/>
    </row>
    <row r="31" spans="1:5" x14ac:dyDescent="0.3">
      <c r="A31" s="197" t="s">
        <v>285</v>
      </c>
    </row>
    <row r="32" spans="1:5" s="22" customFormat="1" ht="12.75" x14ac:dyDescent="0.2"/>
    <row r="33" spans="1:9" x14ac:dyDescent="0.3">
      <c r="A33" s="63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3"/>
      <c r="B36" s="63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1"/>
      <c r="B38" s="61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view="pageBreakPreview" topLeftCell="A18" zoomScale="80" zoomScaleSheetLayoutView="80" workbookViewId="0">
      <selection activeCell="H49" sqref="H49"/>
    </sheetView>
  </sheetViews>
  <sheetFormatPr defaultRowHeight="12.75" x14ac:dyDescent="0.2"/>
  <cols>
    <col min="1" max="1" width="5.42578125" style="166" customWidth="1"/>
    <col min="2" max="2" width="20.85546875" style="166" customWidth="1"/>
    <col min="3" max="3" width="23.42578125" style="166" customWidth="1"/>
    <col min="4" max="4" width="17" style="166" customWidth="1"/>
    <col min="5" max="5" width="21.57031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 x14ac:dyDescent="0.3">
      <c r="A1" s="67" t="s">
        <v>371</v>
      </c>
      <c r="B1" s="67"/>
      <c r="C1" s="70"/>
      <c r="D1" s="70"/>
      <c r="E1" s="70"/>
      <c r="F1" s="70"/>
      <c r="G1" s="242"/>
      <c r="H1" s="242"/>
      <c r="I1" s="375" t="s">
        <v>97</v>
      </c>
      <c r="J1" s="375"/>
    </row>
    <row r="2" spans="1:10" ht="15" x14ac:dyDescent="0.3">
      <c r="A2" s="69" t="s">
        <v>104</v>
      </c>
      <c r="B2" s="67"/>
      <c r="C2" s="70"/>
      <c r="D2" s="70"/>
      <c r="E2" s="70"/>
      <c r="F2" s="70"/>
      <c r="G2" s="242"/>
      <c r="H2" s="242"/>
      <c r="I2" s="378" t="str">
        <f>'ფორმა N1'!L2</f>
        <v>7/20/2016-8/9/2016</v>
      </c>
      <c r="J2" s="378"/>
    </row>
    <row r="3" spans="1:10" ht="15" x14ac:dyDescent="0.3">
      <c r="A3" s="69"/>
      <c r="B3" s="69"/>
      <c r="C3" s="67"/>
      <c r="D3" s="67"/>
      <c r="E3" s="67"/>
      <c r="F3" s="67"/>
      <c r="G3" s="242"/>
      <c r="H3" s="242"/>
      <c r="I3" s="242"/>
    </row>
    <row r="4" spans="1:10" ht="15" x14ac:dyDescent="0.3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10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10" ht="15" x14ac:dyDescent="0.2">
      <c r="A7" s="241"/>
      <c r="B7" s="241"/>
      <c r="C7" s="241"/>
      <c r="D7" s="241"/>
      <c r="E7" s="241"/>
      <c r="F7" s="241"/>
      <c r="G7" s="71"/>
      <c r="H7" s="71"/>
      <c r="I7" s="71"/>
    </row>
    <row r="8" spans="1:10" ht="45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325</v>
      </c>
      <c r="J8" s="211" t="s">
        <v>283</v>
      </c>
    </row>
    <row r="9" spans="1:10" ht="15" x14ac:dyDescent="0.2">
      <c r="A9" s="91">
        <v>1</v>
      </c>
      <c r="B9" s="344" t="s">
        <v>432</v>
      </c>
      <c r="C9" s="344" t="s">
        <v>433</v>
      </c>
      <c r="D9" s="346" t="s">
        <v>503</v>
      </c>
      <c r="E9" s="91" t="s">
        <v>542</v>
      </c>
      <c r="F9" s="91" t="s">
        <v>283</v>
      </c>
      <c r="G9" s="348"/>
      <c r="H9" s="348">
        <v>187.5</v>
      </c>
      <c r="I9" s="348">
        <v>37.5</v>
      </c>
      <c r="J9" s="211" t="s">
        <v>0</v>
      </c>
    </row>
    <row r="10" spans="1:10" ht="15" x14ac:dyDescent="0.2">
      <c r="A10" s="91">
        <v>2</v>
      </c>
      <c r="B10" s="344" t="s">
        <v>434</v>
      </c>
      <c r="C10" s="344" t="s">
        <v>435</v>
      </c>
      <c r="D10" s="346" t="s">
        <v>504</v>
      </c>
      <c r="E10" s="91" t="s">
        <v>542</v>
      </c>
      <c r="F10" s="91" t="s">
        <v>283</v>
      </c>
      <c r="G10" s="348"/>
      <c r="H10" s="348">
        <v>187.5</v>
      </c>
      <c r="I10" s="348">
        <v>37.5</v>
      </c>
    </row>
    <row r="11" spans="1:10" ht="15" x14ac:dyDescent="0.2">
      <c r="A11" s="91">
        <v>3</v>
      </c>
      <c r="B11" s="345" t="s">
        <v>436</v>
      </c>
      <c r="C11" s="345" t="s">
        <v>437</v>
      </c>
      <c r="D11" s="347" t="s">
        <v>505</v>
      </c>
      <c r="E11" s="91" t="s">
        <v>543</v>
      </c>
      <c r="F11" s="91" t="s">
        <v>283</v>
      </c>
      <c r="G11" s="348"/>
      <c r="H11" s="348">
        <v>187.5</v>
      </c>
      <c r="I11" s="348">
        <v>37.5</v>
      </c>
    </row>
    <row r="12" spans="1:10" ht="15" x14ac:dyDescent="0.2">
      <c r="A12" s="91">
        <v>4</v>
      </c>
      <c r="B12" s="345" t="s">
        <v>438</v>
      </c>
      <c r="C12" s="345" t="s">
        <v>439</v>
      </c>
      <c r="D12" s="347" t="s">
        <v>506</v>
      </c>
      <c r="E12" s="91" t="s">
        <v>543</v>
      </c>
      <c r="F12" s="91" t="s">
        <v>283</v>
      </c>
      <c r="G12" s="348"/>
      <c r="H12" s="348">
        <v>187.5</v>
      </c>
      <c r="I12" s="348">
        <v>37.5</v>
      </c>
    </row>
    <row r="13" spans="1:10" ht="15" x14ac:dyDescent="0.2">
      <c r="A13" s="91">
        <v>5</v>
      </c>
      <c r="B13" s="345" t="s">
        <v>440</v>
      </c>
      <c r="C13" s="345" t="s">
        <v>441</v>
      </c>
      <c r="D13" s="347" t="s">
        <v>507</v>
      </c>
      <c r="E13" s="91" t="s">
        <v>543</v>
      </c>
      <c r="F13" s="91" t="s">
        <v>283</v>
      </c>
      <c r="G13" s="348"/>
      <c r="H13" s="348">
        <v>187.5</v>
      </c>
      <c r="I13" s="348">
        <v>37.5</v>
      </c>
    </row>
    <row r="14" spans="1:10" ht="15" x14ac:dyDescent="0.2">
      <c r="A14" s="91">
        <v>6</v>
      </c>
      <c r="B14" s="345" t="s">
        <v>442</v>
      </c>
      <c r="C14" s="345" t="s">
        <v>443</v>
      </c>
      <c r="D14" s="347" t="s">
        <v>508</v>
      </c>
      <c r="E14" s="91" t="s">
        <v>543</v>
      </c>
      <c r="F14" s="91" t="s">
        <v>283</v>
      </c>
      <c r="G14" s="348"/>
      <c r="H14" s="348">
        <v>187.5</v>
      </c>
      <c r="I14" s="348">
        <v>37.5</v>
      </c>
    </row>
    <row r="15" spans="1:10" ht="15" x14ac:dyDescent="0.2">
      <c r="A15" s="91">
        <v>7</v>
      </c>
      <c r="B15" s="345" t="s">
        <v>444</v>
      </c>
      <c r="C15" s="345" t="s">
        <v>445</v>
      </c>
      <c r="D15" s="347" t="s">
        <v>509</v>
      </c>
      <c r="E15" s="91" t="s">
        <v>543</v>
      </c>
      <c r="F15" s="91" t="s">
        <v>283</v>
      </c>
      <c r="G15" s="348"/>
      <c r="H15" s="348">
        <v>187.5</v>
      </c>
      <c r="I15" s="348">
        <v>37.5</v>
      </c>
    </row>
    <row r="16" spans="1:10" ht="15" x14ac:dyDescent="0.2">
      <c r="A16" s="91">
        <v>8</v>
      </c>
      <c r="B16" s="345" t="s">
        <v>444</v>
      </c>
      <c r="C16" s="345" t="s">
        <v>446</v>
      </c>
      <c r="D16" s="347" t="s">
        <v>510</v>
      </c>
      <c r="E16" s="91" t="s">
        <v>543</v>
      </c>
      <c r="F16" s="91" t="s">
        <v>283</v>
      </c>
      <c r="G16" s="348"/>
      <c r="H16" s="348">
        <v>187.5</v>
      </c>
      <c r="I16" s="348">
        <v>37.5</v>
      </c>
    </row>
    <row r="17" spans="1:9" ht="15" x14ac:dyDescent="0.2">
      <c r="A17" s="91">
        <v>9</v>
      </c>
      <c r="B17" s="345" t="s">
        <v>447</v>
      </c>
      <c r="C17" s="345" t="s">
        <v>448</v>
      </c>
      <c r="D17" s="347" t="s">
        <v>511</v>
      </c>
      <c r="E17" s="91" t="s">
        <v>543</v>
      </c>
      <c r="F17" s="91" t="s">
        <v>283</v>
      </c>
      <c r="G17" s="348"/>
      <c r="H17" s="348">
        <v>187.5</v>
      </c>
      <c r="I17" s="348">
        <v>37.5</v>
      </c>
    </row>
    <row r="18" spans="1:9" ht="15" x14ac:dyDescent="0.2">
      <c r="A18" s="91">
        <v>10</v>
      </c>
      <c r="B18" s="345" t="s">
        <v>449</v>
      </c>
      <c r="C18" s="345" t="s">
        <v>450</v>
      </c>
      <c r="D18" s="347" t="s">
        <v>512</v>
      </c>
      <c r="E18" s="91" t="s">
        <v>543</v>
      </c>
      <c r="F18" s="91" t="s">
        <v>283</v>
      </c>
      <c r="G18" s="348"/>
      <c r="H18" s="348">
        <v>187.5</v>
      </c>
      <c r="I18" s="348">
        <v>37.5</v>
      </c>
    </row>
    <row r="19" spans="1:9" ht="15" x14ac:dyDescent="0.2">
      <c r="A19" s="91">
        <v>11</v>
      </c>
      <c r="B19" s="345" t="s">
        <v>451</v>
      </c>
      <c r="C19" s="345" t="s">
        <v>452</v>
      </c>
      <c r="D19" s="347" t="s">
        <v>513</v>
      </c>
      <c r="E19" s="91" t="s">
        <v>543</v>
      </c>
      <c r="F19" s="91" t="s">
        <v>283</v>
      </c>
      <c r="G19" s="348"/>
      <c r="H19" s="348">
        <v>187.5</v>
      </c>
      <c r="I19" s="348">
        <v>37.5</v>
      </c>
    </row>
    <row r="20" spans="1:9" ht="15" x14ac:dyDescent="0.2">
      <c r="A20" s="91">
        <v>12</v>
      </c>
      <c r="B20" s="345" t="s">
        <v>453</v>
      </c>
      <c r="C20" s="345" t="s">
        <v>454</v>
      </c>
      <c r="D20" s="347" t="s">
        <v>514</v>
      </c>
      <c r="E20" s="91" t="s">
        <v>543</v>
      </c>
      <c r="F20" s="91" t="s">
        <v>283</v>
      </c>
      <c r="G20" s="348"/>
      <c r="H20" s="348">
        <v>187.5</v>
      </c>
      <c r="I20" s="348">
        <v>37.5</v>
      </c>
    </row>
    <row r="21" spans="1:9" ht="15" x14ac:dyDescent="0.2">
      <c r="A21" s="91">
        <v>13</v>
      </c>
      <c r="B21" s="345" t="s">
        <v>455</v>
      </c>
      <c r="C21" s="345" t="s">
        <v>454</v>
      </c>
      <c r="D21" s="347" t="s">
        <v>515</v>
      </c>
      <c r="E21" s="91" t="s">
        <v>543</v>
      </c>
      <c r="F21" s="91" t="s">
        <v>283</v>
      </c>
      <c r="G21" s="348"/>
      <c r="H21" s="348">
        <v>187.5</v>
      </c>
      <c r="I21" s="348">
        <v>37.5</v>
      </c>
    </row>
    <row r="22" spans="1:9" ht="15" x14ac:dyDescent="0.2">
      <c r="A22" s="91">
        <v>14</v>
      </c>
      <c r="B22" s="345" t="s">
        <v>456</v>
      </c>
      <c r="C22" s="345" t="s">
        <v>457</v>
      </c>
      <c r="D22" s="347" t="s">
        <v>516</v>
      </c>
      <c r="E22" s="91" t="s">
        <v>543</v>
      </c>
      <c r="F22" s="91" t="s">
        <v>283</v>
      </c>
      <c r="G22" s="348"/>
      <c r="H22" s="348">
        <v>187.5</v>
      </c>
      <c r="I22" s="348">
        <v>37.5</v>
      </c>
    </row>
    <row r="23" spans="1:9" ht="15" x14ac:dyDescent="0.2">
      <c r="A23" s="91">
        <v>15</v>
      </c>
      <c r="B23" s="345" t="s">
        <v>458</v>
      </c>
      <c r="C23" s="345" t="s">
        <v>459</v>
      </c>
      <c r="D23" s="347" t="s">
        <v>517</v>
      </c>
      <c r="E23" s="91" t="s">
        <v>543</v>
      </c>
      <c r="F23" s="91" t="s">
        <v>283</v>
      </c>
      <c r="G23" s="348"/>
      <c r="H23" s="348">
        <v>187.5</v>
      </c>
      <c r="I23" s="348">
        <v>37.5</v>
      </c>
    </row>
    <row r="24" spans="1:9" ht="15" x14ac:dyDescent="0.2">
      <c r="A24" s="91">
        <v>16</v>
      </c>
      <c r="B24" s="345" t="s">
        <v>460</v>
      </c>
      <c r="C24" s="345" t="s">
        <v>461</v>
      </c>
      <c r="D24" s="347" t="s">
        <v>518</v>
      </c>
      <c r="E24" s="91" t="s">
        <v>543</v>
      </c>
      <c r="F24" s="91" t="s">
        <v>283</v>
      </c>
      <c r="G24" s="348"/>
      <c r="H24" s="348">
        <v>187.5</v>
      </c>
      <c r="I24" s="348">
        <v>37.5</v>
      </c>
    </row>
    <row r="25" spans="1:9" ht="15" x14ac:dyDescent="0.2">
      <c r="A25" s="91">
        <v>17</v>
      </c>
      <c r="B25" s="345" t="s">
        <v>462</v>
      </c>
      <c r="C25" s="345" t="s">
        <v>463</v>
      </c>
      <c r="D25" s="347" t="s">
        <v>519</v>
      </c>
      <c r="E25" s="91" t="s">
        <v>543</v>
      </c>
      <c r="F25" s="91" t="s">
        <v>283</v>
      </c>
      <c r="G25" s="348"/>
      <c r="H25" s="348">
        <v>187.5</v>
      </c>
      <c r="I25" s="348">
        <v>37.5</v>
      </c>
    </row>
    <row r="26" spans="1:9" ht="15" x14ac:dyDescent="0.2">
      <c r="A26" s="91">
        <v>18</v>
      </c>
      <c r="B26" s="345" t="s">
        <v>464</v>
      </c>
      <c r="C26" s="345" t="s">
        <v>441</v>
      </c>
      <c r="D26" s="347" t="s">
        <v>520</v>
      </c>
      <c r="E26" s="91" t="s">
        <v>543</v>
      </c>
      <c r="F26" s="91" t="s">
        <v>283</v>
      </c>
      <c r="G26" s="348"/>
      <c r="H26" s="348">
        <v>187.5</v>
      </c>
      <c r="I26" s="348">
        <v>37.5</v>
      </c>
    </row>
    <row r="27" spans="1:9" ht="15" x14ac:dyDescent="0.2">
      <c r="A27" s="91">
        <v>19</v>
      </c>
      <c r="B27" s="345" t="s">
        <v>465</v>
      </c>
      <c r="C27" s="345" t="s">
        <v>466</v>
      </c>
      <c r="D27" s="347" t="s">
        <v>521</v>
      </c>
      <c r="E27" s="91" t="s">
        <v>543</v>
      </c>
      <c r="F27" s="91" t="s">
        <v>283</v>
      </c>
      <c r="G27" s="348"/>
      <c r="H27" s="348">
        <v>187.5</v>
      </c>
      <c r="I27" s="348">
        <v>37.5</v>
      </c>
    </row>
    <row r="28" spans="1:9" ht="15" x14ac:dyDescent="0.2">
      <c r="A28" s="91">
        <v>20</v>
      </c>
      <c r="B28" s="345" t="s">
        <v>467</v>
      </c>
      <c r="C28" s="345" t="s">
        <v>468</v>
      </c>
      <c r="D28" s="347" t="s">
        <v>522</v>
      </c>
      <c r="E28" s="91" t="s">
        <v>543</v>
      </c>
      <c r="F28" s="91" t="s">
        <v>283</v>
      </c>
      <c r="G28" s="348"/>
      <c r="H28" s="348">
        <v>187.5</v>
      </c>
      <c r="I28" s="348">
        <v>37.5</v>
      </c>
    </row>
    <row r="29" spans="1:9" ht="15" x14ac:dyDescent="0.2">
      <c r="A29" s="91">
        <v>21</v>
      </c>
      <c r="B29" s="345" t="s">
        <v>469</v>
      </c>
      <c r="C29" s="345" t="s">
        <v>470</v>
      </c>
      <c r="D29" s="347" t="s">
        <v>523</v>
      </c>
      <c r="E29" s="91" t="s">
        <v>543</v>
      </c>
      <c r="F29" s="91" t="s">
        <v>283</v>
      </c>
      <c r="G29" s="348"/>
      <c r="H29" s="348">
        <v>187.5</v>
      </c>
      <c r="I29" s="348">
        <v>37.5</v>
      </c>
    </row>
    <row r="30" spans="1:9" ht="15" x14ac:dyDescent="0.2">
      <c r="A30" s="91">
        <v>22</v>
      </c>
      <c r="B30" s="345" t="s">
        <v>471</v>
      </c>
      <c r="C30" s="345" t="s">
        <v>472</v>
      </c>
      <c r="D30" s="347" t="s">
        <v>524</v>
      </c>
      <c r="E30" s="91" t="s">
        <v>543</v>
      </c>
      <c r="F30" s="91" t="s">
        <v>283</v>
      </c>
      <c r="G30" s="348"/>
      <c r="H30" s="348">
        <v>187.5</v>
      </c>
      <c r="I30" s="348">
        <v>37.5</v>
      </c>
    </row>
    <row r="31" spans="1:9" ht="15" x14ac:dyDescent="0.2">
      <c r="A31" s="91">
        <v>23</v>
      </c>
      <c r="B31" s="345" t="s">
        <v>462</v>
      </c>
      <c r="C31" s="345" t="s">
        <v>473</v>
      </c>
      <c r="D31" s="347" t="s">
        <v>525</v>
      </c>
      <c r="E31" s="91" t="s">
        <v>543</v>
      </c>
      <c r="F31" s="91" t="s">
        <v>283</v>
      </c>
      <c r="G31" s="348"/>
      <c r="H31" s="348">
        <v>187.5</v>
      </c>
      <c r="I31" s="348">
        <v>37.5</v>
      </c>
    </row>
    <row r="32" spans="1:9" ht="15" x14ac:dyDescent="0.2">
      <c r="A32" s="91">
        <v>24</v>
      </c>
      <c r="B32" s="345" t="s">
        <v>474</v>
      </c>
      <c r="C32" s="345" t="s">
        <v>475</v>
      </c>
      <c r="D32" s="347" t="s">
        <v>526</v>
      </c>
      <c r="E32" s="91" t="s">
        <v>543</v>
      </c>
      <c r="F32" s="91" t="s">
        <v>283</v>
      </c>
      <c r="G32" s="348"/>
      <c r="H32" s="348">
        <v>187.5</v>
      </c>
      <c r="I32" s="348">
        <v>37.5</v>
      </c>
    </row>
    <row r="33" spans="1:9" ht="15" x14ac:dyDescent="0.2">
      <c r="A33" s="91">
        <v>25</v>
      </c>
      <c r="B33" s="345" t="s">
        <v>476</v>
      </c>
      <c r="C33" s="345" t="s">
        <v>477</v>
      </c>
      <c r="D33" s="347" t="s">
        <v>527</v>
      </c>
      <c r="E33" s="91" t="s">
        <v>543</v>
      </c>
      <c r="F33" s="91" t="s">
        <v>283</v>
      </c>
      <c r="G33" s="348"/>
      <c r="H33" s="348">
        <v>187.5</v>
      </c>
      <c r="I33" s="348">
        <v>37.5</v>
      </c>
    </row>
    <row r="34" spans="1:9" ht="15" x14ac:dyDescent="0.2">
      <c r="A34" s="91">
        <v>26</v>
      </c>
      <c r="B34" s="345" t="s">
        <v>478</v>
      </c>
      <c r="C34" s="345" t="s">
        <v>479</v>
      </c>
      <c r="D34" s="347" t="s">
        <v>528</v>
      </c>
      <c r="E34" s="91" t="s">
        <v>543</v>
      </c>
      <c r="F34" s="91" t="s">
        <v>283</v>
      </c>
      <c r="G34" s="348"/>
      <c r="H34" s="348">
        <v>187.5</v>
      </c>
      <c r="I34" s="348">
        <v>37.5</v>
      </c>
    </row>
    <row r="35" spans="1:9" ht="15" x14ac:dyDescent="0.2">
      <c r="A35" s="91">
        <v>27</v>
      </c>
      <c r="B35" s="345" t="s">
        <v>480</v>
      </c>
      <c r="C35" s="345" t="s">
        <v>481</v>
      </c>
      <c r="D35" s="347" t="s">
        <v>529</v>
      </c>
      <c r="E35" s="91" t="s">
        <v>543</v>
      </c>
      <c r="F35" s="91" t="s">
        <v>283</v>
      </c>
      <c r="G35" s="348"/>
      <c r="H35" s="348">
        <v>187.5</v>
      </c>
      <c r="I35" s="348">
        <v>37.5</v>
      </c>
    </row>
    <row r="36" spans="1:9" ht="15" x14ac:dyDescent="0.2">
      <c r="A36" s="91">
        <v>28</v>
      </c>
      <c r="B36" s="345" t="s">
        <v>482</v>
      </c>
      <c r="C36" s="345" t="s">
        <v>483</v>
      </c>
      <c r="D36" s="347" t="s">
        <v>530</v>
      </c>
      <c r="E36" s="91" t="s">
        <v>543</v>
      </c>
      <c r="F36" s="91" t="s">
        <v>283</v>
      </c>
      <c r="G36" s="348"/>
      <c r="H36" s="348">
        <v>187.5</v>
      </c>
      <c r="I36" s="348">
        <v>37.5</v>
      </c>
    </row>
    <row r="37" spans="1:9" ht="15" x14ac:dyDescent="0.2">
      <c r="A37" s="91">
        <v>29</v>
      </c>
      <c r="B37" s="345" t="s">
        <v>484</v>
      </c>
      <c r="C37" s="345" t="s">
        <v>485</v>
      </c>
      <c r="D37" s="347" t="s">
        <v>531</v>
      </c>
      <c r="E37" s="91" t="s">
        <v>543</v>
      </c>
      <c r="F37" s="91" t="s">
        <v>283</v>
      </c>
      <c r="G37" s="348"/>
      <c r="H37" s="348">
        <v>187.5</v>
      </c>
      <c r="I37" s="348">
        <v>37.5</v>
      </c>
    </row>
    <row r="38" spans="1:9" ht="15" x14ac:dyDescent="0.2">
      <c r="A38" s="91">
        <v>30</v>
      </c>
      <c r="B38" s="345" t="s">
        <v>486</v>
      </c>
      <c r="C38" s="345" t="s">
        <v>487</v>
      </c>
      <c r="D38" s="347" t="s">
        <v>532</v>
      </c>
      <c r="E38" s="91" t="s">
        <v>543</v>
      </c>
      <c r="F38" s="91" t="s">
        <v>283</v>
      </c>
      <c r="G38" s="348"/>
      <c r="H38" s="348">
        <v>187.5</v>
      </c>
      <c r="I38" s="348">
        <v>37.5</v>
      </c>
    </row>
    <row r="39" spans="1:9" ht="15" x14ac:dyDescent="0.2">
      <c r="A39" s="91">
        <v>31</v>
      </c>
      <c r="B39" s="345" t="s">
        <v>488</v>
      </c>
      <c r="C39" s="345" t="s">
        <v>489</v>
      </c>
      <c r="D39" s="347" t="s">
        <v>533</v>
      </c>
      <c r="E39" s="91" t="s">
        <v>543</v>
      </c>
      <c r="F39" s="91" t="s">
        <v>283</v>
      </c>
      <c r="G39" s="348"/>
      <c r="H39" s="348">
        <v>187.5</v>
      </c>
      <c r="I39" s="348">
        <v>37.5</v>
      </c>
    </row>
    <row r="40" spans="1:9" ht="15" x14ac:dyDescent="0.2">
      <c r="A40" s="91">
        <v>32</v>
      </c>
      <c r="B40" s="345" t="s">
        <v>490</v>
      </c>
      <c r="C40" s="345" t="s">
        <v>491</v>
      </c>
      <c r="D40" s="347" t="s">
        <v>534</v>
      </c>
      <c r="E40" s="91" t="s">
        <v>543</v>
      </c>
      <c r="F40" s="91" t="s">
        <v>283</v>
      </c>
      <c r="G40" s="348"/>
      <c r="H40" s="348">
        <v>187.5</v>
      </c>
      <c r="I40" s="348">
        <v>37.5</v>
      </c>
    </row>
    <row r="41" spans="1:9" ht="15" x14ac:dyDescent="0.2">
      <c r="A41" s="91">
        <v>33</v>
      </c>
      <c r="B41" s="345" t="s">
        <v>492</v>
      </c>
      <c r="C41" s="345" t="s">
        <v>493</v>
      </c>
      <c r="D41" s="347" t="s">
        <v>535</v>
      </c>
      <c r="E41" s="91" t="s">
        <v>543</v>
      </c>
      <c r="F41" s="91" t="s">
        <v>283</v>
      </c>
      <c r="G41" s="348"/>
      <c r="H41" s="348">
        <v>187.5</v>
      </c>
      <c r="I41" s="348">
        <v>37.5</v>
      </c>
    </row>
    <row r="42" spans="1:9" ht="15" x14ac:dyDescent="0.2">
      <c r="A42" s="91">
        <v>34</v>
      </c>
      <c r="B42" s="345" t="s">
        <v>494</v>
      </c>
      <c r="C42" s="345" t="s">
        <v>435</v>
      </c>
      <c r="D42" s="347" t="s">
        <v>536</v>
      </c>
      <c r="E42" s="91" t="s">
        <v>543</v>
      </c>
      <c r="F42" s="91" t="s">
        <v>283</v>
      </c>
      <c r="G42" s="348"/>
      <c r="H42" s="348">
        <v>187.5</v>
      </c>
      <c r="I42" s="348">
        <v>37.5</v>
      </c>
    </row>
    <row r="43" spans="1:9" ht="15" x14ac:dyDescent="0.2">
      <c r="A43" s="91">
        <v>35</v>
      </c>
      <c r="B43" s="345" t="s">
        <v>495</v>
      </c>
      <c r="C43" s="345" t="s">
        <v>496</v>
      </c>
      <c r="D43" s="347" t="s">
        <v>537</v>
      </c>
      <c r="E43" s="91" t="s">
        <v>543</v>
      </c>
      <c r="F43" s="91" t="s">
        <v>283</v>
      </c>
      <c r="G43" s="348"/>
      <c r="H43" s="348">
        <v>187.5</v>
      </c>
      <c r="I43" s="348">
        <v>37.5</v>
      </c>
    </row>
    <row r="44" spans="1:9" ht="15" x14ac:dyDescent="0.2">
      <c r="A44" s="91">
        <v>36</v>
      </c>
      <c r="B44" s="345" t="s">
        <v>497</v>
      </c>
      <c r="C44" s="345" t="s">
        <v>498</v>
      </c>
      <c r="D44" s="347" t="s">
        <v>538</v>
      </c>
      <c r="E44" s="91" t="s">
        <v>543</v>
      </c>
      <c r="F44" s="91" t="s">
        <v>283</v>
      </c>
      <c r="G44" s="348"/>
      <c r="H44" s="348">
        <v>187.5</v>
      </c>
      <c r="I44" s="348">
        <v>37.5</v>
      </c>
    </row>
    <row r="45" spans="1:9" ht="15" x14ac:dyDescent="0.2">
      <c r="A45" s="91">
        <v>37</v>
      </c>
      <c r="B45" s="345" t="s">
        <v>499</v>
      </c>
      <c r="C45" s="345" t="s">
        <v>500</v>
      </c>
      <c r="D45" s="347" t="s">
        <v>539</v>
      </c>
      <c r="E45" s="91" t="s">
        <v>543</v>
      </c>
      <c r="F45" s="91" t="s">
        <v>283</v>
      </c>
      <c r="G45" s="348"/>
      <c r="H45" s="348">
        <v>187.5</v>
      </c>
      <c r="I45" s="348">
        <v>37.5</v>
      </c>
    </row>
    <row r="46" spans="1:9" ht="15" x14ac:dyDescent="0.2">
      <c r="A46" s="91">
        <v>38</v>
      </c>
      <c r="B46" s="345" t="s">
        <v>453</v>
      </c>
      <c r="C46" s="345" t="s">
        <v>501</v>
      </c>
      <c r="D46" s="347" t="s">
        <v>540</v>
      </c>
      <c r="E46" s="91" t="s">
        <v>543</v>
      </c>
      <c r="F46" s="91" t="s">
        <v>283</v>
      </c>
      <c r="G46" s="348"/>
      <c r="H46" s="348">
        <v>187.5</v>
      </c>
      <c r="I46" s="348">
        <v>37.5</v>
      </c>
    </row>
    <row r="47" spans="1:9" ht="15" x14ac:dyDescent="0.2">
      <c r="A47" s="91">
        <v>39</v>
      </c>
      <c r="B47" s="345" t="s">
        <v>460</v>
      </c>
      <c r="C47" s="345" t="s">
        <v>502</v>
      </c>
      <c r="D47" s="347" t="s">
        <v>541</v>
      </c>
      <c r="E47" s="91" t="s">
        <v>543</v>
      </c>
      <c r="F47" s="91" t="s">
        <v>283</v>
      </c>
      <c r="G47" s="348"/>
      <c r="H47" s="348">
        <v>187.5</v>
      </c>
      <c r="I47" s="348">
        <v>37.5</v>
      </c>
    </row>
    <row r="48" spans="1:9" ht="15" x14ac:dyDescent="0.2">
      <c r="A48" s="91">
        <v>40</v>
      </c>
      <c r="B48" s="80"/>
      <c r="C48" s="80"/>
      <c r="D48" s="80"/>
      <c r="E48" s="80"/>
      <c r="F48" s="91"/>
      <c r="G48" s="4"/>
      <c r="H48" s="4"/>
      <c r="I48" s="4"/>
    </row>
    <row r="49" spans="1:9" ht="15" x14ac:dyDescent="0.3">
      <c r="A49" s="80"/>
      <c r="B49" s="92"/>
      <c r="C49" s="92"/>
      <c r="D49" s="92"/>
      <c r="E49" s="92"/>
      <c r="F49" s="80" t="s">
        <v>357</v>
      </c>
      <c r="G49" s="349">
        <f>SUM(G9:G48)</f>
        <v>0</v>
      </c>
      <c r="H49" s="349">
        <f>SUM(H9:H48)</f>
        <v>7312.5</v>
      </c>
      <c r="I49" s="349">
        <f>SUM(I9:I48)</f>
        <v>1462.5</v>
      </c>
    </row>
    <row r="50" spans="1:9" ht="15" x14ac:dyDescent="0.3">
      <c r="A50" s="209"/>
      <c r="B50" s="209"/>
      <c r="C50" s="209"/>
      <c r="D50" s="209"/>
      <c r="E50" s="209"/>
      <c r="F50" s="209"/>
      <c r="G50" s="209"/>
      <c r="H50" s="165"/>
      <c r="I50" s="165"/>
    </row>
    <row r="51" spans="1:9" ht="15" x14ac:dyDescent="0.3">
      <c r="A51" s="210" t="s">
        <v>372</v>
      </c>
      <c r="B51" s="210"/>
      <c r="C51" s="209"/>
      <c r="D51" s="209"/>
      <c r="E51" s="209"/>
      <c r="F51" s="209"/>
      <c r="G51" s="209"/>
      <c r="H51" s="165"/>
      <c r="I51" s="165"/>
    </row>
    <row r="52" spans="1:9" ht="15" x14ac:dyDescent="0.3">
      <c r="A52" s="210"/>
      <c r="B52" s="210"/>
      <c r="C52" s="209"/>
      <c r="D52" s="209"/>
      <c r="E52" s="209"/>
      <c r="F52" s="209"/>
      <c r="G52" s="209"/>
      <c r="H52" s="165"/>
      <c r="I52" s="165"/>
    </row>
    <row r="53" spans="1:9" ht="15" x14ac:dyDescent="0.3">
      <c r="A53" s="210"/>
      <c r="B53" s="210"/>
      <c r="C53" s="165"/>
      <c r="D53" s="165"/>
      <c r="E53" s="165"/>
      <c r="F53" s="165"/>
      <c r="G53" s="165"/>
      <c r="H53" s="165"/>
      <c r="I53" s="165"/>
    </row>
    <row r="54" spans="1:9" ht="15" x14ac:dyDescent="0.3">
      <c r="A54" s="210"/>
      <c r="B54" s="210"/>
      <c r="C54" s="165"/>
      <c r="D54" s="165"/>
      <c r="E54" s="165"/>
      <c r="F54" s="165"/>
      <c r="G54" s="165"/>
      <c r="H54" s="165"/>
      <c r="I54" s="165"/>
    </row>
    <row r="55" spans="1:9" x14ac:dyDescent="0.2">
      <c r="A55" s="207"/>
      <c r="B55" s="207"/>
      <c r="C55" s="207"/>
      <c r="D55" s="207"/>
      <c r="E55" s="207"/>
      <c r="F55" s="207"/>
      <c r="G55" s="207"/>
      <c r="H55" s="207"/>
      <c r="I55" s="207"/>
    </row>
    <row r="56" spans="1:9" ht="15" x14ac:dyDescent="0.3">
      <c r="A56" s="171" t="s">
        <v>96</v>
      </c>
      <c r="B56" s="171"/>
      <c r="C56" s="165"/>
      <c r="D56" s="165"/>
      <c r="E56" s="165"/>
      <c r="F56" s="165"/>
      <c r="G56" s="165"/>
      <c r="H56" s="165"/>
      <c r="I56" s="165"/>
    </row>
    <row r="57" spans="1:9" ht="15" x14ac:dyDescent="0.3">
      <c r="A57" s="165"/>
      <c r="B57" s="165"/>
      <c r="C57" s="165"/>
      <c r="D57" s="165"/>
      <c r="E57" s="165"/>
      <c r="F57" s="165"/>
      <c r="G57" s="165"/>
      <c r="H57" s="165"/>
      <c r="I57" s="165"/>
    </row>
    <row r="58" spans="1:9" ht="15" x14ac:dyDescent="0.3">
      <c r="A58" s="165"/>
      <c r="B58" s="165"/>
      <c r="C58" s="165"/>
      <c r="D58" s="165"/>
      <c r="E58" s="169"/>
      <c r="F58" s="169"/>
      <c r="G58" s="169"/>
      <c r="H58" s="165"/>
      <c r="I58" s="165"/>
    </row>
    <row r="59" spans="1:9" ht="15" x14ac:dyDescent="0.3">
      <c r="A59" s="171"/>
      <c r="B59" s="171"/>
      <c r="C59" s="171" t="s">
        <v>324</v>
      </c>
      <c r="D59" s="171"/>
      <c r="E59" s="171"/>
      <c r="F59" s="171"/>
      <c r="G59" s="171"/>
      <c r="H59" s="165"/>
      <c r="I59" s="165"/>
    </row>
    <row r="60" spans="1:9" ht="15" x14ac:dyDescent="0.3">
      <c r="A60" s="165"/>
      <c r="B60" s="165"/>
      <c r="C60" s="165" t="s">
        <v>323</v>
      </c>
      <c r="D60" s="165"/>
      <c r="E60" s="165"/>
      <c r="F60" s="165"/>
      <c r="G60" s="165"/>
      <c r="H60" s="165"/>
      <c r="I60" s="165"/>
    </row>
    <row r="61" spans="1:9" x14ac:dyDescent="0.2">
      <c r="A61" s="173"/>
      <c r="B61" s="173"/>
      <c r="C61" s="173" t="s">
        <v>103</v>
      </c>
      <c r="D61" s="173"/>
      <c r="E61" s="173"/>
      <c r="F61" s="173"/>
      <c r="G61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7" t="s">
        <v>373</v>
      </c>
      <c r="B1" s="70"/>
      <c r="C1" s="70"/>
      <c r="D1" s="70"/>
      <c r="E1" s="70"/>
      <c r="F1" s="70"/>
      <c r="G1" s="375" t="s">
        <v>97</v>
      </c>
      <c r="H1" s="375"/>
      <c r="I1" s="330"/>
    </row>
    <row r="2" spans="1:9" ht="15" x14ac:dyDescent="0.3">
      <c r="A2" s="69" t="s">
        <v>104</v>
      </c>
      <c r="B2" s="70"/>
      <c r="C2" s="70"/>
      <c r="D2" s="70"/>
      <c r="E2" s="70"/>
      <c r="F2" s="70"/>
      <c r="G2" s="378" t="str">
        <f>'ფორმა N1'!L2</f>
        <v>7/20/2016-8/9/2016</v>
      </c>
      <c r="H2" s="378"/>
      <c r="I2" s="69"/>
    </row>
    <row r="3" spans="1:9" ht="15" x14ac:dyDescent="0.3">
      <c r="A3" s="69"/>
      <c r="B3" s="69"/>
      <c r="C3" s="69"/>
      <c r="D3" s="69"/>
      <c r="E3" s="69"/>
      <c r="F3" s="69"/>
      <c r="G3" s="242"/>
      <c r="H3" s="242"/>
      <c r="I3" s="330"/>
    </row>
    <row r="4" spans="1:9" ht="15" x14ac:dyDescent="0.3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  <c r="I5" s="74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2">
      <c r="A7" s="241"/>
      <c r="B7" s="241"/>
      <c r="C7" s="241"/>
      <c r="D7" s="241"/>
      <c r="E7" s="241"/>
      <c r="F7" s="241"/>
      <c r="G7" s="71"/>
      <c r="H7" s="71"/>
      <c r="I7" s="330"/>
    </row>
    <row r="8" spans="1:9" ht="45" x14ac:dyDescent="0.2">
      <c r="A8" s="326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 x14ac:dyDescent="0.2">
      <c r="A9" s="327"/>
      <c r="B9" s="328"/>
      <c r="C9" s="91"/>
      <c r="D9" s="91"/>
      <c r="E9" s="91"/>
      <c r="F9" s="91"/>
      <c r="G9" s="91"/>
      <c r="H9" s="4"/>
      <c r="I9" s="4"/>
    </row>
    <row r="10" spans="1:9" ht="15" x14ac:dyDescent="0.2">
      <c r="A10" s="327"/>
      <c r="B10" s="328"/>
      <c r="C10" s="91"/>
      <c r="D10" s="91"/>
      <c r="E10" s="91"/>
      <c r="F10" s="91"/>
      <c r="G10" s="91"/>
      <c r="H10" s="4"/>
      <c r="I10" s="4"/>
    </row>
    <row r="11" spans="1:9" ht="15" x14ac:dyDescent="0.2">
      <c r="A11" s="327"/>
      <c r="B11" s="328"/>
      <c r="C11" s="80"/>
      <c r="D11" s="80"/>
      <c r="E11" s="80"/>
      <c r="F11" s="80"/>
      <c r="G11" s="80"/>
      <c r="H11" s="4"/>
      <c r="I11" s="4"/>
    </row>
    <row r="12" spans="1:9" ht="15" x14ac:dyDescent="0.2">
      <c r="A12" s="327"/>
      <c r="B12" s="328"/>
      <c r="C12" s="80"/>
      <c r="D12" s="80"/>
      <c r="E12" s="80"/>
      <c r="F12" s="80"/>
      <c r="G12" s="80"/>
      <c r="H12" s="4"/>
      <c r="I12" s="4"/>
    </row>
    <row r="13" spans="1:9" ht="15" x14ac:dyDescent="0.2">
      <c r="A13" s="327"/>
      <c r="B13" s="328"/>
      <c r="C13" s="80"/>
      <c r="D13" s="80"/>
      <c r="E13" s="80"/>
      <c r="F13" s="80"/>
      <c r="G13" s="80"/>
      <c r="H13" s="4"/>
      <c r="I13" s="4"/>
    </row>
    <row r="14" spans="1:9" ht="15" x14ac:dyDescent="0.2">
      <c r="A14" s="327"/>
      <c r="B14" s="328"/>
      <c r="C14" s="80"/>
      <c r="D14" s="80"/>
      <c r="E14" s="80"/>
      <c r="F14" s="80"/>
      <c r="G14" s="80"/>
      <c r="H14" s="4"/>
      <c r="I14" s="4"/>
    </row>
    <row r="15" spans="1:9" ht="15" x14ac:dyDescent="0.2">
      <c r="A15" s="327"/>
      <c r="B15" s="328"/>
      <c r="C15" s="80"/>
      <c r="D15" s="80"/>
      <c r="E15" s="80"/>
      <c r="F15" s="80"/>
      <c r="G15" s="80"/>
      <c r="H15" s="4"/>
      <c r="I15" s="4"/>
    </row>
    <row r="16" spans="1:9" ht="15" x14ac:dyDescent="0.2">
      <c r="A16" s="327"/>
      <c r="B16" s="328"/>
      <c r="C16" s="80"/>
      <c r="D16" s="80"/>
      <c r="E16" s="80"/>
      <c r="F16" s="80"/>
      <c r="G16" s="80"/>
      <c r="H16" s="4"/>
      <c r="I16" s="4"/>
    </row>
    <row r="17" spans="1:9" ht="15" x14ac:dyDescent="0.2">
      <c r="A17" s="327"/>
      <c r="B17" s="328"/>
      <c r="C17" s="80"/>
      <c r="D17" s="80"/>
      <c r="E17" s="80"/>
      <c r="F17" s="80"/>
      <c r="G17" s="80"/>
      <c r="H17" s="4"/>
      <c r="I17" s="4"/>
    </row>
    <row r="18" spans="1:9" ht="15" x14ac:dyDescent="0.2">
      <c r="A18" s="327"/>
      <c r="B18" s="328"/>
      <c r="C18" s="80"/>
      <c r="D18" s="80"/>
      <c r="E18" s="80"/>
      <c r="F18" s="80"/>
      <c r="G18" s="80"/>
      <c r="H18" s="4"/>
      <c r="I18" s="4"/>
    </row>
    <row r="19" spans="1:9" ht="15" x14ac:dyDescent="0.2">
      <c r="A19" s="327"/>
      <c r="B19" s="328"/>
      <c r="C19" s="80"/>
      <c r="D19" s="80"/>
      <c r="E19" s="80"/>
      <c r="F19" s="80"/>
      <c r="G19" s="80"/>
      <c r="H19" s="4"/>
      <c r="I19" s="4"/>
    </row>
    <row r="20" spans="1:9" ht="15" x14ac:dyDescent="0.2">
      <c r="A20" s="327"/>
      <c r="B20" s="328"/>
      <c r="C20" s="80"/>
      <c r="D20" s="80"/>
      <c r="E20" s="80"/>
      <c r="F20" s="80"/>
      <c r="G20" s="80"/>
      <c r="H20" s="4"/>
      <c r="I20" s="4"/>
    </row>
    <row r="21" spans="1:9" ht="15" x14ac:dyDescent="0.2">
      <c r="A21" s="327"/>
      <c r="B21" s="328"/>
      <c r="C21" s="80"/>
      <c r="D21" s="80"/>
      <c r="E21" s="80"/>
      <c r="F21" s="80"/>
      <c r="G21" s="80"/>
      <c r="H21" s="4"/>
      <c r="I21" s="4"/>
    </row>
    <row r="22" spans="1:9" ht="15" x14ac:dyDescent="0.2">
      <c r="A22" s="327"/>
      <c r="B22" s="328"/>
      <c r="C22" s="80"/>
      <c r="D22" s="80"/>
      <c r="E22" s="80"/>
      <c r="F22" s="80"/>
      <c r="G22" s="80"/>
      <c r="H22" s="4"/>
      <c r="I22" s="4"/>
    </row>
    <row r="23" spans="1:9" ht="15" x14ac:dyDescent="0.2">
      <c r="A23" s="327"/>
      <c r="B23" s="328"/>
      <c r="C23" s="80"/>
      <c r="D23" s="80"/>
      <c r="E23" s="80"/>
      <c r="F23" s="80"/>
      <c r="G23" s="80"/>
      <c r="H23" s="4"/>
      <c r="I23" s="4"/>
    </row>
    <row r="24" spans="1:9" ht="15" x14ac:dyDescent="0.2">
      <c r="A24" s="327"/>
      <c r="B24" s="328"/>
      <c r="C24" s="80"/>
      <c r="D24" s="80"/>
      <c r="E24" s="80"/>
      <c r="F24" s="80"/>
      <c r="G24" s="80"/>
      <c r="H24" s="4"/>
      <c r="I24" s="4"/>
    </row>
    <row r="25" spans="1:9" ht="15" x14ac:dyDescent="0.2">
      <c r="A25" s="327"/>
      <c r="B25" s="328"/>
      <c r="C25" s="80"/>
      <c r="D25" s="80"/>
      <c r="E25" s="80"/>
      <c r="F25" s="80"/>
      <c r="G25" s="80"/>
      <c r="H25" s="4"/>
      <c r="I25" s="4"/>
    </row>
    <row r="26" spans="1:9" ht="15" x14ac:dyDescent="0.2">
      <c r="A26" s="327"/>
      <c r="B26" s="328"/>
      <c r="C26" s="80"/>
      <c r="D26" s="80"/>
      <c r="E26" s="80"/>
      <c r="F26" s="80"/>
      <c r="G26" s="80"/>
      <c r="H26" s="4"/>
      <c r="I26" s="4"/>
    </row>
    <row r="27" spans="1:9" ht="15" x14ac:dyDescent="0.2">
      <c r="A27" s="327"/>
      <c r="B27" s="328"/>
      <c r="C27" s="80"/>
      <c r="D27" s="80"/>
      <c r="E27" s="80"/>
      <c r="F27" s="80"/>
      <c r="G27" s="80"/>
      <c r="H27" s="4"/>
      <c r="I27" s="4"/>
    </row>
    <row r="28" spans="1:9" ht="15" x14ac:dyDescent="0.2">
      <c r="A28" s="327"/>
      <c r="B28" s="328"/>
      <c r="C28" s="80"/>
      <c r="D28" s="80"/>
      <c r="E28" s="80"/>
      <c r="F28" s="80"/>
      <c r="G28" s="80"/>
      <c r="H28" s="4"/>
      <c r="I28" s="4"/>
    </row>
    <row r="29" spans="1:9" ht="15" x14ac:dyDescent="0.2">
      <c r="A29" s="327"/>
      <c r="B29" s="328"/>
      <c r="C29" s="80"/>
      <c r="D29" s="80"/>
      <c r="E29" s="80"/>
      <c r="F29" s="80"/>
      <c r="G29" s="80"/>
      <c r="H29" s="4"/>
      <c r="I29" s="4"/>
    </row>
    <row r="30" spans="1:9" ht="15" x14ac:dyDescent="0.2">
      <c r="A30" s="327"/>
      <c r="B30" s="328"/>
      <c r="C30" s="80"/>
      <c r="D30" s="80"/>
      <c r="E30" s="80"/>
      <c r="F30" s="80"/>
      <c r="G30" s="80"/>
      <c r="H30" s="4"/>
      <c r="I30" s="4"/>
    </row>
    <row r="31" spans="1:9" ht="15" x14ac:dyDescent="0.2">
      <c r="A31" s="327"/>
      <c r="B31" s="328"/>
      <c r="C31" s="80"/>
      <c r="D31" s="80"/>
      <c r="E31" s="80"/>
      <c r="F31" s="80"/>
      <c r="G31" s="80"/>
      <c r="H31" s="4"/>
      <c r="I31" s="4"/>
    </row>
    <row r="32" spans="1:9" ht="15" x14ac:dyDescent="0.2">
      <c r="A32" s="327"/>
      <c r="B32" s="328"/>
      <c r="C32" s="80"/>
      <c r="D32" s="80"/>
      <c r="E32" s="80"/>
      <c r="F32" s="80"/>
      <c r="G32" s="80"/>
      <c r="H32" s="4"/>
      <c r="I32" s="4"/>
    </row>
    <row r="33" spans="1:9" ht="15" x14ac:dyDescent="0.2">
      <c r="A33" s="327"/>
      <c r="B33" s="328"/>
      <c r="C33" s="80"/>
      <c r="D33" s="80"/>
      <c r="E33" s="80"/>
      <c r="F33" s="80"/>
      <c r="G33" s="80"/>
      <c r="H33" s="4"/>
      <c r="I33" s="4"/>
    </row>
    <row r="34" spans="1:9" ht="15" x14ac:dyDescent="0.3">
      <c r="A34" s="327"/>
      <c r="B34" s="329"/>
      <c r="C34" s="92"/>
      <c r="D34" s="92"/>
      <c r="E34" s="92"/>
      <c r="F34" s="92"/>
      <c r="G34" s="92" t="s">
        <v>275</v>
      </c>
      <c r="H34" s="79">
        <f>SUM(H9:H33)</f>
        <v>0</v>
      </c>
      <c r="I34" s="79">
        <f>SUM(I9:I33)</f>
        <v>0</v>
      </c>
    </row>
    <row r="35" spans="1:9" ht="15" x14ac:dyDescent="0.3">
      <c r="A35" s="42"/>
      <c r="B35" s="42"/>
      <c r="C35" s="42"/>
      <c r="D35" s="42"/>
      <c r="E35" s="42"/>
      <c r="F35" s="42"/>
      <c r="G35" s="2"/>
      <c r="H35" s="2"/>
    </row>
    <row r="36" spans="1:9" ht="15" x14ac:dyDescent="0.3">
      <c r="A36" s="197" t="s">
        <v>374</v>
      </c>
      <c r="B36" s="42"/>
      <c r="C36" s="42"/>
      <c r="D36" s="42"/>
      <c r="E36" s="42"/>
      <c r="F36" s="42"/>
      <c r="G36" s="2"/>
      <c r="H36" s="2"/>
    </row>
    <row r="37" spans="1:9" ht="15" x14ac:dyDescent="0.3">
      <c r="A37" s="197"/>
      <c r="B37" s="42"/>
      <c r="C37" s="42"/>
      <c r="D37" s="42"/>
      <c r="E37" s="42"/>
      <c r="F37" s="42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3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3"/>
      <c r="B44" s="63" t="s">
        <v>215</v>
      </c>
      <c r="C44" s="63"/>
      <c r="D44" s="63"/>
      <c r="E44" s="63"/>
      <c r="F44" s="63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1"/>
      <c r="B46" s="61" t="s">
        <v>103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 x14ac:dyDescent="0.3">
      <c r="A1" s="67" t="s">
        <v>375</v>
      </c>
      <c r="B1" s="67"/>
      <c r="C1" s="70"/>
      <c r="D1" s="70"/>
      <c r="E1" s="70"/>
      <c r="F1" s="70"/>
      <c r="G1" s="375" t="s">
        <v>97</v>
      </c>
      <c r="H1" s="375"/>
    </row>
    <row r="2" spans="1:10" ht="15" x14ac:dyDescent="0.3">
      <c r="A2" s="69" t="s">
        <v>104</v>
      </c>
      <c r="B2" s="67"/>
      <c r="C2" s="70"/>
      <c r="D2" s="70"/>
      <c r="E2" s="70"/>
      <c r="F2" s="70"/>
      <c r="G2" s="378" t="str">
        <f>'ფორმა N1'!L2</f>
        <v>7/20/2016-8/9/2016</v>
      </c>
      <c r="H2" s="378"/>
    </row>
    <row r="3" spans="1:10" ht="15" x14ac:dyDescent="0.3">
      <c r="A3" s="69"/>
      <c r="B3" s="69"/>
      <c r="C3" s="69"/>
      <c r="D3" s="69"/>
      <c r="E3" s="69"/>
      <c r="F3" s="69"/>
      <c r="G3" s="242"/>
      <c r="H3" s="242"/>
    </row>
    <row r="4" spans="1:10" ht="15" x14ac:dyDescent="0.3">
      <c r="A4" s="70" t="s">
        <v>218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41"/>
      <c r="B7" s="241"/>
      <c r="C7" s="241"/>
      <c r="D7" s="241"/>
      <c r="E7" s="241"/>
      <c r="F7" s="241"/>
      <c r="G7" s="71"/>
      <c r="H7" s="71"/>
    </row>
    <row r="8" spans="1:10" ht="30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11" t="s">
        <v>283</v>
      </c>
    </row>
    <row r="9" spans="1:10" ht="15" x14ac:dyDescent="0.2">
      <c r="A9" s="91"/>
      <c r="B9" s="91"/>
      <c r="C9" s="91"/>
      <c r="D9" s="91"/>
      <c r="E9" s="91"/>
      <c r="F9" s="91"/>
      <c r="G9" s="4"/>
      <c r="H9" s="4"/>
      <c r="J9" s="211" t="s">
        <v>0</v>
      </c>
    </row>
    <row r="10" spans="1:10" ht="15" x14ac:dyDescent="0.2">
      <c r="A10" s="91"/>
      <c r="B10" s="91"/>
      <c r="C10" s="91"/>
      <c r="D10" s="91"/>
      <c r="E10" s="91"/>
      <c r="F10" s="91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2"/>
      <c r="C34" s="92"/>
      <c r="D34" s="92"/>
      <c r="E34" s="92"/>
      <c r="F34" s="92" t="s">
        <v>282</v>
      </c>
      <c r="G34" s="79">
        <f>SUM(G9:G33)</f>
        <v>0</v>
      </c>
      <c r="H34" s="79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65"/>
      <c r="I35" s="165"/>
    </row>
    <row r="36" spans="1:9" ht="15" x14ac:dyDescent="0.3">
      <c r="A36" s="210" t="s">
        <v>376</v>
      </c>
      <c r="B36" s="210"/>
      <c r="C36" s="209"/>
      <c r="D36" s="209"/>
      <c r="E36" s="209"/>
      <c r="F36" s="209"/>
      <c r="G36" s="209"/>
      <c r="H36" s="165"/>
      <c r="I36" s="165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65"/>
      <c r="I37" s="165"/>
    </row>
    <row r="38" spans="1:9" ht="15" x14ac:dyDescent="0.3">
      <c r="A38" s="210"/>
      <c r="B38" s="210"/>
      <c r="C38" s="165"/>
      <c r="D38" s="165"/>
      <c r="E38" s="165"/>
      <c r="F38" s="165"/>
      <c r="G38" s="165"/>
      <c r="H38" s="165"/>
      <c r="I38" s="165"/>
    </row>
    <row r="39" spans="1:9" ht="15" x14ac:dyDescent="0.3">
      <c r="A39" s="210"/>
      <c r="B39" s="210"/>
      <c r="C39" s="165"/>
      <c r="D39" s="165"/>
      <c r="E39" s="165"/>
      <c r="F39" s="165"/>
      <c r="G39" s="165"/>
      <c r="H39" s="165"/>
      <c r="I39" s="165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 x14ac:dyDescent="0.3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 x14ac:dyDescent="0.3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 x14ac:dyDescent="0.3">
      <c r="A44" s="171"/>
      <c r="B44" s="171"/>
      <c r="C44" s="171" t="s">
        <v>340</v>
      </c>
      <c r="D44" s="171"/>
      <c r="E44" s="209"/>
      <c r="F44" s="171"/>
      <c r="G44" s="171"/>
      <c r="H44" s="165"/>
      <c r="I44" s="172"/>
    </row>
    <row r="45" spans="1:9" ht="15" x14ac:dyDescent="0.3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 x14ac:dyDescent="0.2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J10" sqref="J10"/>
    </sheetView>
  </sheetViews>
  <sheetFormatPr defaultRowHeight="12.75" x14ac:dyDescent="0.2"/>
  <cols>
    <col min="1" max="1" width="5.42578125" style="166" customWidth="1"/>
    <col min="2" max="2" width="24.140625" style="166" customWidth="1"/>
    <col min="3" max="3" width="19.28515625" style="166" customWidth="1"/>
    <col min="4" max="4" width="13.42578125" style="166" customWidth="1"/>
    <col min="5" max="5" width="18.85546875" style="166" customWidth="1"/>
    <col min="6" max="6" width="17" style="166" customWidth="1"/>
    <col min="7" max="7" width="24.140625" style="166" customWidth="1"/>
    <col min="8" max="8" width="16.28515625" style="166" customWidth="1"/>
    <col min="9" max="9" width="15.7109375" style="166" customWidth="1"/>
    <col min="10" max="10" width="16.710937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 x14ac:dyDescent="0.3">
      <c r="A2" s="383" t="s">
        <v>377</v>
      </c>
      <c r="B2" s="383"/>
      <c r="C2" s="383"/>
      <c r="D2" s="383"/>
      <c r="E2" s="317"/>
      <c r="F2" s="70"/>
      <c r="G2" s="70"/>
      <c r="H2" s="70"/>
      <c r="I2" s="70"/>
      <c r="J2" s="242"/>
      <c r="K2" s="243"/>
      <c r="L2" s="243" t="s">
        <v>97</v>
      </c>
    </row>
    <row r="3" spans="1:12" ht="15" x14ac:dyDescent="0.3">
      <c r="A3" s="69" t="s">
        <v>104</v>
      </c>
      <c r="B3" s="67"/>
      <c r="C3" s="70"/>
      <c r="D3" s="70"/>
      <c r="E3" s="70"/>
      <c r="F3" s="70"/>
      <c r="G3" s="70"/>
      <c r="H3" s="70"/>
      <c r="I3" s="70"/>
      <c r="J3" s="242"/>
      <c r="K3" s="378" t="str">
        <f>'ფორმა N1'!L2</f>
        <v>7/20/2016-8/9/2016</v>
      </c>
      <c r="L3" s="378"/>
    </row>
    <row r="4" spans="1:12" ht="15" x14ac:dyDescent="0.3">
      <c r="A4" s="69"/>
      <c r="B4" s="69"/>
      <c r="C4" s="67"/>
      <c r="D4" s="67"/>
      <c r="E4" s="67"/>
      <c r="F4" s="67"/>
      <c r="G4" s="67"/>
      <c r="H4" s="67"/>
      <c r="I4" s="67"/>
      <c r="J4" s="242"/>
      <c r="K4" s="242"/>
      <c r="L4" s="242"/>
    </row>
    <row r="5" spans="1:12" ht="15" x14ac:dyDescent="0.3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69"/>
      <c r="L5" s="69"/>
    </row>
    <row r="6" spans="1:12" ht="15" x14ac:dyDescent="0.3">
      <c r="A6" s="73" t="s">
        <v>411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 x14ac:dyDescent="0.3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 x14ac:dyDescent="0.2">
      <c r="A8" s="241"/>
      <c r="B8" s="241"/>
      <c r="C8" s="241"/>
      <c r="D8" s="241"/>
      <c r="E8" s="241"/>
      <c r="F8" s="241"/>
      <c r="G8" s="241"/>
      <c r="H8" s="241"/>
      <c r="I8" s="241"/>
      <c r="J8" s="71"/>
      <c r="K8" s="71"/>
      <c r="L8" s="71"/>
    </row>
    <row r="9" spans="1:12" ht="45" x14ac:dyDescent="0.2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315" x14ac:dyDescent="0.2">
      <c r="A10" s="91">
        <v>1</v>
      </c>
      <c r="B10" s="318" t="s">
        <v>409</v>
      </c>
      <c r="C10" s="91" t="s">
        <v>410</v>
      </c>
      <c r="D10" s="91">
        <v>404473814</v>
      </c>
      <c r="E10" s="91" t="s">
        <v>423</v>
      </c>
      <c r="F10" s="91" t="s">
        <v>412</v>
      </c>
      <c r="G10" s="91" t="s">
        <v>413</v>
      </c>
      <c r="H10" s="91" t="s">
        <v>411</v>
      </c>
      <c r="I10" s="91"/>
      <c r="J10" s="4"/>
      <c r="K10" s="4">
        <v>1080</v>
      </c>
      <c r="L10" s="91" t="s">
        <v>426</v>
      </c>
    </row>
    <row r="11" spans="1:12" ht="105" x14ac:dyDescent="0.2">
      <c r="A11" s="91">
        <v>2</v>
      </c>
      <c r="B11" s="318" t="s">
        <v>414</v>
      </c>
      <c r="C11" s="91" t="s">
        <v>415</v>
      </c>
      <c r="D11" s="91">
        <v>404396676</v>
      </c>
      <c r="E11" s="91" t="s">
        <v>423</v>
      </c>
      <c r="F11" s="91" t="s">
        <v>416</v>
      </c>
      <c r="G11" s="91" t="s">
        <v>417</v>
      </c>
      <c r="H11" s="91" t="s">
        <v>411</v>
      </c>
      <c r="I11" s="91" t="s">
        <v>418</v>
      </c>
      <c r="J11" s="343">
        <v>200</v>
      </c>
      <c r="K11" s="343">
        <v>1200</v>
      </c>
      <c r="L11" s="91" t="s">
        <v>426</v>
      </c>
    </row>
    <row r="12" spans="1:12" ht="153" customHeight="1" x14ac:dyDescent="0.2">
      <c r="A12" s="91">
        <v>3</v>
      </c>
      <c r="B12" s="318" t="s">
        <v>409</v>
      </c>
      <c r="C12" s="91" t="s">
        <v>419</v>
      </c>
      <c r="D12" s="91">
        <v>202353185</v>
      </c>
      <c r="E12" s="91" t="s">
        <v>423</v>
      </c>
      <c r="F12" s="91" t="s">
        <v>420</v>
      </c>
      <c r="G12" s="91" t="s">
        <v>421</v>
      </c>
      <c r="H12" s="91" t="s">
        <v>411</v>
      </c>
      <c r="I12" s="80"/>
      <c r="J12" s="4"/>
      <c r="K12" s="343">
        <v>900</v>
      </c>
      <c r="L12" s="91" t="s">
        <v>426</v>
      </c>
    </row>
    <row r="13" spans="1:12" ht="321.75" customHeight="1" x14ac:dyDescent="0.2">
      <c r="A13" s="91">
        <v>4</v>
      </c>
      <c r="B13" s="318" t="s">
        <v>409</v>
      </c>
      <c r="C13" s="91" t="s">
        <v>422</v>
      </c>
      <c r="D13" s="91">
        <v>406178283</v>
      </c>
      <c r="E13" s="91" t="s">
        <v>423</v>
      </c>
      <c r="F13" s="91" t="s">
        <v>424</v>
      </c>
      <c r="G13" s="91" t="s">
        <v>425</v>
      </c>
      <c r="H13" s="91" t="s">
        <v>411</v>
      </c>
      <c r="I13" s="91"/>
      <c r="J13" s="343"/>
      <c r="K13" s="343">
        <v>360</v>
      </c>
      <c r="L13" s="91" t="s">
        <v>429</v>
      </c>
    </row>
    <row r="14" spans="1:12" ht="288.75" customHeight="1" x14ac:dyDescent="0.2">
      <c r="A14" s="91">
        <v>5</v>
      </c>
      <c r="B14" s="318" t="s">
        <v>409</v>
      </c>
      <c r="C14" s="91" t="s">
        <v>427</v>
      </c>
      <c r="D14" s="91">
        <v>405003106</v>
      </c>
      <c r="E14" s="91" t="s">
        <v>423</v>
      </c>
      <c r="F14" s="91" t="s">
        <v>428</v>
      </c>
      <c r="G14" s="91" t="s">
        <v>430</v>
      </c>
      <c r="H14" s="91" t="s">
        <v>411</v>
      </c>
      <c r="I14" s="91"/>
      <c r="J14" s="343"/>
      <c r="K14" s="343">
        <v>360</v>
      </c>
      <c r="L14" s="91" t="s">
        <v>426</v>
      </c>
    </row>
    <row r="15" spans="1:12" ht="165" x14ac:dyDescent="0.3">
      <c r="A15" s="91">
        <v>6</v>
      </c>
      <c r="B15" s="318" t="s">
        <v>293</v>
      </c>
      <c r="C15" s="91" t="s">
        <v>623</v>
      </c>
      <c r="D15" s="355" t="s">
        <v>587</v>
      </c>
      <c r="E15" s="91" t="s">
        <v>411</v>
      </c>
      <c r="F15" s="91" t="s">
        <v>431</v>
      </c>
      <c r="G15" s="91" t="s">
        <v>624</v>
      </c>
      <c r="H15" s="91" t="s">
        <v>411</v>
      </c>
      <c r="I15" s="91"/>
      <c r="J15" s="343"/>
      <c r="K15" s="343"/>
      <c r="L15" s="91"/>
    </row>
    <row r="16" spans="1:12" ht="74.25" customHeight="1" x14ac:dyDescent="0.2">
      <c r="A16" s="91">
        <v>7</v>
      </c>
      <c r="B16" s="318" t="s">
        <v>617</v>
      </c>
      <c r="C16" s="91" t="s">
        <v>616</v>
      </c>
      <c r="D16" s="91">
        <v>205230579</v>
      </c>
      <c r="E16" s="91" t="s">
        <v>411</v>
      </c>
      <c r="F16" s="91" t="s">
        <v>431</v>
      </c>
      <c r="G16" s="91" t="s">
        <v>620</v>
      </c>
      <c r="H16" s="91" t="s">
        <v>411</v>
      </c>
      <c r="I16" s="91" t="s">
        <v>619</v>
      </c>
      <c r="J16" s="343" t="s">
        <v>625</v>
      </c>
      <c r="K16" s="343">
        <v>1350</v>
      </c>
      <c r="L16" s="365"/>
    </row>
    <row r="17" spans="1:12" ht="120" x14ac:dyDescent="0.2">
      <c r="A17" s="91">
        <v>8</v>
      </c>
      <c r="B17" s="318" t="s">
        <v>618</v>
      </c>
      <c r="C17" s="91" t="s">
        <v>584</v>
      </c>
      <c r="D17" s="267" t="s">
        <v>585</v>
      </c>
      <c r="E17" s="91" t="s">
        <v>411</v>
      </c>
      <c r="F17" s="364" t="s">
        <v>642</v>
      </c>
      <c r="G17" s="91" t="s">
        <v>657</v>
      </c>
      <c r="H17" s="91" t="s">
        <v>411</v>
      </c>
      <c r="I17" s="91"/>
      <c r="J17" s="343"/>
      <c r="K17" s="343"/>
      <c r="L17" s="91"/>
    </row>
    <row r="18" spans="1:12" ht="15" x14ac:dyDescent="0.2">
      <c r="A18" s="91">
        <v>9</v>
      </c>
      <c r="B18" s="318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 x14ac:dyDescent="0.2">
      <c r="A19" s="91">
        <v>10</v>
      </c>
      <c r="B19" s="318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5" x14ac:dyDescent="0.2">
      <c r="A20" s="91">
        <v>11</v>
      </c>
      <c r="B20" s="318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5" x14ac:dyDescent="0.2">
      <c r="A21" s="91">
        <v>12</v>
      </c>
      <c r="B21" s="318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 x14ac:dyDescent="0.2">
      <c r="A22" s="91">
        <v>13</v>
      </c>
      <c r="B22" s="318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 x14ac:dyDescent="0.2">
      <c r="A23" s="91">
        <v>14</v>
      </c>
      <c r="B23" s="318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 x14ac:dyDescent="0.2">
      <c r="A24" s="91">
        <v>15</v>
      </c>
      <c r="B24" s="318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 x14ac:dyDescent="0.2">
      <c r="A25" s="91">
        <v>16</v>
      </c>
      <c r="B25" s="318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 x14ac:dyDescent="0.2">
      <c r="A26" s="91">
        <v>17</v>
      </c>
      <c r="B26" s="318"/>
      <c r="C26" s="80"/>
      <c r="D26" s="80"/>
      <c r="E26" s="80"/>
      <c r="F26" s="80"/>
      <c r="G26" s="80"/>
      <c r="H26" s="80"/>
      <c r="I26" s="80"/>
      <c r="J26" s="4"/>
      <c r="K26" s="4"/>
      <c r="L26" s="80"/>
    </row>
    <row r="27" spans="1:12" ht="15" x14ac:dyDescent="0.2">
      <c r="A27" s="91">
        <v>18</v>
      </c>
      <c r="B27" s="318"/>
      <c r="C27" s="80"/>
      <c r="D27" s="80"/>
      <c r="E27" s="80"/>
      <c r="F27" s="80"/>
      <c r="G27" s="80"/>
      <c r="H27" s="80"/>
      <c r="I27" s="80"/>
      <c r="J27" s="4"/>
      <c r="K27" s="4"/>
      <c r="L27" s="80"/>
    </row>
    <row r="28" spans="1:12" ht="15" x14ac:dyDescent="0.2">
      <c r="A28" s="91">
        <v>19</v>
      </c>
      <c r="B28" s="318"/>
      <c r="C28" s="80"/>
      <c r="D28" s="80"/>
      <c r="E28" s="80"/>
      <c r="F28" s="80"/>
      <c r="G28" s="80"/>
      <c r="H28" s="80"/>
      <c r="I28" s="80"/>
      <c r="J28" s="4"/>
      <c r="K28" s="4"/>
      <c r="L28" s="80"/>
    </row>
    <row r="29" spans="1:12" ht="15" x14ac:dyDescent="0.2">
      <c r="A29" s="91">
        <v>20</v>
      </c>
      <c r="B29" s="318"/>
      <c r="C29" s="80"/>
      <c r="D29" s="80"/>
      <c r="E29" s="80"/>
      <c r="F29" s="80"/>
      <c r="G29" s="80"/>
      <c r="H29" s="80"/>
      <c r="I29" s="80"/>
      <c r="J29" s="4"/>
      <c r="K29" s="4"/>
      <c r="L29" s="80"/>
    </row>
    <row r="30" spans="1:12" ht="15" x14ac:dyDescent="0.2">
      <c r="A30" s="91">
        <v>21</v>
      </c>
      <c r="B30" s="318"/>
      <c r="C30" s="80"/>
      <c r="D30" s="80"/>
      <c r="E30" s="80"/>
      <c r="F30" s="80"/>
      <c r="G30" s="80"/>
      <c r="H30" s="80"/>
      <c r="I30" s="80"/>
      <c r="J30" s="4"/>
      <c r="K30" s="4"/>
      <c r="L30" s="80"/>
    </row>
    <row r="31" spans="1:12" ht="15" x14ac:dyDescent="0.2">
      <c r="A31" s="91">
        <v>22</v>
      </c>
      <c r="B31" s="318"/>
      <c r="C31" s="80"/>
      <c r="D31" s="80"/>
      <c r="E31" s="80"/>
      <c r="F31" s="80"/>
      <c r="G31" s="80"/>
      <c r="H31" s="80"/>
      <c r="I31" s="80"/>
      <c r="J31" s="4"/>
      <c r="K31" s="4"/>
      <c r="L31" s="80"/>
    </row>
    <row r="32" spans="1:12" ht="15" x14ac:dyDescent="0.2">
      <c r="A32" s="91">
        <v>23</v>
      </c>
      <c r="B32" s="318"/>
      <c r="C32" s="80"/>
      <c r="D32" s="80"/>
      <c r="E32" s="80"/>
      <c r="F32" s="80"/>
      <c r="G32" s="80"/>
      <c r="H32" s="80"/>
      <c r="I32" s="80"/>
      <c r="J32" s="4"/>
      <c r="K32" s="4"/>
      <c r="L32" s="80"/>
    </row>
    <row r="33" spans="1:12" ht="15" x14ac:dyDescent="0.2">
      <c r="A33" s="91">
        <v>24</v>
      </c>
      <c r="B33" s="318"/>
      <c r="C33" s="80"/>
      <c r="D33" s="80"/>
      <c r="E33" s="80"/>
      <c r="F33" s="80"/>
      <c r="G33" s="80"/>
      <c r="H33" s="80"/>
      <c r="I33" s="80"/>
      <c r="J33" s="4"/>
      <c r="K33" s="4"/>
      <c r="L33" s="80"/>
    </row>
    <row r="34" spans="1:12" ht="15" x14ac:dyDescent="0.2">
      <c r="A34" s="80" t="s">
        <v>220</v>
      </c>
      <c r="B34" s="318"/>
      <c r="C34" s="80"/>
      <c r="D34" s="80"/>
      <c r="E34" s="80"/>
      <c r="F34" s="80"/>
      <c r="G34" s="80"/>
      <c r="H34" s="80"/>
      <c r="I34" s="80"/>
      <c r="J34" s="4"/>
      <c r="K34" s="4"/>
      <c r="L34" s="80"/>
    </row>
    <row r="35" spans="1:12" ht="15" x14ac:dyDescent="0.3">
      <c r="A35" s="80"/>
      <c r="B35" s="318"/>
      <c r="C35" s="92"/>
      <c r="D35" s="92"/>
      <c r="E35" s="92"/>
      <c r="F35" s="92"/>
      <c r="G35" s="80"/>
      <c r="H35" s="80"/>
      <c r="I35" s="80"/>
      <c r="J35" s="80" t="s">
        <v>388</v>
      </c>
      <c r="K35" s="79">
        <f>SUM(K10:K34)</f>
        <v>5250</v>
      </c>
      <c r="L35" s="80"/>
    </row>
    <row r="36" spans="1:12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5"/>
    </row>
    <row r="37" spans="1:12" ht="15" x14ac:dyDescent="0.3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5"/>
    </row>
    <row r="38" spans="1:12" ht="15" x14ac:dyDescent="0.3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5"/>
    </row>
    <row r="39" spans="1:12" ht="15" x14ac:dyDescent="0.3">
      <c r="A39" s="197" t="s">
        <v>391</v>
      </c>
      <c r="B39" s="210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 x14ac:dyDescent="0.3">
      <c r="A40" s="197" t="s">
        <v>392</v>
      </c>
      <c r="B40" s="210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 x14ac:dyDescent="0.2">
      <c r="A41" s="388" t="s">
        <v>407</v>
      </c>
      <c r="B41" s="388"/>
      <c r="C41" s="388"/>
      <c r="D41" s="388"/>
      <c r="E41" s="388"/>
      <c r="F41" s="388"/>
      <c r="G41" s="388"/>
      <c r="H41" s="388"/>
      <c r="I41" s="388"/>
      <c r="J41" s="388"/>
      <c r="K41" s="388"/>
    </row>
    <row r="42" spans="1:12" ht="15" customHeight="1" x14ac:dyDescent="0.2">
      <c r="A42" s="388"/>
      <c r="B42" s="388"/>
      <c r="C42" s="388"/>
      <c r="D42" s="388"/>
      <c r="E42" s="388"/>
      <c r="F42" s="388"/>
      <c r="G42" s="388"/>
      <c r="H42" s="388"/>
      <c r="I42" s="388"/>
      <c r="J42" s="388"/>
      <c r="K42" s="388"/>
    </row>
    <row r="43" spans="1:12" ht="12.75" customHeight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</row>
    <row r="44" spans="1:12" ht="15" x14ac:dyDescent="0.3">
      <c r="A44" s="384" t="s">
        <v>96</v>
      </c>
      <c r="B44" s="384"/>
      <c r="C44" s="319"/>
      <c r="D44" s="320"/>
      <c r="E44" s="320"/>
      <c r="F44" s="319"/>
      <c r="G44" s="319"/>
      <c r="H44" s="319"/>
      <c r="I44" s="319"/>
      <c r="J44" s="319"/>
      <c r="K44" s="165"/>
    </row>
    <row r="45" spans="1:12" ht="15" x14ac:dyDescent="0.3">
      <c r="A45" s="319"/>
      <c r="B45" s="320"/>
      <c r="C45" s="319"/>
      <c r="D45" s="320"/>
      <c r="E45" s="320"/>
      <c r="F45" s="319"/>
      <c r="G45" s="319"/>
      <c r="H45" s="319"/>
      <c r="I45" s="319"/>
      <c r="J45" s="321"/>
      <c r="K45" s="165"/>
    </row>
    <row r="46" spans="1:12" ht="15" customHeight="1" x14ac:dyDescent="0.3">
      <c r="A46" s="319"/>
      <c r="B46" s="320"/>
      <c r="C46" s="385" t="s">
        <v>212</v>
      </c>
      <c r="D46" s="385"/>
      <c r="E46" s="322"/>
      <c r="F46" s="323"/>
      <c r="G46" s="386" t="s">
        <v>393</v>
      </c>
      <c r="H46" s="386"/>
      <c r="I46" s="386"/>
      <c r="J46" s="324"/>
      <c r="K46" s="165"/>
    </row>
    <row r="47" spans="1:12" ht="15" x14ac:dyDescent="0.3">
      <c r="A47" s="319"/>
      <c r="B47" s="320"/>
      <c r="C47" s="319"/>
      <c r="D47" s="320"/>
      <c r="E47" s="320"/>
      <c r="F47" s="319"/>
      <c r="G47" s="387"/>
      <c r="H47" s="387"/>
      <c r="I47" s="387"/>
      <c r="J47" s="324"/>
      <c r="K47" s="165"/>
    </row>
    <row r="48" spans="1:12" ht="15" x14ac:dyDescent="0.3">
      <c r="A48" s="319"/>
      <c r="B48" s="320"/>
      <c r="C48" s="382" t="s">
        <v>103</v>
      </c>
      <c r="D48" s="382"/>
      <c r="E48" s="322"/>
      <c r="F48" s="323"/>
      <c r="G48" s="319"/>
      <c r="H48" s="319"/>
      <c r="I48" s="319"/>
      <c r="J48" s="319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5 D17">
      <formula1>11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H15" sqref="H15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7" t="s">
        <v>184</v>
      </c>
      <c r="B1" s="111"/>
      <c r="C1" s="389" t="s">
        <v>162</v>
      </c>
      <c r="D1" s="389"/>
      <c r="E1" s="97"/>
    </row>
    <row r="2" spans="1:5" x14ac:dyDescent="0.3">
      <c r="A2" s="69" t="s">
        <v>104</v>
      </c>
      <c r="B2" s="111"/>
      <c r="C2" s="70"/>
      <c r="D2" s="206" t="str">
        <f>'ფორმა N1'!L2</f>
        <v>7/20/2016-8/9/2016</v>
      </c>
      <c r="E2" s="97"/>
    </row>
    <row r="3" spans="1:5" x14ac:dyDescent="0.3">
      <c r="A3" s="106"/>
      <c r="B3" s="111"/>
      <c r="C3" s="70"/>
      <c r="D3" s="70"/>
      <c r="E3" s="97"/>
    </row>
    <row r="4" spans="1:5" x14ac:dyDescent="0.3">
      <c r="A4" s="69" t="e">
        <f>#REF!</f>
        <v>#REF!</v>
      </c>
      <c r="B4" s="69"/>
      <c r="C4" s="69"/>
      <c r="D4" s="69"/>
      <c r="E4" s="100"/>
    </row>
    <row r="5" spans="1:5" x14ac:dyDescent="0.3">
      <c r="A5" s="109" t="str">
        <f>'ფორმა N1'!D4</f>
        <v>ირაკლი შიხიაშვილი</v>
      </c>
      <c r="B5" s="110"/>
      <c r="C5" s="110"/>
      <c r="D5" s="57"/>
      <c r="E5" s="100"/>
    </row>
    <row r="6" spans="1:5" x14ac:dyDescent="0.3">
      <c r="A6" s="70"/>
      <c r="B6" s="69"/>
      <c r="C6" s="69"/>
      <c r="D6" s="69"/>
      <c r="E6" s="100"/>
    </row>
    <row r="7" spans="1:5" x14ac:dyDescent="0.3">
      <c r="A7" s="105"/>
      <c r="B7" s="112"/>
      <c r="C7" s="113"/>
      <c r="D7" s="113"/>
      <c r="E7" s="97"/>
    </row>
    <row r="8" spans="1:5" ht="45" x14ac:dyDescent="0.3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 x14ac:dyDescent="0.3">
      <c r="A9" s="47"/>
      <c r="B9" s="48"/>
      <c r="C9" s="136"/>
      <c r="D9" s="136"/>
      <c r="E9" s="97"/>
    </row>
    <row r="10" spans="1:5" x14ac:dyDescent="0.3">
      <c r="A10" s="49" t="s">
        <v>155</v>
      </c>
      <c r="B10" s="50"/>
      <c r="C10" s="115">
        <v>12019.87</v>
      </c>
      <c r="D10" s="115">
        <f>SUM(D11,D34)</f>
        <v>4575.1500000000015</v>
      </c>
      <c r="E10" s="97"/>
    </row>
    <row r="11" spans="1:5" x14ac:dyDescent="0.3">
      <c r="A11" s="51" t="s">
        <v>156</v>
      </c>
      <c r="B11" s="52"/>
      <c r="C11" s="78">
        <v>12019.87</v>
      </c>
      <c r="D11" s="78">
        <f>SUM(D12:D32)</f>
        <v>2195.1500000000015</v>
      </c>
      <c r="E11" s="97"/>
    </row>
    <row r="12" spans="1:5" x14ac:dyDescent="0.3">
      <c r="A12" s="55">
        <v>1110</v>
      </c>
      <c r="B12" s="54" t="s">
        <v>106</v>
      </c>
      <c r="C12" s="8"/>
      <c r="D12" s="8"/>
      <c r="E12" s="97"/>
    </row>
    <row r="13" spans="1:5" x14ac:dyDescent="0.3">
      <c r="A13" s="55">
        <v>1120</v>
      </c>
      <c r="B13" s="54" t="s">
        <v>107</v>
      </c>
      <c r="C13" s="8"/>
      <c r="D13" s="8"/>
      <c r="E13" s="97"/>
    </row>
    <row r="14" spans="1:5" x14ac:dyDescent="0.3">
      <c r="A14" s="55">
        <v>1211</v>
      </c>
      <c r="B14" s="54" t="s">
        <v>108</v>
      </c>
      <c r="C14" s="8">
        <v>12019.87</v>
      </c>
      <c r="D14" s="8">
        <v>2195.1500000000015</v>
      </c>
      <c r="E14" s="97"/>
    </row>
    <row r="15" spans="1:5" x14ac:dyDescent="0.3">
      <c r="A15" s="55">
        <v>1212</v>
      </c>
      <c r="B15" s="54" t="s">
        <v>109</v>
      </c>
      <c r="C15" s="8"/>
      <c r="D15" s="8"/>
      <c r="E15" s="97"/>
    </row>
    <row r="16" spans="1:5" x14ac:dyDescent="0.3">
      <c r="A16" s="55">
        <v>1213</v>
      </c>
      <c r="B16" s="54" t="s">
        <v>110</v>
      </c>
      <c r="C16" s="8"/>
      <c r="D16" s="8"/>
      <c r="E16" s="97"/>
    </row>
    <row r="17" spans="1:5" x14ac:dyDescent="0.3">
      <c r="A17" s="55">
        <v>1214</v>
      </c>
      <c r="B17" s="54" t="s">
        <v>111</v>
      </c>
      <c r="C17" s="8"/>
      <c r="D17" s="8"/>
      <c r="E17" s="97"/>
    </row>
    <row r="18" spans="1:5" x14ac:dyDescent="0.3">
      <c r="A18" s="55">
        <v>1215</v>
      </c>
      <c r="B18" s="54" t="s">
        <v>112</v>
      </c>
      <c r="C18" s="8"/>
      <c r="D18" s="8"/>
      <c r="E18" s="97"/>
    </row>
    <row r="19" spans="1:5" x14ac:dyDescent="0.3">
      <c r="A19" s="55">
        <v>1300</v>
      </c>
      <c r="B19" s="54" t="s">
        <v>113</v>
      </c>
      <c r="C19" s="8"/>
      <c r="D19" s="8"/>
      <c r="E19" s="97"/>
    </row>
    <row r="20" spans="1:5" x14ac:dyDescent="0.3">
      <c r="A20" s="55">
        <v>1410</v>
      </c>
      <c r="B20" s="54" t="s">
        <v>114</v>
      </c>
      <c r="C20" s="8"/>
      <c r="D20" s="8"/>
      <c r="E20" s="97"/>
    </row>
    <row r="21" spans="1:5" x14ac:dyDescent="0.3">
      <c r="A21" s="55">
        <v>1421</v>
      </c>
      <c r="B21" s="54" t="s">
        <v>115</v>
      </c>
      <c r="C21" s="8"/>
      <c r="D21" s="8"/>
      <c r="E21" s="97"/>
    </row>
    <row r="22" spans="1:5" x14ac:dyDescent="0.3">
      <c r="A22" s="55">
        <v>1422</v>
      </c>
      <c r="B22" s="54" t="s">
        <v>116</v>
      </c>
      <c r="C22" s="8"/>
      <c r="D22" s="8"/>
      <c r="E22" s="97"/>
    </row>
    <row r="23" spans="1:5" x14ac:dyDescent="0.3">
      <c r="A23" s="55">
        <v>1423</v>
      </c>
      <c r="B23" s="54" t="s">
        <v>117</v>
      </c>
      <c r="C23" s="8"/>
      <c r="D23" s="8"/>
      <c r="E23" s="97"/>
    </row>
    <row r="24" spans="1:5" x14ac:dyDescent="0.3">
      <c r="A24" s="55">
        <v>1431</v>
      </c>
      <c r="B24" s="54" t="s">
        <v>118</v>
      </c>
      <c r="C24" s="8"/>
      <c r="D24" s="8"/>
      <c r="E24" s="97"/>
    </row>
    <row r="25" spans="1:5" x14ac:dyDescent="0.3">
      <c r="A25" s="55">
        <v>1432</v>
      </c>
      <c r="B25" s="54" t="s">
        <v>119</v>
      </c>
      <c r="C25" s="8"/>
      <c r="D25" s="8"/>
      <c r="E25" s="97"/>
    </row>
    <row r="26" spans="1:5" x14ac:dyDescent="0.3">
      <c r="A26" s="55">
        <v>1433</v>
      </c>
      <c r="B26" s="54" t="s">
        <v>120</v>
      </c>
      <c r="C26" s="8"/>
      <c r="D26" s="8"/>
      <c r="E26" s="97"/>
    </row>
    <row r="27" spans="1:5" x14ac:dyDescent="0.3">
      <c r="A27" s="55">
        <v>1441</v>
      </c>
      <c r="B27" s="54" t="s">
        <v>121</v>
      </c>
      <c r="C27" s="8"/>
      <c r="D27" s="8"/>
      <c r="E27" s="97"/>
    </row>
    <row r="28" spans="1:5" x14ac:dyDescent="0.3">
      <c r="A28" s="55">
        <v>1442</v>
      </c>
      <c r="B28" s="54" t="s">
        <v>122</v>
      </c>
      <c r="C28" s="8"/>
      <c r="D28" s="8"/>
      <c r="E28" s="97"/>
    </row>
    <row r="29" spans="1:5" x14ac:dyDescent="0.3">
      <c r="A29" s="55">
        <v>1443</v>
      </c>
      <c r="B29" s="54" t="s">
        <v>123</v>
      </c>
      <c r="C29" s="8"/>
      <c r="D29" s="8"/>
      <c r="E29" s="97"/>
    </row>
    <row r="30" spans="1:5" x14ac:dyDescent="0.3">
      <c r="A30" s="55">
        <v>1444</v>
      </c>
      <c r="B30" s="54" t="s">
        <v>124</v>
      </c>
      <c r="C30" s="8"/>
      <c r="D30" s="8"/>
      <c r="E30" s="97"/>
    </row>
    <row r="31" spans="1:5" x14ac:dyDescent="0.3">
      <c r="A31" s="55">
        <v>1445</v>
      </c>
      <c r="B31" s="54" t="s">
        <v>125</v>
      </c>
      <c r="C31" s="8"/>
      <c r="D31" s="8"/>
      <c r="E31" s="97"/>
    </row>
    <row r="32" spans="1:5" x14ac:dyDescent="0.3">
      <c r="A32" s="55">
        <v>1446</v>
      </c>
      <c r="B32" s="54" t="s">
        <v>126</v>
      </c>
      <c r="C32" s="8"/>
      <c r="D32" s="8"/>
      <c r="E32" s="97"/>
    </row>
    <row r="33" spans="1:5" x14ac:dyDescent="0.3">
      <c r="A33" s="29"/>
      <c r="E33" s="97"/>
    </row>
    <row r="34" spans="1:5" x14ac:dyDescent="0.3">
      <c r="A34" s="56" t="s">
        <v>157</v>
      </c>
      <c r="B34" s="54"/>
      <c r="C34" s="78">
        <v>0</v>
      </c>
      <c r="D34" s="78">
        <f>SUM(D35:D42)</f>
        <v>2380</v>
      </c>
      <c r="E34" s="97"/>
    </row>
    <row r="35" spans="1:5" x14ac:dyDescent="0.3">
      <c r="A35" s="55">
        <v>2110</v>
      </c>
      <c r="B35" s="54" t="s">
        <v>89</v>
      </c>
      <c r="C35" s="8"/>
      <c r="D35" s="8"/>
      <c r="E35" s="97"/>
    </row>
    <row r="36" spans="1:5" x14ac:dyDescent="0.3">
      <c r="A36" s="55">
        <v>2120</v>
      </c>
      <c r="B36" s="54" t="s">
        <v>127</v>
      </c>
      <c r="C36" s="8"/>
      <c r="D36" s="8">
        <v>2380</v>
      </c>
      <c r="E36" s="97"/>
    </row>
    <row r="37" spans="1:5" x14ac:dyDescent="0.3">
      <c r="A37" s="55">
        <v>2130</v>
      </c>
      <c r="B37" s="54" t="s">
        <v>90</v>
      </c>
      <c r="C37" s="8"/>
      <c r="D37" s="8"/>
      <c r="E37" s="97"/>
    </row>
    <row r="38" spans="1:5" x14ac:dyDescent="0.3">
      <c r="A38" s="55">
        <v>2140</v>
      </c>
      <c r="B38" s="54" t="s">
        <v>331</v>
      </c>
      <c r="C38" s="8"/>
      <c r="D38" s="8"/>
      <c r="E38" s="97"/>
    </row>
    <row r="39" spans="1:5" x14ac:dyDescent="0.3">
      <c r="A39" s="55">
        <v>2150</v>
      </c>
      <c r="B39" s="54" t="s">
        <v>333</v>
      </c>
      <c r="C39" s="8"/>
      <c r="D39" s="8"/>
      <c r="E39" s="97"/>
    </row>
    <row r="40" spans="1:5" x14ac:dyDescent="0.3">
      <c r="A40" s="55">
        <v>2220</v>
      </c>
      <c r="B40" s="54" t="s">
        <v>91</v>
      </c>
      <c r="C40" s="8"/>
      <c r="D40" s="8"/>
      <c r="E40" s="97"/>
    </row>
    <row r="41" spans="1:5" x14ac:dyDescent="0.3">
      <c r="A41" s="55">
        <v>2300</v>
      </c>
      <c r="B41" s="54" t="s">
        <v>128</v>
      </c>
      <c r="C41" s="8"/>
      <c r="D41" s="8"/>
      <c r="E41" s="97"/>
    </row>
    <row r="42" spans="1:5" x14ac:dyDescent="0.3">
      <c r="A42" s="55">
        <v>2400</v>
      </c>
      <c r="B42" s="54" t="s">
        <v>129</v>
      </c>
      <c r="C42" s="8"/>
      <c r="D42" s="8"/>
      <c r="E42" s="97"/>
    </row>
    <row r="43" spans="1:5" x14ac:dyDescent="0.3">
      <c r="A43" s="30"/>
      <c r="E43" s="97"/>
    </row>
    <row r="44" spans="1:5" x14ac:dyDescent="0.3">
      <c r="A44" s="53" t="s">
        <v>161</v>
      </c>
      <c r="B44" s="54"/>
      <c r="C44" s="78">
        <v>12019.87</v>
      </c>
      <c r="D44" s="78">
        <f>SUM(D45,D64)</f>
        <v>4575.1499999999996</v>
      </c>
      <c r="E44" s="97"/>
    </row>
    <row r="45" spans="1:5" x14ac:dyDescent="0.3">
      <c r="A45" s="56" t="s">
        <v>158</v>
      </c>
      <c r="B45" s="54"/>
      <c r="C45" s="78">
        <v>0</v>
      </c>
      <c r="D45" s="78">
        <f>SUM(D46:D61)</f>
        <v>0</v>
      </c>
      <c r="E45" s="97"/>
    </row>
    <row r="46" spans="1:5" x14ac:dyDescent="0.3">
      <c r="A46" s="55">
        <v>3100</v>
      </c>
      <c r="B46" s="54" t="s">
        <v>130</v>
      </c>
      <c r="C46" s="8"/>
      <c r="D46" s="8"/>
      <c r="E46" s="97"/>
    </row>
    <row r="47" spans="1:5" x14ac:dyDescent="0.3">
      <c r="A47" s="55">
        <v>3210</v>
      </c>
      <c r="B47" s="54" t="s">
        <v>131</v>
      </c>
      <c r="C47" s="8"/>
      <c r="D47" s="8"/>
      <c r="E47" s="97"/>
    </row>
    <row r="48" spans="1:5" x14ac:dyDescent="0.3">
      <c r="A48" s="55">
        <v>3221</v>
      </c>
      <c r="B48" s="54" t="s">
        <v>132</v>
      </c>
      <c r="C48" s="8"/>
      <c r="D48" s="8"/>
      <c r="E48" s="97"/>
    </row>
    <row r="49" spans="1:5" x14ac:dyDescent="0.3">
      <c r="A49" s="55">
        <v>3222</v>
      </c>
      <c r="B49" s="54" t="s">
        <v>133</v>
      </c>
      <c r="C49" s="8"/>
      <c r="D49" s="8"/>
      <c r="E49" s="97"/>
    </row>
    <row r="50" spans="1:5" x14ac:dyDescent="0.3">
      <c r="A50" s="55">
        <v>3223</v>
      </c>
      <c r="B50" s="54" t="s">
        <v>134</v>
      </c>
      <c r="C50" s="8"/>
      <c r="D50" s="8"/>
      <c r="E50" s="97"/>
    </row>
    <row r="51" spans="1:5" x14ac:dyDescent="0.3">
      <c r="A51" s="55">
        <v>3224</v>
      </c>
      <c r="B51" s="54" t="s">
        <v>135</v>
      </c>
      <c r="C51" s="8"/>
      <c r="D51" s="8"/>
      <c r="E51" s="97"/>
    </row>
    <row r="52" spans="1:5" x14ac:dyDescent="0.3">
      <c r="A52" s="55">
        <v>3231</v>
      </c>
      <c r="B52" s="54" t="s">
        <v>136</v>
      </c>
      <c r="C52" s="8"/>
      <c r="D52" s="8"/>
      <c r="E52" s="97"/>
    </row>
    <row r="53" spans="1:5" x14ac:dyDescent="0.3">
      <c r="A53" s="55">
        <v>3232</v>
      </c>
      <c r="B53" s="54" t="s">
        <v>137</v>
      </c>
      <c r="C53" s="8"/>
      <c r="D53" s="8"/>
      <c r="E53" s="97"/>
    </row>
    <row r="54" spans="1:5" x14ac:dyDescent="0.3">
      <c r="A54" s="55">
        <v>3234</v>
      </c>
      <c r="B54" s="54" t="s">
        <v>138</v>
      </c>
      <c r="C54" s="8"/>
      <c r="D54" s="8"/>
      <c r="E54" s="97"/>
    </row>
    <row r="55" spans="1:5" ht="30" x14ac:dyDescent="0.3">
      <c r="A55" s="55">
        <v>3236</v>
      </c>
      <c r="B55" s="54" t="s">
        <v>153</v>
      </c>
      <c r="C55" s="8"/>
      <c r="D55" s="8"/>
      <c r="E55" s="97"/>
    </row>
    <row r="56" spans="1:5" ht="45" x14ac:dyDescent="0.3">
      <c r="A56" s="55">
        <v>3237</v>
      </c>
      <c r="B56" s="54" t="s">
        <v>139</v>
      </c>
      <c r="C56" s="8"/>
      <c r="D56" s="8"/>
      <c r="E56" s="97"/>
    </row>
    <row r="57" spans="1:5" x14ac:dyDescent="0.3">
      <c r="A57" s="55">
        <v>3241</v>
      </c>
      <c r="B57" s="54" t="s">
        <v>140</v>
      </c>
      <c r="C57" s="8"/>
      <c r="D57" s="8"/>
      <c r="E57" s="97"/>
    </row>
    <row r="58" spans="1:5" x14ac:dyDescent="0.3">
      <c r="A58" s="55">
        <v>3242</v>
      </c>
      <c r="B58" s="54" t="s">
        <v>141</v>
      </c>
      <c r="C58" s="8"/>
      <c r="D58" s="8"/>
      <c r="E58" s="97"/>
    </row>
    <row r="59" spans="1:5" x14ac:dyDescent="0.3">
      <c r="A59" s="55">
        <v>3243</v>
      </c>
      <c r="B59" s="54" t="s">
        <v>142</v>
      </c>
      <c r="C59" s="8"/>
      <c r="D59" s="8"/>
      <c r="E59" s="97"/>
    </row>
    <row r="60" spans="1:5" x14ac:dyDescent="0.3">
      <c r="A60" s="55">
        <v>3245</v>
      </c>
      <c r="B60" s="54" t="s">
        <v>143</v>
      </c>
      <c r="C60" s="8"/>
      <c r="D60" s="8"/>
      <c r="E60" s="97"/>
    </row>
    <row r="61" spans="1:5" x14ac:dyDescent="0.3">
      <c r="A61" s="55">
        <v>3246</v>
      </c>
      <c r="B61" s="54" t="s">
        <v>144</v>
      </c>
      <c r="C61" s="8"/>
      <c r="D61" s="8"/>
      <c r="E61" s="97"/>
    </row>
    <row r="62" spans="1:5" x14ac:dyDescent="0.3">
      <c r="A62" s="30"/>
      <c r="E62" s="97"/>
    </row>
    <row r="63" spans="1:5" x14ac:dyDescent="0.3">
      <c r="A63" s="31"/>
      <c r="E63" s="97"/>
    </row>
    <row r="64" spans="1:5" x14ac:dyDescent="0.3">
      <c r="A64" s="56" t="s">
        <v>159</v>
      </c>
      <c r="B64" s="54"/>
      <c r="C64" s="78">
        <v>12019.87</v>
      </c>
      <c r="D64" s="78">
        <f>SUM(D65:D67)</f>
        <v>4575.1499999999996</v>
      </c>
      <c r="E64" s="97"/>
    </row>
    <row r="65" spans="1:5" x14ac:dyDescent="0.3">
      <c r="A65" s="55">
        <v>5100</v>
      </c>
      <c r="B65" s="54" t="s">
        <v>209</v>
      </c>
      <c r="C65" s="8"/>
      <c r="D65" s="8"/>
      <c r="E65" s="97"/>
    </row>
    <row r="66" spans="1:5" x14ac:dyDescent="0.3">
      <c r="A66" s="55">
        <v>5220</v>
      </c>
      <c r="B66" s="54" t="s">
        <v>342</v>
      </c>
      <c r="C66" s="8">
        <v>12019.87</v>
      </c>
      <c r="D66" s="8">
        <f>2195.15+2380</f>
        <v>4575.1499999999996</v>
      </c>
      <c r="E66" s="97"/>
    </row>
    <row r="67" spans="1:5" x14ac:dyDescent="0.3">
      <c r="A67" s="55">
        <v>5230</v>
      </c>
      <c r="B67" s="54" t="s">
        <v>343</v>
      </c>
      <c r="C67" s="8"/>
      <c r="D67" s="8"/>
      <c r="E67" s="97"/>
    </row>
    <row r="68" spans="1:5" x14ac:dyDescent="0.3">
      <c r="A68" s="30"/>
      <c r="E68" s="97"/>
    </row>
    <row r="69" spans="1:5" x14ac:dyDescent="0.3">
      <c r="A69" s="2"/>
      <c r="E69" s="97"/>
    </row>
    <row r="70" spans="1:5" x14ac:dyDescent="0.3">
      <c r="A70" s="53" t="s">
        <v>160</v>
      </c>
      <c r="B70" s="54"/>
      <c r="C70" s="8"/>
      <c r="D70" s="8"/>
      <c r="E70" s="97"/>
    </row>
    <row r="71" spans="1:5" ht="30" x14ac:dyDescent="0.3">
      <c r="A71" s="55">
        <v>1</v>
      </c>
      <c r="B71" s="54" t="s">
        <v>145</v>
      </c>
      <c r="C71" s="8"/>
      <c r="D71" s="8"/>
      <c r="E71" s="97"/>
    </row>
    <row r="72" spans="1:5" x14ac:dyDescent="0.3">
      <c r="A72" s="55">
        <v>2</v>
      </c>
      <c r="B72" s="54" t="s">
        <v>146</v>
      </c>
      <c r="C72" s="8"/>
      <c r="D72" s="8"/>
      <c r="E72" s="97"/>
    </row>
    <row r="73" spans="1:5" x14ac:dyDescent="0.3">
      <c r="A73" s="55">
        <v>3</v>
      </c>
      <c r="B73" s="54" t="s">
        <v>147</v>
      </c>
      <c r="C73" s="8"/>
      <c r="D73" s="8"/>
      <c r="E73" s="97"/>
    </row>
    <row r="74" spans="1:5" x14ac:dyDescent="0.3">
      <c r="A74" s="55">
        <v>4</v>
      </c>
      <c r="B74" s="54" t="s">
        <v>298</v>
      </c>
      <c r="C74" s="8"/>
      <c r="D74" s="8"/>
      <c r="E74" s="97"/>
    </row>
    <row r="75" spans="1:5" x14ac:dyDescent="0.3">
      <c r="A75" s="55">
        <v>5</v>
      </c>
      <c r="B75" s="54" t="s">
        <v>148</v>
      </c>
      <c r="C75" s="8"/>
      <c r="D75" s="8"/>
      <c r="E75" s="97"/>
    </row>
    <row r="76" spans="1:5" x14ac:dyDescent="0.3">
      <c r="A76" s="55">
        <v>6</v>
      </c>
      <c r="B76" s="54" t="s">
        <v>149</v>
      </c>
      <c r="C76" s="8"/>
      <c r="D76" s="8"/>
      <c r="E76" s="97"/>
    </row>
    <row r="77" spans="1:5" x14ac:dyDescent="0.3">
      <c r="A77" s="55">
        <v>7</v>
      </c>
      <c r="B77" s="54" t="s">
        <v>150</v>
      </c>
      <c r="C77" s="8"/>
      <c r="D77" s="8"/>
      <c r="E77" s="97"/>
    </row>
    <row r="78" spans="1:5" x14ac:dyDescent="0.3">
      <c r="A78" s="55">
        <v>8</v>
      </c>
      <c r="B78" s="54" t="s">
        <v>151</v>
      </c>
      <c r="C78" s="8"/>
      <c r="D78" s="8"/>
      <c r="E78" s="97"/>
    </row>
    <row r="79" spans="1:5" x14ac:dyDescent="0.3">
      <c r="A79" s="55">
        <v>9</v>
      </c>
      <c r="B79" s="54" t="s">
        <v>152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3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3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1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Xatuna</cp:lastModifiedBy>
  <cp:lastPrinted>2016-08-11T16:23:46Z</cp:lastPrinted>
  <dcterms:created xsi:type="dcterms:W3CDTF">2011-12-27T13:20:18Z</dcterms:created>
  <dcterms:modified xsi:type="dcterms:W3CDTF">2016-08-11T16:25:27Z</dcterms:modified>
</cp:coreProperties>
</file>