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uditi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6" hidden="1">'ფორმა 5.2'!$A$7:$L$15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N5.1'!$B$9:$D$20</definedName>
    <definedName name="_xlnm._FilterDatabase" localSheetId="7" hidden="1">'ფორმა N5.3'!$A$8:$I$27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5.2'!$A$1:$L$28</definedName>
    <definedName name="_xlnm.Print_Area" localSheetId="8">'ფორმა 5.4'!$A$1:$H$32</definedName>
    <definedName name="_xlnm.Print_Area" localSheetId="9">'ფორმა 5.5'!$A$1:$L$78</definedName>
    <definedName name="_xlnm.Print_Area" localSheetId="16">'ფორმა 9.3'!$A$1:$H$28</definedName>
    <definedName name="_xlnm.Print_Area" localSheetId="17">'ფორმა 9.4'!$A$1:$L$124</definedName>
    <definedName name="_xlnm.Print_Area" localSheetId="18">'ფორმა 9.5'!$A$1:$L$35</definedName>
    <definedName name="_xlnm.Print_Area" localSheetId="19">'ფორმა 9.6'!$A$1:$I$34</definedName>
    <definedName name="_xlnm.Print_Area" localSheetId="12">'ფორმა N 8.1'!$A$1:$H$51</definedName>
    <definedName name="_xlnm.Print_Area" localSheetId="20">'ფორმა N 9.7'!$A$1:$I$152</definedName>
    <definedName name="_xlnm.Print_Area" localSheetId="0">'ფორმა N1'!$A$1:$L$138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N5.1'!$A$1:$D$37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N9.1'!$A$1:$I$35</definedName>
    <definedName name="_xlnm.Print_Area" localSheetId="15">'ფორმა N9.2'!$A$1:$J$35</definedName>
    <definedName name="_xlnm.Print_Area" localSheetId="21">'ფორმა N9.7.1'!$A$1:$N$42</definedName>
  </definedNames>
  <calcPr calcId="152511"/>
</workbook>
</file>

<file path=xl/calcChain.xml><?xml version="1.0" encoding="utf-8"?>
<calcChain xmlns="http://schemas.openxmlformats.org/spreadsheetml/2006/main">
  <c r="I242" i="35" l="1"/>
  <c r="A5" i="35"/>
  <c r="A4" i="35"/>
  <c r="K62" i="46"/>
  <c r="A6" i="46"/>
  <c r="D23" i="47" l="1"/>
  <c r="D17" i="47" s="1"/>
  <c r="D24" i="27"/>
  <c r="C24" i="27"/>
  <c r="C23" i="47"/>
  <c r="E24" i="10"/>
  <c r="C24" i="10"/>
  <c r="B24" i="10"/>
  <c r="I24" i="10" s="1"/>
  <c r="G31" i="10"/>
  <c r="G24" i="10" s="1"/>
  <c r="C10" i="3" l="1"/>
  <c r="J16" i="10"/>
  <c r="I16" i="10"/>
  <c r="J31" i="10"/>
  <c r="J24" i="10" s="1"/>
  <c r="I31" i="10"/>
  <c r="A5" i="33"/>
  <c r="A4" i="33"/>
  <c r="I9" i="43" l="1"/>
  <c r="G9" i="43"/>
  <c r="H9" i="43"/>
  <c r="H10" i="9" l="1"/>
  <c r="D13" i="3"/>
  <c r="D10" i="3" s="1"/>
  <c r="C32" i="47"/>
  <c r="A5" i="43" l="1"/>
  <c r="D14" i="47" l="1"/>
  <c r="A5" i="44" l="1"/>
  <c r="D14" i="10" l="1"/>
  <c r="A5" i="9" l="1"/>
  <c r="A5" i="41" l="1"/>
  <c r="A5" i="39"/>
  <c r="A5" i="32"/>
  <c r="A5" i="25"/>
  <c r="A5" i="17"/>
  <c r="A5" i="16"/>
  <c r="A5" i="10"/>
  <c r="A5" i="18"/>
  <c r="A5" i="12"/>
  <c r="A6" i="27"/>
  <c r="A5" i="47"/>
  <c r="A7" i="40"/>
  <c r="A5" i="7"/>
  <c r="A5" i="3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31" i="3"/>
  <c r="C31" i="3"/>
  <c r="D9" i="7" l="1"/>
  <c r="C10" i="7"/>
  <c r="C9" i="7" s="1"/>
  <c r="D72" i="47"/>
  <c r="C72" i="47"/>
  <c r="D64" i="47"/>
  <c r="D58" i="47"/>
  <c r="C58" i="47"/>
  <c r="D36" i="47"/>
  <c r="D32" i="47" s="1"/>
  <c r="C36" i="47"/>
  <c r="C17" i="47"/>
  <c r="C47" i="47" l="1"/>
  <c r="D27" i="3"/>
  <c r="C13" i="47" l="1"/>
  <c r="C9" i="47" s="1"/>
  <c r="D47" i="47"/>
  <c r="D13" i="47" s="1"/>
  <c r="D9" i="47" s="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C15" i="40" l="1"/>
  <c r="C11" i="40" s="1"/>
  <c r="D15" i="40"/>
  <c r="D11" i="40" s="1"/>
  <c r="H39" i="10" l="1"/>
  <c r="H36" i="10" s="1"/>
  <c r="H32" i="10"/>
  <c r="H19" i="10"/>
  <c r="H17" i="10" s="1"/>
  <c r="H14" i="10"/>
  <c r="H31" i="10" l="1"/>
  <c r="H24" i="10" s="1"/>
  <c r="A4" i="39"/>
  <c r="A4" i="32" l="1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I39" i="10" l="1"/>
  <c r="I36" i="10" s="1"/>
  <c r="I32" i="10"/>
  <c r="I19" i="10"/>
  <c r="I17" i="10" s="1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J14" i="10" s="1"/>
  <c r="C10" i="10"/>
  <c r="E9" i="10" l="1"/>
  <c r="G9" i="10"/>
  <c r="C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F14" i="10"/>
  <c r="B14" i="10"/>
  <c r="I14" i="10" s="1"/>
  <c r="I9" i="10" s="1"/>
  <c r="J10" i="10"/>
  <c r="F10" i="10"/>
  <c r="D10" i="10"/>
  <c r="B10" i="10"/>
  <c r="D19" i="3"/>
  <c r="C19" i="3"/>
  <c r="D16" i="3"/>
  <c r="C16" i="3"/>
  <c r="C9" i="3" l="1"/>
  <c r="B9" i="10"/>
  <c r="D10" i="12"/>
  <c r="D44" i="12"/>
  <c r="J9" i="10"/>
  <c r="D26" i="3"/>
  <c r="C10" i="12"/>
  <c r="C44" i="12"/>
  <c r="D9" i="10"/>
  <c r="F9" i="10"/>
</calcChain>
</file>

<file path=xl/sharedStrings.xml><?xml version="1.0" encoding="utf-8"?>
<sst xmlns="http://schemas.openxmlformats.org/spreadsheetml/2006/main" count="3096" uniqueCount="1690">
  <si>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</si>
  <si>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</si>
  <si>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</si>
  <si>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</si>
  <si>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</si>
  <si>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</si>
  <si>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</si>
  <si>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</si>
  <si>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</si>
  <si>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</si>
  <si>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</si>
  <si>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</si>
  <si>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</si>
  <si>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</si>
  <si>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</si>
  <si>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</si>
  <si>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</si>
  <si>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</si>
  <si>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</si>
  <si>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</si>
  <si>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</si>
  <si>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</si>
  <si>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</si>
  <si>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</si>
  <si>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</si>
  <si>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</si>
  <si>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</si>
  <si>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</si>
  <si>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</si>
  <si>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</si>
  <si>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</si>
  <si>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</si>
  <si>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</si>
  <si>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</si>
  <si>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</si>
  <si>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</si>
  <si>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</si>
  <si>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</si>
  <si>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</si>
  <si>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</si>
  <si>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</si>
  <si>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</si>
  <si>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</si>
  <si>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</si>
  <si>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</si>
  <si>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</si>
  <si>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</si>
  <si>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</si>
  <si>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</si>
  <si>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</si>
  <si>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</si>
  <si>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</si>
  <si>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</si>
  <si>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</si>
  <si>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</si>
  <si>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</si>
  <si>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</si>
  <si>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</si>
  <si>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</si>
  <si>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</si>
  <si>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</si>
  <si>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</si>
  <si>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</si>
  <si>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</si>
  <si>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</si>
  <si>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</si>
  <si>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</si>
  <si>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</si>
  <si>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</si>
  <si>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</si>
  <si>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</si>
  <si>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</si>
  <si>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</si>
  <si>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</si>
  <si>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</si>
  <si>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</si>
  <si>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</si>
  <si>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</si>
  <si>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</si>
  <si>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</si>
  <si>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</si>
  <si>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</si>
  <si>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</si>
  <si>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</si>
  <si>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</si>
  <si>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</si>
  <si>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</si>
  <si>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</si>
  <si>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</si>
  <si>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</si>
  <si>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</si>
  <si>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</si>
  <si>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</si>
  <si>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</si>
  <si>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</si>
  <si>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</si>
  <si>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</si>
  <si>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</si>
  <si>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</si>
  <si>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</si>
  <si>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</si>
  <si>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</si>
  <si>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</si>
  <si>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</si>
  <si>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</si>
  <si>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</si>
  <si>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</si>
  <si>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</si>
  <si>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</si>
  <si>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</si>
  <si>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</si>
  <si>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</si>
  <si>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</si>
  <si>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</si>
  <si>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</si>
  <si>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</si>
  <si>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</si>
  <si>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</si>
  <si>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</si>
  <si>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</si>
  <si>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</si>
  <si>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</si>
  <si>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</si>
  <si>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</si>
  <si>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</si>
  <si>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</si>
  <si>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</si>
  <si>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</si>
  <si>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</si>
  <si>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</si>
  <si>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</si>
  <si>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</si>
  <si>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</si>
  <si>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</si>
  <si>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</si>
  <si>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</si>
  <si>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</si>
  <si>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</si>
  <si>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</si>
  <si>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</si>
  <si>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</si>
  <si>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</si>
  <si>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</si>
  <si>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</si>
  <si>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</si>
  <si>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</si>
  <si>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</si>
  <si>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</si>
  <si>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</si>
  <si>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</si>
  <si>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</si>
  <si>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</si>
  <si>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</si>
  <si>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</si>
  <si>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</si>
  <si>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</si>
  <si>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</si>
  <si>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</si>
  <si>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</si>
  <si>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</si>
  <si>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</si>
  <si>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</si>
  <si>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</si>
  <si>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</si>
  <si>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</si>
  <si>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</si>
  <si>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</si>
  <si>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</si>
  <si>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</si>
  <si>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</si>
  <si>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</si>
  <si>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</si>
  <si>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</si>
  <si>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</si>
  <si>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</si>
  <si>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</si>
  <si>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</si>
  <si>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</si>
  <si>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</si>
  <si>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</si>
  <si>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</si>
  <si>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</si>
  <si>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</si>
  <si>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</si>
  <si>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</si>
  <si>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</si>
  <si>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</si>
  <si>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</si>
  <si>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</si>
  <si>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</si>
  <si>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</si>
  <si>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</si>
  <si>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</si>
  <si>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</si>
  <si>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</si>
  <si>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</si>
  <si>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</si>
  <si>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</si>
  <si>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</si>
  <si>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</si>
  <si>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</si>
  <si>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</si>
  <si>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</si>
  <si>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</si>
  <si>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</si>
  <si>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</si>
  <si>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</si>
  <si>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</si>
  <si>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</si>
  <si>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</si>
  <si>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</si>
  <si>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</si>
  <si>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</si>
  <si>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</si>
  <si>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</si>
  <si>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</si>
  <si>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</si>
  <si>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</si>
  <si>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</si>
  <si>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</si>
  <si>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</si>
  <si>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</si>
  <si>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</si>
  <si>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</si>
  <si>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</si>
  <si>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</si>
  <si>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</si>
  <si>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</si>
  <si>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</si>
  <si>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</si>
  <si>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</si>
  <si>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</si>
  <si>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</si>
  <si>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</si>
  <si>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</si>
  <si>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</si>
  <si>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</si>
  <si>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</si>
  <si>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</si>
  <si>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</si>
  <si>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</si>
  <si>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</si>
  <si>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</si>
  <si>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</si>
  <si>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</si>
  <si>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</si>
  <si>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</si>
  <si>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</si>
  <si>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</si>
  <si>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</si>
  <si>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</si>
  <si>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</si>
  <si>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</si>
  <si>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</si>
  <si>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</si>
  <si>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</si>
  <si>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</si>
  <si>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</si>
  <si>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</si>
  <si>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</si>
  <si>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</si>
  <si>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</si>
  <si>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</si>
  <si>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</si>
  <si>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</si>
  <si>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</si>
  <si>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</si>
  <si>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</si>
  <si>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</si>
  <si>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</si>
  <si>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</si>
  <si>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</si>
  <si>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</si>
  <si>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</si>
  <si>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</si>
  <si>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</si>
  <si>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</si>
  <si>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</si>
  <si>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</si>
  <si>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</si>
  <si>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</si>
  <si>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</si>
  <si>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</si>
  <si>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</si>
  <si>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</si>
  <si>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</si>
  <si>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</si>
  <si>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</si>
  <si>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</si>
  <si>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</si>
  <si>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</si>
  <si>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</si>
  <si>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</si>
  <si>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</si>
  <si>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</si>
  <si>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</si>
  <si>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</si>
  <si>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</si>
  <si>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</si>
  <si>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</si>
  <si>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</si>
  <si>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</si>
  <si>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</si>
  <si>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</si>
  <si>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</si>
  <si>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</si>
  <si>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</si>
  <si>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</si>
  <si>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</si>
  <si>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</si>
  <si>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</si>
  <si>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</si>
  <si>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</si>
  <si>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</si>
  <si>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</si>
  <si>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</si>
  <si>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</si>
  <si>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</si>
  <si>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</si>
  <si>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</si>
  <si>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</si>
  <si>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</si>
  <si>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</si>
  <si>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</si>
  <si>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</si>
  <si>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</si>
  <si>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</si>
  <si>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</si>
  <si>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</si>
  <si>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</si>
  <si>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</si>
  <si>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</si>
  <si>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</si>
  <si>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</si>
  <si>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</si>
  <si>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</si>
  <si>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</si>
  <si>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</si>
  <si>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</si>
  <si>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</si>
  <si>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</si>
  <si>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</si>
  <si>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</si>
  <si>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</si>
  <si>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</si>
  <si>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</si>
  <si>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</si>
  <si>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</si>
  <si>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</si>
  <si>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</si>
  <si>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</si>
  <si>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</si>
  <si>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</si>
  <si>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</si>
  <si>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</si>
  <si>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</si>
  <si>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</si>
  <si>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</si>
  <si>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</si>
  <si>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</si>
  <si>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</si>
  <si>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</si>
  <si>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</si>
  <si>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</si>
  <si>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</si>
  <si>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</si>
  <si>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</si>
  <si>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</si>
  <si>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</si>
  <si>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</si>
  <si>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</si>
  <si>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</si>
  <si>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</si>
  <si>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</si>
  <si>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</si>
  <si>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</si>
  <si>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</si>
  <si>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</si>
  <si>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</si>
  <si>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</si>
  <si>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</si>
  <si>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</si>
  <si>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</si>
  <si>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</si>
  <si>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</si>
  <si>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</si>
  <si>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</si>
  <si>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</si>
  <si>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</si>
  <si>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</si>
  <si>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</si>
  <si>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</si>
  <si>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</si>
  <si>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</si>
  <si>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</si>
  <si>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</si>
  <si>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</si>
  <si>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</si>
  <si>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</si>
  <si>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</si>
  <si>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</si>
  <si>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</si>
  <si>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</si>
  <si>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</si>
  <si>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</si>
  <si>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</si>
  <si>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</si>
  <si>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</si>
  <si>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</si>
  <si>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</si>
  <si>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</si>
  <si>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</si>
  <si>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</si>
  <si>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</si>
  <si>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</si>
  <si>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</si>
  <si>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</si>
  <si>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</si>
  <si>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</si>
  <si>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</si>
  <si>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</si>
  <si>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</si>
  <si>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</si>
  <si>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</si>
  <si>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</si>
  <si>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</si>
  <si>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</si>
  <si>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</si>
  <si>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</si>
  <si>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</si>
  <si>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</si>
  <si>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</si>
  <si>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</si>
  <si>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</si>
  <si>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</si>
  <si>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</si>
  <si>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</si>
  <si>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</si>
  <si>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</si>
  <si>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</si>
  <si>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</si>
  <si>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</si>
  <si>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</si>
  <si>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</si>
  <si>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</si>
  <si>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</si>
  <si>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</si>
  <si>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</si>
  <si>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</si>
  <si>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</si>
  <si>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</si>
  <si>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</si>
  <si>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</si>
  <si>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</si>
  <si>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</si>
  <si>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</si>
  <si>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</si>
  <si>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</si>
  <si>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</si>
  <si>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</si>
  <si>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</si>
  <si>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</si>
  <si>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</si>
  <si>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</si>
  <si>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</si>
  <si>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</si>
  <si>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</si>
  <si>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</si>
  <si>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</si>
  <si>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</si>
  <si>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</si>
  <si>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</si>
  <si>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</si>
  <si>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</si>
  <si>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</si>
  <si>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</si>
  <si>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გიორგი</t>
  </si>
  <si>
    <t>დავით</t>
  </si>
  <si>
    <t>60002000568</t>
  </si>
  <si>
    <t>61004005940</t>
  </si>
  <si>
    <t>47001006737</t>
  </si>
  <si>
    <t>45001005126</t>
  </si>
  <si>
    <t>30001001557</t>
  </si>
  <si>
    <t xml:space="preserve">გიორგი </t>
  </si>
  <si>
    <t>25001004239</t>
  </si>
  <si>
    <t>08001018966</t>
  </si>
  <si>
    <t>49001003885</t>
  </si>
  <si>
    <t>36001006032</t>
  </si>
  <si>
    <t>01027017686</t>
  </si>
  <si>
    <t>01024004627</t>
  </si>
  <si>
    <t>57001009663</t>
  </si>
  <si>
    <t xml:space="preserve">ზურაბ </t>
  </si>
  <si>
    <t>01022008261</t>
  </si>
  <si>
    <t xml:space="preserve">თამაზ </t>
  </si>
  <si>
    <t xml:space="preserve">ვახტანგ </t>
  </si>
  <si>
    <t>59001006498</t>
  </si>
  <si>
    <t>მარინე</t>
  </si>
  <si>
    <t>43001002377</t>
  </si>
  <si>
    <t>59001008059</t>
  </si>
  <si>
    <t>59001105861</t>
  </si>
  <si>
    <t>59001122255</t>
  </si>
  <si>
    <t>59301129669</t>
  </si>
  <si>
    <t>59001074959</t>
  </si>
  <si>
    <t>24001046278</t>
  </si>
  <si>
    <t>10001005401</t>
  </si>
  <si>
    <t>45001004226</t>
  </si>
  <si>
    <t>27001038374</t>
  </si>
  <si>
    <t xml:space="preserve">ხელმძღვანელი                                                  ბუღალტერი (ან საამისოდ უფლებამოსილი </t>
  </si>
  <si>
    <t>თბილისი აღმაშენებლს 150</t>
  </si>
  <si>
    <t>ოფისი</t>
  </si>
  <si>
    <t>შპს რეალ ინვესტი</t>
  </si>
  <si>
    <t>თბილისი აღმაშენებლის 150</t>
  </si>
  <si>
    <t>თბილისი ნადარეიშვილის 3</t>
  </si>
  <si>
    <t>შპს ბურჯი</t>
  </si>
  <si>
    <t>ტექნიკა</t>
  </si>
  <si>
    <t>ყავის აპარატი</t>
  </si>
  <si>
    <t>შპს ახალი ყავის კომპანია</t>
  </si>
  <si>
    <t>თიბისი</t>
  </si>
  <si>
    <t>GEL</t>
  </si>
  <si>
    <t>USD</t>
  </si>
  <si>
    <t>ბილბორდის იჯარა</t>
  </si>
  <si>
    <t>ბილბორდი</t>
  </si>
  <si>
    <t>01001011476</t>
  </si>
  <si>
    <t xml:space="preserve">  თეა სალუქაშვილი</t>
  </si>
  <si>
    <t>1.2.15.3</t>
  </si>
  <si>
    <t>1.2.15.4</t>
  </si>
  <si>
    <t>ა(ა)იპ. "პლატფორმა ახალი პოლიტიკური მოძრაობა-სახელმწიფო ხალხისთვის"</t>
  </si>
  <si>
    <t>მსუბუქი</t>
  </si>
  <si>
    <t>ტოიოტა</t>
  </si>
  <si>
    <t>პრადო</t>
  </si>
  <si>
    <t>შპს ავტორენტ</t>
  </si>
  <si>
    <t>მაღალ გამავლობის</t>
  </si>
  <si>
    <t>GGJ685</t>
  </si>
  <si>
    <t>მერსედეს</t>
  </si>
  <si>
    <t>ეს კლასს</t>
  </si>
  <si>
    <t>GG354NN</t>
  </si>
  <si>
    <t>აბრამიშვილი</t>
  </si>
  <si>
    <t xml:space="preserve">მიხეილ </t>
  </si>
  <si>
    <t>მინაძე</t>
  </si>
  <si>
    <t>ქეთევან</t>
  </si>
  <si>
    <t>მანანა</t>
  </si>
  <si>
    <t>01011087975</t>
  </si>
  <si>
    <t>GE64TB7417136080100009</t>
  </si>
  <si>
    <t>GE06TB7417136180100002</t>
  </si>
  <si>
    <t>GE76TB7417136180100003</t>
  </si>
  <si>
    <t>EUR</t>
  </si>
  <si>
    <t>თბილისი რუსთაველის 24</t>
  </si>
  <si>
    <t>01008001307</t>
  </si>
  <si>
    <t>გამყრელიძე</t>
  </si>
  <si>
    <t>ქუთაისი ,თ.მეფის 21</t>
  </si>
  <si>
    <t>60001001049</t>
  </si>
  <si>
    <t>რუსუდან</t>
  </si>
  <si>
    <t xml:space="preserve">ფოთი დ . აღმაშენებლის </t>
  </si>
  <si>
    <t>42001003756</t>
  </si>
  <si>
    <t>მილორავა</t>
  </si>
  <si>
    <t>რუსთავი მეგობრობის 22</t>
  </si>
  <si>
    <t>35001010859</t>
  </si>
  <si>
    <t>ფიქრია</t>
  </si>
  <si>
    <t>ავალიანი</t>
  </si>
  <si>
    <t>35001067646</t>
  </si>
  <si>
    <t>ჩანქსელიანი</t>
  </si>
  <si>
    <t>ახმეტა რუსთაველის 60</t>
  </si>
  <si>
    <t>08001025021</t>
  </si>
  <si>
    <t>იდიძე</t>
  </si>
  <si>
    <t>ახალციხე რუსთაველის 69</t>
  </si>
  <si>
    <t>47001029377</t>
  </si>
  <si>
    <t>გარიკ</t>
  </si>
  <si>
    <t>მუადიანი</t>
  </si>
  <si>
    <t>მარნეული  რუსთაველის 21</t>
  </si>
  <si>
    <t>25001021712</t>
  </si>
  <si>
    <t>ანარ</t>
  </si>
  <si>
    <t xml:space="preserve"> ნურმამედოვი</t>
  </si>
  <si>
    <t>ოზურგეთი გურიის 8</t>
  </si>
  <si>
    <t>33001004331</t>
  </si>
  <si>
    <t>ბერიშვილი</t>
  </si>
  <si>
    <t>ბათუმი მემედ აბაშიძის 43</t>
  </si>
  <si>
    <t>01009011236</t>
  </si>
  <si>
    <t>მიხეილ</t>
  </si>
  <si>
    <t>აფაქიძე</t>
  </si>
  <si>
    <t>ტყიბული კოსტავას 2 ბ ნა 14</t>
  </si>
  <si>
    <t>41001006809</t>
  </si>
  <si>
    <t>ირმა</t>
  </si>
  <si>
    <t>ჯიშიაშვილი</t>
  </si>
  <si>
    <t>ბაღდადი წერეთლის ქ 6</t>
  </si>
  <si>
    <t>09001000474</t>
  </si>
  <si>
    <t>ლალი</t>
  </si>
  <si>
    <t>ქოჩიაშვილი</t>
  </si>
  <si>
    <t>გორი წერეთლის 29</t>
  </si>
  <si>
    <t>59001101395</t>
  </si>
  <si>
    <t>ია</t>
  </si>
  <si>
    <t xml:space="preserve"> ლომოური</t>
  </si>
  <si>
    <t>ხაშური ლესელიძის 10</t>
  </si>
  <si>
    <t>57001021002</t>
  </si>
  <si>
    <t>ზუგდიდი კიკალიშვილის 3</t>
  </si>
  <si>
    <t>19001003131</t>
  </si>
  <si>
    <t>მურმან</t>
  </si>
  <si>
    <t>მირცხულავა</t>
  </si>
  <si>
    <t>ხათუნა</t>
  </si>
  <si>
    <t>ლანჩხუთი ჟორდანიას 107</t>
  </si>
  <si>
    <t>26001005414</t>
  </si>
  <si>
    <t>ალექსანდრე</t>
  </si>
  <si>
    <t>იმნაიშვილი</t>
  </si>
  <si>
    <t>აბაშა თავისუფლების 79</t>
  </si>
  <si>
    <t>02001019883</t>
  </si>
  <si>
    <t>გულისა</t>
  </si>
  <si>
    <t>ჩოჩია</t>
  </si>
  <si>
    <t>ხარაგაული  სოლომონ მეფის 17</t>
  </si>
  <si>
    <t>შპს უღელტეხილი</t>
  </si>
  <si>
    <t>თერჯოლა რუსთაველის 78</t>
  </si>
  <si>
    <t>შპს  ,,განთიადი"</t>
  </si>
  <si>
    <t>ხონი თავისუფლების მოედანი 14</t>
  </si>
  <si>
    <t>55001007224</t>
  </si>
  <si>
    <t>ქუთათელაძე</t>
  </si>
  <si>
    <t>გურჯაანი გურამიშვილის შესახვევი 7</t>
  </si>
  <si>
    <t>13001012641</t>
  </si>
  <si>
    <t>მაია</t>
  </si>
  <si>
    <t>უტიაშვილი</t>
  </si>
  <si>
    <t>დუშეთი სტალინის 88</t>
  </si>
  <si>
    <t>16001002644</t>
  </si>
  <si>
    <t xml:space="preserve">სონიკო </t>
  </si>
  <si>
    <t>ისაშვილი</t>
  </si>
  <si>
    <t xml:space="preserve">წნორი თავისუფლების ქ N 64 </t>
  </si>
  <si>
    <t>40001016967</t>
  </si>
  <si>
    <t>ნინო</t>
  </si>
  <si>
    <t>ბოქოლიშვილი</t>
  </si>
  <si>
    <t xml:space="preserve">ცაგერი კოსტავას ქ N 20 </t>
  </si>
  <si>
    <t>49001000377</t>
  </si>
  <si>
    <t>ნატო</t>
  </si>
  <si>
    <t>სილაგაძე</t>
  </si>
  <si>
    <t xml:space="preserve">ამბროლაური კოსტავას ქუჩა N 1 </t>
  </si>
  <si>
    <t>04001002669</t>
  </si>
  <si>
    <t>ციცინო</t>
  </si>
  <si>
    <t>ნაფარიძე</t>
  </si>
  <si>
    <t xml:space="preserve">ონი აღმაშენებლის ქუჩა N 34 </t>
  </si>
  <si>
    <t>34001000672</t>
  </si>
  <si>
    <t>ტარიელ</t>
  </si>
  <si>
    <t>მეტრეველი</t>
  </si>
  <si>
    <t xml:space="preserve">წყალტუბო რუსთაველის ქუჩა N 6 </t>
  </si>
  <si>
    <t>წყალტუბროფკურორტი</t>
  </si>
  <si>
    <t xml:space="preserve">ვანი ლენინის ქუჩა N 55 </t>
  </si>
  <si>
    <t>17001002846</t>
  </si>
  <si>
    <t>ლერი</t>
  </si>
  <si>
    <t>ტყეშელაშვილი</t>
  </si>
  <si>
    <t>დოლიძე</t>
  </si>
  <si>
    <t xml:space="preserve">მესტია დაბა მესტია ქუჩა N 50 </t>
  </si>
  <si>
    <t>01008019461</t>
  </si>
  <si>
    <t>მარიკა</t>
  </si>
  <si>
    <t xml:space="preserve"> ჯაფარიძე</t>
  </si>
  <si>
    <t xml:space="preserve">სენაკი კოსტავას ქუჩა N 40 </t>
  </si>
  <si>
    <t>39001010767</t>
  </si>
  <si>
    <t>ფაღავა</t>
  </si>
  <si>
    <t xml:space="preserve">ხობი სტალინის 1 </t>
  </si>
  <si>
    <t>58001005478</t>
  </si>
  <si>
    <t>გოგია</t>
  </si>
  <si>
    <t xml:space="preserve">წალენჯიხა გამსახურდიას ქ 9 </t>
  </si>
  <si>
    <t>51001007197</t>
  </si>
  <si>
    <t xml:space="preserve">ლიმონი </t>
  </si>
  <si>
    <t>ზარანდია</t>
  </si>
  <si>
    <t>ჩოხატაური წერეთლის 3</t>
  </si>
  <si>
    <t>46001004676</t>
  </si>
  <si>
    <t>ზურაბი</t>
  </si>
  <si>
    <t>კუტუბიძე</t>
  </si>
  <si>
    <t xml:space="preserve">ჩხოროწყუ შენგელიას N 2 </t>
  </si>
  <si>
    <t>48001002277</t>
  </si>
  <si>
    <t>ბესიკი</t>
  </si>
  <si>
    <t>მამფორია</t>
  </si>
  <si>
    <t xml:space="preserve">ბოლნისი ორბელიანის ქუჩა N 105 </t>
  </si>
  <si>
    <t>10001042444</t>
  </si>
  <si>
    <t>ზოია</t>
  </si>
  <si>
    <t>საბანიძე</t>
  </si>
  <si>
    <t xml:space="preserve">ხულო მემედ აბაშძის 21 </t>
  </si>
  <si>
    <t>61009007673</t>
  </si>
  <si>
    <t>შორენა</t>
  </si>
  <si>
    <t>დეკანაძე</t>
  </si>
  <si>
    <t>ხელვაჩაური</t>
  </si>
  <si>
    <t>248385787</t>
  </si>
  <si>
    <t>შპს,,ხორო</t>
  </si>
  <si>
    <t xml:space="preserve">საგარეჯო სტალინის ქუჩა N 55 </t>
  </si>
  <si>
    <t>36001020527</t>
  </si>
  <si>
    <t xml:space="preserve">თამაზი </t>
  </si>
  <si>
    <t>კევლიშვილი</t>
  </si>
  <si>
    <t xml:space="preserve">შუახევი რუსთაველის 27 </t>
  </si>
  <si>
    <t>სპს ოთარ სურმანიძე და კომპანია</t>
  </si>
  <si>
    <t xml:space="preserve">ლაგოდეხი ქიზიყის ქუჩა 27 </t>
  </si>
  <si>
    <t>25001000955</t>
  </si>
  <si>
    <t>ოთარ</t>
  </si>
  <si>
    <t>ჭუჭულაშვილი</t>
  </si>
  <si>
    <t xml:space="preserve">ყვარელი ჭავჭავაძის ქუჩა N 180 </t>
  </si>
  <si>
    <t>45001013925</t>
  </si>
  <si>
    <t>გია</t>
  </si>
  <si>
    <t>ჭერაშვილი</t>
  </si>
  <si>
    <t xml:space="preserve">ასპინძა თამარის ქუჩა N 2 </t>
  </si>
  <si>
    <t>05001003979</t>
  </si>
  <si>
    <t>ლიანა</t>
  </si>
  <si>
    <t>ნადიბაიძე</t>
  </si>
  <si>
    <t>ლენტეხი</t>
  </si>
  <si>
    <t>27001001219</t>
  </si>
  <si>
    <t>შერმადინ</t>
  </si>
  <si>
    <t>ბემდელიანი</t>
  </si>
  <si>
    <t>თიანეთი რუსთაველის 14</t>
  </si>
  <si>
    <t>23001005017</t>
  </si>
  <si>
    <t>მარი</t>
  </si>
  <si>
    <t>წოწკოლაური</t>
  </si>
  <si>
    <t>მარტვილი შეროზიას ქ 5</t>
  </si>
  <si>
    <t>29001027119</t>
  </si>
  <si>
    <t xml:space="preserve">იამზე </t>
  </si>
  <si>
    <t>გაბისონია</t>
  </si>
  <si>
    <t xml:space="preserve">დუშეთი სტალინი, N88  </t>
  </si>
  <si>
    <t>01017019404</t>
  </si>
  <si>
    <t xml:space="preserve">ნელი </t>
  </si>
  <si>
    <t>ჩხიკვაძე</t>
  </si>
  <si>
    <t>დმანისი წმინდანინოს 30</t>
  </si>
  <si>
    <t>15001006110</t>
  </si>
  <si>
    <t>ზურაბ</t>
  </si>
  <si>
    <t>ოქრიაშვილი</t>
  </si>
  <si>
    <t>წალკა არისტოელეს 1</t>
  </si>
  <si>
    <t>52001017729</t>
  </si>
  <si>
    <t>ცქიტიშვილი</t>
  </si>
  <si>
    <t>თეთრიწყარო კოსტავას 1</t>
  </si>
  <si>
    <t>22001001863</t>
  </si>
  <si>
    <t>კენკებაშვილი</t>
  </si>
  <si>
    <t>ადიგენი თამარ მეფის 4</t>
  </si>
  <si>
    <t>01017007990</t>
  </si>
  <si>
    <t>ქებულაძე</t>
  </si>
  <si>
    <t>თბილისი ნაძალადევი არბოს ქ 3/6</t>
  </si>
  <si>
    <t>01021005053</t>
  </si>
  <si>
    <t>ვარლამ</t>
  </si>
  <si>
    <t>კვანტალიანი</t>
  </si>
  <si>
    <t>თბილისი ჩუღურეთი არდონის 3</t>
  </si>
  <si>
    <t>შპს მერანი 2009</t>
  </si>
  <si>
    <t>თბილისი კრწანისი გორგასლის 77</t>
  </si>
  <si>
    <t>01011019836</t>
  </si>
  <si>
    <t>ნამიჭეიშვილი</t>
  </si>
  <si>
    <t>თბილისი ვაზისუბანი 1მკ/რ 15 კორ</t>
  </si>
  <si>
    <t>01002016169</t>
  </si>
  <si>
    <t xml:space="preserve">ცისანა </t>
  </si>
  <si>
    <t>ზექალაშვილი</t>
  </si>
  <si>
    <t>თბილისი საბურთალო სააკაძის მოედანი 1</t>
  </si>
  <si>
    <t>თბილისი ვაკე ნუცუბიძის ქ 129ა</t>
  </si>
  <si>
    <t>61001009868</t>
  </si>
  <si>
    <t>ირაკლი</t>
  </si>
  <si>
    <t>ჭინჭარაძე</t>
  </si>
  <si>
    <t>თბილისი დიღომი პეტრიწის 9</t>
  </si>
  <si>
    <t>01025002181</t>
  </si>
  <si>
    <t>ბასიაშვილი</t>
  </si>
  <si>
    <t>ქედა აღმაშენებლის 14</t>
  </si>
  <si>
    <t>61008001280</t>
  </si>
  <si>
    <t xml:space="preserve">მირზა </t>
  </si>
  <si>
    <t>გათენაძე</t>
  </si>
  <si>
    <t>ნინოწმინდა თავისუფლების 11</t>
  </si>
  <si>
    <t>32001000147</t>
  </si>
  <si>
    <t>მელს</t>
  </si>
  <si>
    <t>ბდოიან</t>
  </si>
  <si>
    <t>კასპი სააკაძის 10ა</t>
  </si>
  <si>
    <t xml:space="preserve"> ბერიძე  </t>
  </si>
  <si>
    <t>თბილისი შუამთის 20</t>
  </si>
  <si>
    <t>01027024934</t>
  </si>
  <si>
    <t>თენგიზ</t>
  </si>
  <si>
    <t>ბაბაკიშვილი</t>
  </si>
  <si>
    <t>ახალქალაქი</t>
  </si>
  <si>
    <t>07001018039</t>
  </si>
  <si>
    <t>არუთიუნ</t>
  </si>
  <si>
    <t>აკოპიანი</t>
  </si>
  <si>
    <t>თბილისი ნაძალადევი ც.დადიანის 90</t>
  </si>
  <si>
    <t>01019010719</t>
  </si>
  <si>
    <t>არჩილ</t>
  </si>
  <si>
    <t>მორჩლაძე</t>
  </si>
  <si>
    <t>თბილისი დიდუბე გ.რობაქიძის 7</t>
  </si>
  <si>
    <t>01008022978</t>
  </si>
  <si>
    <t>01006001725</t>
  </si>
  <si>
    <t>ნანა</t>
  </si>
  <si>
    <t>დოღონაძე</t>
  </si>
  <si>
    <t>0103300100</t>
  </si>
  <si>
    <t>დედოფლისწყარო რუსთაველის 36</t>
  </si>
  <si>
    <t>14001004307</t>
  </si>
  <si>
    <t>გელა</t>
  </si>
  <si>
    <t>გველუკაშვილი</t>
  </si>
  <si>
    <t>თბილისი გლდანი ხიზანიშვილის 2</t>
  </si>
  <si>
    <t>01001012012</t>
  </si>
  <si>
    <t>შავლეგო</t>
  </si>
  <si>
    <t>ყრუაშვილი</t>
  </si>
  <si>
    <t>ქობულეთი აღმაშენებლის 112ა</t>
  </si>
  <si>
    <t>61004008339</t>
  </si>
  <si>
    <t>გოგიტიძე</t>
  </si>
  <si>
    <t>მამუკა</t>
  </si>
  <si>
    <t>თბილისი დიდუბე თამარ მეფის 12</t>
  </si>
  <si>
    <t>01008009067</t>
  </si>
  <si>
    <t>ცისკარიშვილი</t>
  </si>
  <si>
    <t>თბილისიგლდანი ხიზანიშვილის 2</t>
  </si>
  <si>
    <t>01011025293</t>
  </si>
  <si>
    <t>არტურ</t>
  </si>
  <si>
    <t>ფერიაშვილი</t>
  </si>
  <si>
    <t>01013018628</t>
  </si>
  <si>
    <t>თინა</t>
  </si>
  <si>
    <t>ალექსანდროვი</t>
  </si>
  <si>
    <t>თბილისი ჩუბინიშვილის 68</t>
  </si>
  <si>
    <t>01026003629</t>
  </si>
  <si>
    <t xml:space="preserve">მერაბ </t>
  </si>
  <si>
    <t>ღავთაძე</t>
  </si>
  <si>
    <t>საწყობი</t>
  </si>
  <si>
    <t>ზაზა</t>
  </si>
  <si>
    <t>სიმონეიშვილი</t>
  </si>
  <si>
    <t>ვანი  თავისუფლების 4</t>
  </si>
  <si>
    <t>ბათუმი მელაშვილის 14</t>
  </si>
  <si>
    <t>ბათუმი გრიშაშვილის ქ</t>
  </si>
  <si>
    <t>ბათუმი დასახლება ანგისა აღმაშენებლის 2 ბ</t>
  </si>
  <si>
    <t>ვარკეთლი 3  3 მკ/რ  კორ 304</t>
  </si>
  <si>
    <t>სურამი ლესია უკრაინკას 2</t>
  </si>
  <si>
    <t xml:space="preserve">ვანი სოფ  შუამთა </t>
  </si>
  <si>
    <t>ზუგდიდი ჩიქობავას 23</t>
  </si>
  <si>
    <t>ქუთაისი ავტომშენებელის 15</t>
  </si>
  <si>
    <t>თემქა ანაპის 414 ე</t>
  </si>
  <si>
    <t>დობორჯგინიძე</t>
  </si>
  <si>
    <t>დარეჯან</t>
  </si>
  <si>
    <t>ართმელაძე</t>
  </si>
  <si>
    <t>მურად</t>
  </si>
  <si>
    <t>დიასამიძე</t>
  </si>
  <si>
    <t>01011029634</t>
  </si>
  <si>
    <t>ვაშაკიძე</t>
  </si>
  <si>
    <t>57001035191</t>
  </si>
  <si>
    <t>გრძელიშვილი</t>
  </si>
  <si>
    <t>17001011615</t>
  </si>
  <si>
    <t>ბესარიონ</t>
  </si>
  <si>
    <t>კორძაძე</t>
  </si>
  <si>
    <t>19001030986</t>
  </si>
  <si>
    <t>ყურაშვილი</t>
  </si>
  <si>
    <t>60001041633</t>
  </si>
  <si>
    <t>გოშხეთელიანი</t>
  </si>
  <si>
    <t>ანა</t>
  </si>
  <si>
    <t>01022012675</t>
  </si>
  <si>
    <t>ტოკლიკიშვილი</t>
  </si>
  <si>
    <t>01001030170</t>
  </si>
  <si>
    <t>ფულადი შემოწირულობა</t>
  </si>
  <si>
    <t>01008006565</t>
  </si>
  <si>
    <t>01008019088</t>
  </si>
  <si>
    <t>GE94TB7183445061100012</t>
  </si>
  <si>
    <t>GE74TB7264645068100003</t>
  </si>
  <si>
    <t>GE38TB1125145066522334</t>
  </si>
  <si>
    <t>GE72TB7102445068100001</t>
  </si>
  <si>
    <t>სს  თიბისი  ბანკი</t>
  </si>
  <si>
    <t>სს "საქართველოს ბანკი"</t>
  </si>
  <si>
    <t>სს "ბანკი რესპუბლიკა"</t>
  </si>
  <si>
    <t>სს "პროკრედიტ ბანკი, საქართველო"</t>
  </si>
  <si>
    <t>არაფულადი შემოწირულობა</t>
  </si>
  <si>
    <t>გიორგი შოშიაშვილი</t>
  </si>
  <si>
    <t>ბერდი გამყრელიძე</t>
  </si>
  <si>
    <t>01006018745</t>
  </si>
  <si>
    <t>ფეისბუქ მომსახურეობა</t>
  </si>
  <si>
    <t>საარჩევნო ბლოკი პაატა ბურჭულაძე სახელმწიფო ხალხისთვის</t>
  </si>
  <si>
    <t>25001000041</t>
  </si>
  <si>
    <t>მაგისტრი დაცვის სამსახური</t>
  </si>
  <si>
    <t>საინფორმაციო მომსახურეობა ახალი ამბები</t>
  </si>
  <si>
    <t>I &amp; k   კარტრიჯების დატენვის საფასური</t>
  </si>
  <si>
    <t>01010004060</t>
  </si>
  <si>
    <t>ნოდარ</t>
  </si>
  <si>
    <t>ბარბაქაძე</t>
  </si>
  <si>
    <t>აკაკი</t>
  </si>
  <si>
    <t>თემქა ანაპის 414 დივიზია ქ 35ა</t>
  </si>
  <si>
    <t>40001007609</t>
  </si>
  <si>
    <t>ჩულაშვილი</t>
  </si>
  <si>
    <t>ლილო საქსოფმანქანა 2</t>
  </si>
  <si>
    <t>ქელდიშვილი</t>
  </si>
  <si>
    <t>აბაშა თავისუფლების N48</t>
  </si>
  <si>
    <t>02001001024</t>
  </si>
  <si>
    <t>კაჭარავა</t>
  </si>
  <si>
    <t>ქუთაისი(საწყობი) ფოთის ქ N3</t>
  </si>
  <si>
    <t>ნარგიზა</t>
  </si>
  <si>
    <t>ღვინეფაძე</t>
  </si>
  <si>
    <t>ქუთაისი სულხან-საბას N21</t>
  </si>
  <si>
    <t>36,40</t>
  </si>
  <si>
    <t>ლევან</t>
  </si>
  <si>
    <t>ციხელაშვილი</t>
  </si>
  <si>
    <t>მუხიანი 1 მ/რ,კორ 5ა-5ბ</t>
  </si>
  <si>
    <t>189,2</t>
  </si>
  <si>
    <t>შპს ''მა ლუ ილ ''</t>
  </si>
  <si>
    <t>ბათუმი მარჯანიშვილის N2</t>
  </si>
  <si>
    <t>71,4</t>
  </si>
  <si>
    <t xml:space="preserve">ავთანდილ </t>
  </si>
  <si>
    <t>მეფარიშვილი</t>
  </si>
  <si>
    <t>ჭიათურა ყაზბეგის ქ 6</t>
  </si>
  <si>
    <t>01026001725</t>
  </si>
  <si>
    <t>ნადირაშვილი</t>
  </si>
  <si>
    <t>რუსთავი კოსტავას N23</t>
  </si>
  <si>
    <t>35001056789</t>
  </si>
  <si>
    <t>ზიზი</t>
  </si>
  <si>
    <t>2 თვე</t>
  </si>
  <si>
    <t>1 თვე</t>
  </si>
  <si>
    <t>შპს ემ ეს ჯგუფი</t>
  </si>
  <si>
    <t>სამონტაჟო ,საკანცელარიო ,პროდუქცია და მომსახურება ყრილობების და შეხვედრებისთვის</t>
  </si>
  <si>
    <t>10.08.2016 პარტია</t>
  </si>
  <si>
    <t>საქართველოს განვითარების ფონდი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</si>
  <si>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</si>
  <si>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</si>
  <si>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</si>
  <si>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</si>
  <si>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</si>
  <si>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</si>
  <si>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</si>
  <si>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</si>
  <si>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</si>
  <si>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>22.08.2016 პარტია</t>
  </si>
  <si>
    <t>შპს ბენე</t>
  </si>
  <si>
    <t>ქენონის ფოტოაპარატი თავისი მოწყობილობებით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</si>
  <si>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</si>
  <si>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</si>
  <si>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</si>
  <si>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</si>
  <si>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</si>
  <si>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</si>
  <si>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</si>
  <si>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</si>
  <si>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</si>
  <si>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</si>
  <si>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რადიოკომპანია 1 რადიო</t>
  </si>
  <si>
    <t>საინფორმაციო მხარდაჭერა</t>
  </si>
  <si>
    <t>ახალი ამბები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</si>
  <si>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</si>
  <si>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</si>
  <si>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</si>
  <si>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</si>
  <si>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</si>
  <si>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პაატა ბურჭულაძე</t>
  </si>
  <si>
    <t>01.07.2016 პარტია</t>
  </si>
  <si>
    <t>თეიმურაზ შოშიაშვილი</t>
  </si>
  <si>
    <t>01001031689</t>
  </si>
  <si>
    <t>ხელფასი - ივლისი /აგვისტო</t>
  </si>
  <si>
    <t>რამაზ ქარჩავა</t>
  </si>
  <si>
    <t>48001005360</t>
  </si>
  <si>
    <t>შალვა შოშიაშვილი</t>
  </si>
  <si>
    <t>გიორგი თურქია</t>
  </si>
  <si>
    <t>01026001349</t>
  </si>
  <si>
    <t>შალვა გვარამაძე</t>
  </si>
  <si>
    <t>01017039570</t>
  </si>
  <si>
    <t>დავით ჯანდიერი</t>
  </si>
  <si>
    <t>ელენე ფანჩულიძე</t>
  </si>
  <si>
    <t>01401102358</t>
  </si>
  <si>
    <t>მამუკა თოიძე</t>
  </si>
  <si>
    <t>01019005951</t>
  </si>
  <si>
    <t>ლევან ხუციშვილი</t>
  </si>
  <si>
    <t>44001000678</t>
  </si>
  <si>
    <t>გიორგი დალბაშვილი</t>
  </si>
  <si>
    <t>01024047554</t>
  </si>
  <si>
    <t>სამსონ გოგიბედაშვილი</t>
  </si>
  <si>
    <t>01007005566</t>
  </si>
  <si>
    <t>ირინა ზურაბოვა</t>
  </si>
  <si>
    <t>01017013216</t>
  </si>
  <si>
    <t>ელენე ალფაიძე</t>
  </si>
  <si>
    <t>01030031129</t>
  </si>
  <si>
    <t>მარიამ ლორთქიფანიძე</t>
  </si>
  <si>
    <t>01026010825</t>
  </si>
  <si>
    <t>სალომე გოგსაძე</t>
  </si>
  <si>
    <t>60001053445</t>
  </si>
  <si>
    <t>ირაკლი მოდებაძე</t>
  </si>
  <si>
    <t>01019049248</t>
  </si>
  <si>
    <t>მირიან მაჭავარიანი</t>
  </si>
  <si>
    <t>56001001467</t>
  </si>
  <si>
    <t>ხათუნა ზამბახიძე</t>
  </si>
  <si>
    <t>საჩხერეს ოფისი - საიჯარო ქირა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</si>
  <si>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</si>
  <si>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</si>
  <si>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</si>
  <si>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07.09.2016 ბლოკი</t>
  </si>
  <si>
    <t>შპს 2დუ სტუდიო</t>
  </si>
  <si>
    <t>საიჯარო ტექნიკური მომსახურების ღირებულება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</si>
  <si>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</si>
  <si>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</si>
  <si>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</si>
  <si>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</si>
  <si>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</si>
  <si>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</si>
  <si>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შპს ასტილი</t>
  </si>
  <si>
    <t xml:space="preserve">ბეჭდვით მომსახურება </t>
  </si>
  <si>
    <t>შპს მაპი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</si>
  <si>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</si>
  <si>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</si>
  <si>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</si>
  <si>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</si>
  <si>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</si>
  <si>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19.09.2016</t>
  </si>
  <si>
    <t>შპს ტორი პლიუსი</t>
  </si>
  <si>
    <t>12.09.2016  16.09.2016 ბლოკი</t>
  </si>
  <si>
    <t>შპს ფორმა</t>
  </si>
  <si>
    <t>ფლაერები</t>
  </si>
  <si>
    <t>27.08.2016 ბლოკი</t>
  </si>
  <si>
    <t>სატრანსპორტო საშ-ის იჯარა</t>
  </si>
  <si>
    <t>31.08.2016</t>
  </si>
  <si>
    <t>კახეთის ენერგო დისტრიბუცია</t>
  </si>
  <si>
    <t>კომუნალური</t>
  </si>
  <si>
    <t>თელასი</t>
  </si>
  <si>
    <t>01.07.2016</t>
  </si>
  <si>
    <t>ზოია საბანიძე</t>
  </si>
  <si>
    <t>ბოლნისის იჯარა</t>
  </si>
  <si>
    <t>მაია უტიაშვილი</t>
  </si>
  <si>
    <t>დარეჯან ართმელიძე</t>
  </si>
  <si>
    <t>ბათუმი საიჯარო ქირა</t>
  </si>
  <si>
    <t>მიხეილ დობორჯგინიძე</t>
  </si>
  <si>
    <t>ნელი ჩხიკვაძე</t>
  </si>
  <si>
    <t>დუშეთი საიჯარო ქირა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</si>
  <si>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</si>
  <si>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</si>
  <si>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</si>
  <si>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</si>
  <si>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</si>
  <si>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</si>
  <si>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</si>
  <si>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</si>
  <si>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</si>
  <si>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</si>
  <si>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</si>
  <si>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</si>
  <si>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</si>
  <si>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</si>
  <si>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</si>
  <si>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</si>
  <si>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</si>
  <si>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ზურაბ კუტუბიძე</t>
  </si>
  <si>
    <t>ჩოხატაური</t>
  </si>
  <si>
    <t>ბესიკ მამფორია</t>
  </si>
  <si>
    <t>ჩხოროწყუ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</si>
  <si>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</si>
  <si>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</si>
  <si>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</si>
  <si>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</si>
  <si>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</si>
  <si>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</si>
  <si>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</si>
  <si>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</si>
  <si>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</si>
  <si>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</si>
  <si>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</si>
  <si>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</si>
  <si>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მელს ბდოიანი</t>
  </si>
  <si>
    <t>გელა გველუკაშვილი</t>
  </si>
  <si>
    <t>იჯარა დედოფლისწყარო</t>
  </si>
  <si>
    <t>მიხეილ აფაქიძე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</si>
  <si>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</si>
  <si>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</si>
  <si>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</si>
  <si>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</si>
  <si>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ქეთევან მილორავა</t>
  </si>
  <si>
    <t>ფოთის საიჯარო ქირა</t>
  </si>
  <si>
    <t>ვახტანგ ბერიშვილი</t>
  </si>
  <si>
    <t>ოზურგეთის საიჯარო ქირა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</si>
  <si>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</si>
  <si>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</si>
  <si>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</si>
  <si>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</si>
  <si>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ალექსანდრე იმნაიშვილი</t>
  </si>
  <si>
    <t>ლანჩხუთის საიჯარო ქირა</t>
  </si>
  <si>
    <t>საიჯარო ქირა</t>
  </si>
  <si>
    <t>შპს ხორო</t>
  </si>
  <si>
    <t>იამზე გაბისონია</t>
  </si>
  <si>
    <t>მარტვილის საიჯარო ქირა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</si>
  <si>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</si>
  <si>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</si>
  <si>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</si>
  <si>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</si>
  <si>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მიხეილ ცქიტიშვილი</t>
  </si>
  <si>
    <t>წალკა საიჯარო ქირა</t>
  </si>
  <si>
    <t>ოთარ ჭუჭულაშვილი</t>
  </si>
  <si>
    <t>ლაგოდეხი  საიჯარო ქირა</t>
  </si>
  <si>
    <t>ვახტანგ ყურაშვილი</t>
  </si>
  <si>
    <t>შპს ემეი კონსალტინგი</t>
  </si>
  <si>
    <t>405145203</t>
  </si>
  <si>
    <t>ყრილობის ვიზუალური გაფორმება</t>
  </si>
  <si>
    <t>19.05.2016</t>
  </si>
  <si>
    <t>შპს ედელვაისი</t>
  </si>
  <si>
    <t>კვების ღირებულება</t>
  </si>
  <si>
    <t>29.06.2016</t>
  </si>
  <si>
    <t>შპს ჯეოლენდ +</t>
  </si>
  <si>
    <t>რუკები</t>
  </si>
  <si>
    <t>სს სილქნეტი</t>
  </si>
  <si>
    <t>27.06.2016</t>
  </si>
  <si>
    <t>სასტუმრო კოლხიდა</t>
  </si>
  <si>
    <t>სასტუმროს მომსახურება</t>
  </si>
  <si>
    <t>შპს კრეატორი</t>
  </si>
  <si>
    <t>საკანცელარიო საქონელი</t>
  </si>
  <si>
    <t>27.07.2016</t>
  </si>
  <si>
    <t>შპს ტექნო ბუმი</t>
  </si>
  <si>
    <t>სატრანსპორტო მომსახურება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</si>
  <si>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</si>
  <si>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</si>
  <si>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</si>
  <si>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</si>
  <si>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</si>
  <si>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</si>
  <si>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</si>
  <si>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</si>
  <si>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</si>
  <si>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</si>
  <si>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</si>
  <si>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18.05.2016</t>
  </si>
  <si>
    <t>18.05.2016    18.06.2016</t>
  </si>
  <si>
    <t>405123174</t>
  </si>
  <si>
    <t>მოძრავი ქონების იჯარა , კომუნალურები</t>
  </si>
  <si>
    <t>18.05.2016  01.06.2016  22.06.2016</t>
  </si>
  <si>
    <t>სს რეალ ინვესტი</t>
  </si>
  <si>
    <t>ოფისის იჯარა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</si>
  <si>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</si>
  <si>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</si>
  <si>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</si>
  <si>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</si>
  <si>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</si>
  <si>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</si>
  <si>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</si>
  <si>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</si>
  <si>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</si>
  <si>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</si>
  <si>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გვანცა იობიძე</t>
  </si>
  <si>
    <t>დიანა ხალვაში</t>
  </si>
  <si>
    <t>დიმიტრი ბლუაშვილი</t>
  </si>
  <si>
    <t>01017042400</t>
  </si>
  <si>
    <t>დავით ნარუაშვილი</t>
  </si>
  <si>
    <t>ლელა კაპანაძე</t>
  </si>
  <si>
    <t>20001050467</t>
  </si>
  <si>
    <t>ნათია ბათირაშვილი</t>
  </si>
  <si>
    <t>54001018197</t>
  </si>
  <si>
    <t>გურანდა კონცელიძე</t>
  </si>
  <si>
    <t>61008002267</t>
  </si>
  <si>
    <t>ალექსი ქიბროწაშვილი</t>
  </si>
  <si>
    <t>08001009725</t>
  </si>
  <si>
    <t>ლია ლომინაშვილი</t>
  </si>
  <si>
    <t>61003007351</t>
  </si>
  <si>
    <t>სოფიკო შარაბიძე</t>
  </si>
  <si>
    <t>35001105709</t>
  </si>
  <si>
    <t>კახაბერ ბერიძე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</si>
  <si>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</si>
  <si>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</si>
  <si>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</si>
  <si>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</si>
  <si>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26001035433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</si>
  <si>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</si>
  <si>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</si>
  <si>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</si>
  <si>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</si>
  <si>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</si>
  <si>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13001001184</t>
  </si>
  <si>
    <t>დიტო კვირკველია</t>
  </si>
  <si>
    <t>ნანი სკანაძე</t>
  </si>
  <si>
    <t>კონსტანტინე ლობჟანიძე</t>
  </si>
  <si>
    <t>01024035767</t>
  </si>
  <si>
    <t>აკაკი კვინტლაძე</t>
  </si>
  <si>
    <t>01030050081</t>
  </si>
  <si>
    <t>ცოტნე გლოველი</t>
  </si>
  <si>
    <t>01019053551</t>
  </si>
  <si>
    <t>დავით მახათაძე</t>
  </si>
  <si>
    <t>01031005952</t>
  </si>
  <si>
    <t>ზურაბ პინაიშვილი</t>
  </si>
  <si>
    <t>01012015300</t>
  </si>
  <si>
    <t>ლევან ნუცუბიძე</t>
  </si>
  <si>
    <t>01024011331</t>
  </si>
  <si>
    <t>ნუგზარ ღვალაძე</t>
  </si>
  <si>
    <t>01006005591</t>
  </si>
  <si>
    <t>გურამ გურჩიანი</t>
  </si>
  <si>
    <t>62007011131</t>
  </si>
  <si>
    <t>ზურაბ კიკვაძე</t>
  </si>
  <si>
    <t>01021003548</t>
  </si>
  <si>
    <t>გრიგოლ ლაბარტყავა</t>
  </si>
  <si>
    <t>62007014261</t>
  </si>
  <si>
    <t>ირაკლი მერაბაშვილი</t>
  </si>
  <si>
    <t>01002006376</t>
  </si>
  <si>
    <t>გიორგი პეტრიაშვილი</t>
  </si>
  <si>
    <t>01019061763</t>
  </si>
  <si>
    <t>თეიმურაზ გაგუა</t>
  </si>
  <si>
    <t>01001021454</t>
  </si>
  <si>
    <t>გიორგი ეგრისელაშვილი</t>
  </si>
  <si>
    <t>ზაზა რევიშვილი</t>
  </si>
  <si>
    <t>01026011099</t>
  </si>
  <si>
    <t>მაია ტაბიძე</t>
  </si>
  <si>
    <t>01024035835</t>
  </si>
  <si>
    <t>ნანა ცინდელიანი</t>
  </si>
  <si>
    <t>01005005012</t>
  </si>
  <si>
    <t>რევაზ სახვაძე</t>
  </si>
  <si>
    <t>თამაზ ხიზანიშვილი</t>
  </si>
  <si>
    <t>01030000656</t>
  </si>
  <si>
    <t>სოფიო ბაღდავაძე</t>
  </si>
  <si>
    <t>01008028660</t>
  </si>
  <si>
    <t>ვახტანგ პეტრიაშვილი</t>
  </si>
  <si>
    <t>01007007180</t>
  </si>
  <si>
    <t>ნუგზარ ჯაში</t>
  </si>
  <si>
    <t>01010005074</t>
  </si>
  <si>
    <t>თამარ ჯიშკარიანი</t>
  </si>
  <si>
    <t>01023008456</t>
  </si>
  <si>
    <t>კახაბერ ქურციკიძე</t>
  </si>
  <si>
    <t>01022004229</t>
  </si>
  <si>
    <t>გიორგი სტეფანაშვილი</t>
  </si>
  <si>
    <t>01015015305</t>
  </si>
  <si>
    <t>სალომე მეტონიძე</t>
  </si>
  <si>
    <t>01017053484</t>
  </si>
  <si>
    <t>სოფიო გიორგაძე</t>
  </si>
  <si>
    <t>01015005420</t>
  </si>
  <si>
    <t>გიორგი არევაძე</t>
  </si>
  <si>
    <t>01026007215</t>
  </si>
  <si>
    <t>გიორგი შერვაშიძე</t>
  </si>
  <si>
    <t>01017016807</t>
  </si>
  <si>
    <t>გიორგი ბეზარაშვილი</t>
  </si>
  <si>
    <t>01010008286</t>
  </si>
  <si>
    <t>13.06.2016</t>
  </si>
  <si>
    <t>ანი ბალხამიშვილი</t>
  </si>
  <si>
    <t>დავით თოფურიძე</t>
  </si>
  <si>
    <t>61001022146</t>
  </si>
  <si>
    <t>08.06.2016</t>
  </si>
  <si>
    <t>ევა გიგილაშვილი</t>
  </si>
  <si>
    <t>43001014580</t>
  </si>
  <si>
    <t>პაატა ბედიანაშვილი</t>
  </si>
  <si>
    <t>გიორგი ოდიშვილი</t>
  </si>
  <si>
    <t>44001001688</t>
  </si>
  <si>
    <t>მარინე მარჯანიძე</t>
  </si>
  <si>
    <t>მედეა აბაშიძე</t>
  </si>
  <si>
    <t>გივი სუჯაშვილი</t>
  </si>
  <si>
    <t>44001000032</t>
  </si>
  <si>
    <t>სანდრო კვირჭიშვილი</t>
  </si>
  <si>
    <t>44001001537</t>
  </si>
  <si>
    <t>ზინაიდა ცერცვაძე</t>
  </si>
  <si>
    <t>გვანცა ხაბალაშვილი</t>
  </si>
  <si>
    <t>მთვარისა ინაკავაძე</t>
  </si>
  <si>
    <t>ზურაბ თეთრუაშვილი</t>
  </si>
  <si>
    <t>ცისმარი მჭედლიშვილი</t>
  </si>
  <si>
    <t>59701136939</t>
  </si>
  <si>
    <t>ნინო გოშაძე</t>
  </si>
  <si>
    <t>თეიმურაზ ნარიმანიშვილი</t>
  </si>
  <si>
    <t>03001000465</t>
  </si>
  <si>
    <t>თინათინ გიგიტაშვილი</t>
  </si>
  <si>
    <t>ზოია მუმლაური</t>
  </si>
  <si>
    <t>ნინო პეტრიაშვილი</t>
  </si>
  <si>
    <t>01001025507</t>
  </si>
  <si>
    <t>ლაურინეს</t>
  </si>
  <si>
    <t>ფილიპავიციუს</t>
  </si>
  <si>
    <t>37804160481</t>
  </si>
  <si>
    <t>ივნისი /პლატფორმა</t>
  </si>
  <si>
    <t>წაქაძე</t>
  </si>
  <si>
    <t>18001018735</t>
  </si>
  <si>
    <t>სატელევიზიო რეკლამის ხარჯი</t>
  </si>
  <si>
    <t>ინტერ მედია პლიუსი</t>
  </si>
  <si>
    <t>საარჩევნო ბლოკი "პაატა ბურჭულაძე -სახელმწიფო ხალხისთვის"</t>
  </si>
  <si>
    <t>წამი</t>
  </si>
  <si>
    <t>შპს ტელეკომპანია პირველი</t>
  </si>
  <si>
    <t>ბეჭდური რეკლამი ხარჯი</t>
  </si>
  <si>
    <t>ცალი</t>
  </si>
  <si>
    <t>ინტერნეტ-რეკლამს ხრჯი</t>
  </si>
  <si>
    <t>62001007576</t>
  </si>
  <si>
    <t>01005006414</t>
  </si>
  <si>
    <t>01026000832</t>
  </si>
  <si>
    <t>65002011706</t>
  </si>
  <si>
    <t>01026008823</t>
  </si>
  <si>
    <t>01031003605</t>
  </si>
  <si>
    <t>01008013916</t>
  </si>
  <si>
    <t>01028003685</t>
  </si>
  <si>
    <t>51001000453</t>
  </si>
  <si>
    <t>59001096358</t>
  </si>
  <si>
    <t>59001112899</t>
  </si>
  <si>
    <t>42001007027</t>
  </si>
  <si>
    <t>42001005876</t>
  </si>
  <si>
    <t>59001114935</t>
  </si>
  <si>
    <t>37001022435</t>
  </si>
  <si>
    <t>42001005677</t>
  </si>
  <si>
    <t>59001034267</t>
  </si>
  <si>
    <t>61001013914</t>
  </si>
  <si>
    <t>51002000037</t>
  </si>
  <si>
    <t>61006014385</t>
  </si>
  <si>
    <t>01010013812</t>
  </si>
  <si>
    <t>01005022633</t>
  </si>
  <si>
    <t>01008023948</t>
  </si>
  <si>
    <t>01024008625</t>
  </si>
  <si>
    <t>01008063259</t>
  </si>
  <si>
    <t>01010009059</t>
  </si>
  <si>
    <t>62001040423</t>
  </si>
  <si>
    <t>01010006918</t>
  </si>
  <si>
    <t>01030007742</t>
  </si>
  <si>
    <t>01024008624</t>
  </si>
  <si>
    <t>01019028400</t>
  </si>
  <si>
    <t>01009008526</t>
  </si>
  <si>
    <t>01024011088</t>
  </si>
  <si>
    <t>29001004247</t>
  </si>
  <si>
    <t>01008015354</t>
  </si>
  <si>
    <t>01021011968</t>
  </si>
  <si>
    <t>35001003173</t>
  </si>
  <si>
    <t>01024002614</t>
  </si>
  <si>
    <t>01009017128</t>
  </si>
  <si>
    <t>01005003205</t>
  </si>
  <si>
    <t>33001038297</t>
  </si>
  <si>
    <t>01005000058</t>
  </si>
  <si>
    <t>01024049135</t>
  </si>
  <si>
    <t>01010005146</t>
  </si>
  <si>
    <t>13001068076</t>
  </si>
  <si>
    <t>29001004616</t>
  </si>
  <si>
    <t>01019061619</t>
  </si>
  <si>
    <t>60001124342</t>
  </si>
  <si>
    <t>01024042508</t>
  </si>
  <si>
    <t>01024036691</t>
  </si>
  <si>
    <t>01019030203</t>
  </si>
  <si>
    <t>01019057933</t>
  </si>
  <si>
    <t>01024003522</t>
  </si>
  <si>
    <t>01025004962</t>
  </si>
  <si>
    <t>01031005533</t>
  </si>
  <si>
    <t>60001040643</t>
  </si>
  <si>
    <t>01019042842</t>
  </si>
  <si>
    <t>01034002158</t>
  </si>
  <si>
    <t>14001004802</t>
  </si>
  <si>
    <t>01021000800</t>
  </si>
  <si>
    <t>01017018869</t>
  </si>
  <si>
    <t>01009006734</t>
  </si>
  <si>
    <t>01010013761</t>
  </si>
  <si>
    <t>01024010125</t>
  </si>
  <si>
    <t>01009011282</t>
  </si>
  <si>
    <t>54001013084</t>
  </si>
  <si>
    <t>01024040321</t>
  </si>
  <si>
    <t>01024024983</t>
  </si>
  <si>
    <t>01024035390</t>
  </si>
  <si>
    <t>51001031058</t>
  </si>
  <si>
    <t>01017000087</t>
  </si>
  <si>
    <t>53001022312</t>
  </si>
  <si>
    <t>60002003155</t>
  </si>
  <si>
    <t>09001009553</t>
  </si>
  <si>
    <t>01005008798</t>
  </si>
  <si>
    <t>01025007876</t>
  </si>
  <si>
    <t>01010015726</t>
  </si>
  <si>
    <t>01017010502</t>
  </si>
  <si>
    <t>01024030860</t>
  </si>
  <si>
    <t>01017000442</t>
  </si>
  <si>
    <t>01024073594</t>
  </si>
  <si>
    <t>13001013429</t>
  </si>
  <si>
    <t>01024018877</t>
  </si>
  <si>
    <t>01019070705</t>
  </si>
  <si>
    <t>01006013520</t>
  </si>
  <si>
    <t>01012016697</t>
  </si>
  <si>
    <t>01011024743</t>
  </si>
  <si>
    <t>01031004369</t>
  </si>
  <si>
    <t>01020006786</t>
  </si>
  <si>
    <t>GE11TB0658436010100027</t>
  </si>
  <si>
    <t>GE46TB1146645063622464</t>
  </si>
  <si>
    <t>GE07TB7391145061100020</t>
  </si>
  <si>
    <t>GE69TB7283245061100031</t>
  </si>
  <si>
    <t>GE36TB7726836010100013</t>
  </si>
  <si>
    <t>GE77TB0628345068122334</t>
  </si>
  <si>
    <t>GE75TB7862336010300019</t>
  </si>
  <si>
    <t>GE59TB7391145161600008</t>
  </si>
  <si>
    <t>GE62TB7627345061100024</t>
  </si>
  <si>
    <t>GE43TB7120936010100015</t>
  </si>
  <si>
    <t>GE17TB7954836010100013</t>
  </si>
  <si>
    <t>GE26TB7814445161600001</t>
  </si>
  <si>
    <t>GE26TB7426445161600001</t>
  </si>
  <si>
    <t>GE77TB7106736010100016</t>
  </si>
  <si>
    <t>GE94LB0711196991074000</t>
  </si>
  <si>
    <t>GE40TB7227745063600011</t>
  </si>
  <si>
    <t>GE70TB7605836010100019</t>
  </si>
  <si>
    <t>GE30TB7877045063600027</t>
  </si>
  <si>
    <t>GE88TB7191245065100010</t>
  </si>
  <si>
    <t>GE20TB1090045164322335</t>
  </si>
  <si>
    <t>GE95TB7288745061600002</t>
  </si>
  <si>
    <t>GE66TB7975245061100017</t>
  </si>
  <si>
    <t>GE64TB7793445061100025</t>
  </si>
  <si>
    <t>GE92TB7519945061100004</t>
  </si>
  <si>
    <t>GE73TB7822336010300018</t>
  </si>
  <si>
    <t>GE81BG0000000907995400</t>
  </si>
  <si>
    <t>GE72TB7513045061100030</t>
  </si>
  <si>
    <t>GE63TB0692145061622336</t>
  </si>
  <si>
    <t>GE78TB7436036010300037</t>
  </si>
  <si>
    <t>GE19TB7680845061600001</t>
  </si>
  <si>
    <t>GE89TB7169145061100041</t>
  </si>
  <si>
    <t>GE56TB7687445061100037</t>
  </si>
  <si>
    <t>GE40TB0515945061622345</t>
  </si>
  <si>
    <t>GE63TB7814845061100040</t>
  </si>
  <si>
    <t>GE35TB7372645063600034</t>
  </si>
  <si>
    <t>GE14TB7104436010300018</t>
  </si>
  <si>
    <t>GE15TB7253545061600001</t>
  </si>
  <si>
    <t>GE71TB1747145060622334</t>
  </si>
  <si>
    <t>GE17TB7289236010300036</t>
  </si>
  <si>
    <t>GE05TB7077545061100022</t>
  </si>
  <si>
    <t>GE47TB7240745061100030</t>
  </si>
  <si>
    <t>GE20TB7059845063600036</t>
  </si>
  <si>
    <t>GE63TB7378545061100030</t>
  </si>
  <si>
    <t>GE71TB7947136010100008</t>
  </si>
  <si>
    <t>GE06TB7723045061100030</t>
  </si>
  <si>
    <t>GE48TB1177245063622353</t>
  </si>
  <si>
    <t>GE17TB7727045061100020</t>
  </si>
  <si>
    <t>GE20TB7471945061100014</t>
  </si>
  <si>
    <t>GE30TB7726045061100030</t>
  </si>
  <si>
    <t>GE20TB7531945061100021</t>
  </si>
  <si>
    <t>GE87TB7236145066300001</t>
  </si>
  <si>
    <t>GE02TB7150045063600021</t>
  </si>
  <si>
    <t>GE24TB7106736010300014</t>
  </si>
  <si>
    <t>GE44TB7347636010300025</t>
  </si>
  <si>
    <t>GE98TB0600000333201263</t>
  </si>
  <si>
    <t>GE82TB7773345063600008</t>
  </si>
  <si>
    <t>GE47TB7070645068100004</t>
  </si>
  <si>
    <t>GE84TB7993345063600030</t>
  </si>
  <si>
    <t>GE85BR0000010481688327</t>
  </si>
  <si>
    <t>GE40BG0000000818372600</t>
  </si>
  <si>
    <t>GE79TB7070245061100025</t>
  </si>
  <si>
    <t>GE22TB7851936010100024</t>
  </si>
  <si>
    <t>GE88TB7641245066300001</t>
  </si>
  <si>
    <t>GE51TB7252745063600018</t>
  </si>
  <si>
    <t>GE70TB7194845064300001</t>
  </si>
  <si>
    <t>GE22TB7828545068100001</t>
  </si>
  <si>
    <t>GE32TB7487145061100008</t>
  </si>
  <si>
    <t>GE14TB1976636010100023</t>
  </si>
  <si>
    <t>GE80TB7628545061100028</t>
  </si>
  <si>
    <t>GE97TB7443236010300014</t>
  </si>
  <si>
    <t>GE37TB7233945061600003</t>
  </si>
  <si>
    <t>GE08TB7109145061100037</t>
  </si>
  <si>
    <t>GE08TB7058845061100030</t>
  </si>
  <si>
    <t>GE88TB7602545063600001</t>
  </si>
  <si>
    <t>GE51TB7338345063600006</t>
  </si>
  <si>
    <t>GE67TB7624645064300002</t>
  </si>
  <si>
    <t>GE51TB7522145063600031</t>
  </si>
  <si>
    <t>GE50BG0000000664592500</t>
  </si>
  <si>
    <t>GE17BG0000000303694700</t>
  </si>
  <si>
    <t>GE34TB7376645061600003</t>
  </si>
  <si>
    <t>GE13TB7190945063600009</t>
  </si>
  <si>
    <t>GE96TB7961745063600036</t>
  </si>
  <si>
    <t>GE26TB7730645061600004</t>
  </si>
  <si>
    <t>GE33TB7662845061100032</t>
  </si>
  <si>
    <t>GE12PC0133600100047058</t>
  </si>
  <si>
    <t>GE10TB7774645068100002</t>
  </si>
  <si>
    <t>GE33TB7949945061100033</t>
  </si>
  <si>
    <t>GE33TB7438145061100015</t>
  </si>
  <si>
    <t>GE04TB7937445061100016</t>
  </si>
  <si>
    <t>GE30TB7063636010300121</t>
  </si>
  <si>
    <t>GE09TB1182845063622484</t>
  </si>
  <si>
    <t>GE51TB7376845061100040</t>
  </si>
  <si>
    <t>სს "ლიბერთიბანკი"</t>
  </si>
  <si>
    <t>ჟვანია ირაკლი</t>
  </si>
  <si>
    <t>წიქარიშვილი ვახტანგი</t>
  </si>
  <si>
    <t>ვაშაძე დავით</t>
  </si>
  <si>
    <t>გასანოვი რანა</t>
  </si>
  <si>
    <t>გივი ნატროშვილი</t>
  </si>
  <si>
    <t xml:space="preserve">ავთანდილ კვანტალიანი, </t>
  </si>
  <si>
    <t xml:space="preserve">ზინაიდა კაპანაძე </t>
  </si>
  <si>
    <t xml:space="preserve">თორნიკე მჭედლიძე </t>
  </si>
  <si>
    <t>ვერონიკა გობრონიძე</t>
  </si>
  <si>
    <t xml:space="preserve">ქეთევან კოტეტიშვილი </t>
  </si>
  <si>
    <t xml:space="preserve">ნინო გირკელიძე </t>
  </si>
  <si>
    <t>ნინო პაპაშვილი</t>
  </si>
  <si>
    <t>ჟანეტა გევორქიანი</t>
  </si>
  <si>
    <t>მაკა გორგაძე</t>
  </si>
  <si>
    <t>გოჩა ჭელიძე,</t>
  </si>
  <si>
    <t>ზინაიდა კაპანაძე</t>
  </si>
  <si>
    <t>გიორგი პაპავა</t>
  </si>
  <si>
    <t>პაატა ლაფერაძე</t>
  </si>
  <si>
    <t>ნინო დარსაველიძე</t>
  </si>
  <si>
    <t>კონსტანტინე ომიაძე</t>
  </si>
  <si>
    <t>კონსტანტინე კირვალიძე</t>
  </si>
  <si>
    <t>თამილა აბუთიძე</t>
  </si>
  <si>
    <t>გიორგი ხარჩილავა</t>
  </si>
  <si>
    <t>დავით წკრიალაშვილი,</t>
  </si>
  <si>
    <t>ანა იაშვილი</t>
  </si>
  <si>
    <t>ინდიანა გოგიჩაიშვილი</t>
  </si>
  <si>
    <t>ნინო ლაღიძე</t>
  </si>
  <si>
    <t>ი/მ ზეზვა ახალკაცი,</t>
  </si>
  <si>
    <t>მიხეილ ჭანჭალეიშვილი</t>
  </si>
  <si>
    <t xml:space="preserve">ლევან კუკუტარია </t>
  </si>
  <si>
    <t>რევაზ ჩხეიძე</t>
  </si>
  <si>
    <t xml:space="preserve">ინდიანა გოგიჩაიშვილი, </t>
  </si>
  <si>
    <t>ინდიანა გოგიჩაიშვილი,</t>
  </si>
  <si>
    <t>მარინა მანჯავიძე</t>
  </si>
  <si>
    <t xml:space="preserve">გიორგი ხარჩილავა, </t>
  </si>
  <si>
    <t xml:space="preserve">ელგუჯა ფიფია, </t>
  </si>
  <si>
    <t xml:space="preserve">ჯემალ ბერიძე, </t>
  </si>
  <si>
    <t xml:space="preserve">დავით სვანიძე, </t>
  </si>
  <si>
    <t xml:space="preserve">გია კუბლაშვილი, </t>
  </si>
  <si>
    <t xml:space="preserve">ნოდარ ხაჩიძე, </t>
  </si>
  <si>
    <t xml:space="preserve">ალექსანდრე ქარცივაძე, </t>
  </si>
  <si>
    <t xml:space="preserve">ლევან გირკელიძე, </t>
  </si>
  <si>
    <t xml:space="preserve">ალექსანდრე გირკელიძე, </t>
  </si>
  <si>
    <t xml:space="preserve">თენგიზ ბურჭულაძე, </t>
  </si>
  <si>
    <t xml:space="preserve">მირიან ჯოჯუა, </t>
  </si>
  <si>
    <t xml:space="preserve">ეკატერინე გვარაძე, </t>
  </si>
  <si>
    <t xml:space="preserve">არჩილ გამყრელიძე, </t>
  </si>
  <si>
    <t xml:space="preserve">მერაბ ტყეშელაშვილი, </t>
  </si>
  <si>
    <t xml:space="preserve">ვაგარშაკ ბალოიანი, </t>
  </si>
  <si>
    <t xml:space="preserve">გიორგი პაპავა, </t>
  </si>
  <si>
    <t xml:space="preserve">დიანა ხალვაში, </t>
  </si>
  <si>
    <t xml:space="preserve">გიორგი ქევხიშვილი, </t>
  </si>
  <si>
    <t xml:space="preserve">ირაკლი დემეტრაძე, </t>
  </si>
  <si>
    <t xml:space="preserve">ლექსო სვიმონიშვილი, </t>
  </si>
  <si>
    <t xml:space="preserve">სოფიო კუპრაძე, </t>
  </si>
  <si>
    <t xml:space="preserve">გვანცა ერისთავი, </t>
  </si>
  <si>
    <t xml:space="preserve">ჯენარო ქრისტესაშვილი, </t>
  </si>
  <si>
    <t xml:space="preserve">ელენე ქირია, </t>
  </si>
  <si>
    <t xml:space="preserve">მერაბ მანჩხაშვილი, </t>
  </si>
  <si>
    <t xml:space="preserve">გიორგი ცაავა, </t>
  </si>
  <si>
    <t xml:space="preserve">ლევანი ყიფიანი, </t>
  </si>
  <si>
    <t xml:space="preserve">თორნიკე ბენიძე, </t>
  </si>
  <si>
    <t xml:space="preserve">ლევან კობალაძე </t>
  </si>
  <si>
    <t xml:space="preserve">პაატა კვარაცხელია, </t>
  </si>
  <si>
    <t xml:space="preserve">გიორგი მარტაშვილი, </t>
  </si>
  <si>
    <t xml:space="preserve">მარიამი კადომცევა, </t>
  </si>
  <si>
    <t xml:space="preserve">დინარა ნოვრუზოვა, </t>
  </si>
  <si>
    <t xml:space="preserve">მიხეილ სარალიძე, </t>
  </si>
  <si>
    <t xml:space="preserve">ნინო გეგუჩაძე, </t>
  </si>
  <si>
    <t xml:space="preserve">გუტა ვაშაძე, </t>
  </si>
  <si>
    <t xml:space="preserve">გურამ გიორგაძე, </t>
  </si>
  <si>
    <t xml:space="preserve">ამირან ინასარიძე, </t>
  </si>
  <si>
    <t>გურამ ჩალაგაშვილი</t>
  </si>
  <si>
    <t xml:space="preserve">უჩა დამენია, </t>
  </si>
  <si>
    <t xml:space="preserve">ვაჟა პაპიაშვილი, </t>
  </si>
  <si>
    <t xml:space="preserve">ცოტნე გლოველი, </t>
  </si>
  <si>
    <t xml:space="preserve">დავით ჯანდიერი, </t>
  </si>
  <si>
    <t xml:space="preserve">ნუნუ ლაბაძე, </t>
  </si>
  <si>
    <t xml:space="preserve">დავით ყიფიანი, </t>
  </si>
  <si>
    <t xml:space="preserve">ტარიელ ჭულუხაძე, </t>
  </si>
  <si>
    <t xml:space="preserve">გიორგი ბაბალაშვილი, </t>
  </si>
  <si>
    <t xml:space="preserve">დავით გველუკაშვილი, </t>
  </si>
  <si>
    <t xml:space="preserve">ნოდარ ცომაია, </t>
  </si>
  <si>
    <t xml:space="preserve">დიმიტრი ჩორბაჩიძე, </t>
  </si>
  <si>
    <t xml:space="preserve">გიორგი ქობულაძე, </t>
  </si>
  <si>
    <t xml:space="preserve">მარინე ლომინაშვილი, </t>
  </si>
  <si>
    <t xml:space="preserve">შორენა გოლეთიანი, </t>
  </si>
  <si>
    <t xml:space="preserve">ნათია კანაშვილი, </t>
  </si>
  <si>
    <t xml:space="preserve">ნინო ასათიანი, </t>
  </si>
  <si>
    <t xml:space="preserve">ბაგდასარ ავეტისიანი, </t>
  </si>
  <si>
    <t xml:space="preserve">ვანდა მუჯირი, </t>
  </si>
  <si>
    <t xml:space="preserve">თეიმურაზ მათითაიშვილი, </t>
  </si>
  <si>
    <t xml:space="preserve">ალექსანდრე მუჯირი, </t>
  </si>
  <si>
    <t xml:space="preserve">სოფიო ჯანიაშვილი, </t>
  </si>
  <si>
    <t xml:space="preserve">გელა გიგოლაშვილი, </t>
  </si>
  <si>
    <t xml:space="preserve">კონსტანტინე ყაზარაშვილი, </t>
  </si>
  <si>
    <t xml:space="preserve">მაია ბაბილოძე, </t>
  </si>
  <si>
    <t xml:space="preserve">ნუგზარ ბასილაია, </t>
  </si>
  <si>
    <t xml:space="preserve">დავით ძნელაძე, </t>
  </si>
  <si>
    <t xml:space="preserve">დარეჯან პავლიაშვილი, </t>
  </si>
  <si>
    <t xml:space="preserve">გივი ჟვანია, </t>
  </si>
  <si>
    <t>01017048648</t>
  </si>
  <si>
    <t>ქსელის მართვა</t>
  </si>
  <si>
    <t>ლუკა</t>
  </si>
  <si>
    <t xml:space="preserve"> სახიტაშვილი</t>
  </si>
  <si>
    <t>ლენდ კრუიზერი</t>
  </si>
  <si>
    <t>BB204VV</t>
  </si>
  <si>
    <t>3თვე</t>
  </si>
  <si>
    <t>სატრანსპორტო მომსახურეობა კახაბერ წაქაძე</t>
  </si>
  <si>
    <t>1.2.15.5</t>
  </si>
  <si>
    <t>1.2.15.6</t>
  </si>
  <si>
    <t>საინფორმაციო მომსახურეობა ნიუს ჯი</t>
  </si>
  <si>
    <t>საინფორმაციო მომსახურეობა რადიო 1</t>
  </si>
  <si>
    <t>1.2.15.7</t>
  </si>
  <si>
    <t>ტვ ინტერნეიშენალი პლატფორმის დავალიანება რეკლამის დაგეგმარება</t>
  </si>
  <si>
    <t>21.09.16 - 08.10.16</t>
  </si>
  <si>
    <t>შპს ბიზნეს ცენტრი სასტუმრო რუსთავი</t>
  </si>
  <si>
    <t>90კვ.მ</t>
  </si>
  <si>
    <t>შპს გაზეთი ბათუმელები</t>
  </si>
  <si>
    <t>90X728</t>
  </si>
  <si>
    <t>შპს ბიზნეს ცენტრო ოკეანე</t>
  </si>
  <si>
    <t>შპს ინტელიჯენტ მედია</t>
  </si>
  <si>
    <t>fecebook</t>
  </si>
  <si>
    <t xml:space="preserve">მამუკა კაციტაძე </t>
  </si>
  <si>
    <t>ი/მ კახაბერ კვარაცხელია</t>
  </si>
  <si>
    <t>დღე</t>
  </si>
  <si>
    <t>კვ.მ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</si>
  <si>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</si>
  <si>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ეგრისელაშვილი</t>
  </si>
  <si>
    <t>საარჩევნო მასალის გავრცელება</t>
  </si>
  <si>
    <t>სექტემბერი / ბლოკი</t>
  </si>
  <si>
    <t>კახაბერ</t>
  </si>
  <si>
    <t xml:space="preserve">სექტემბერი / ბლოკი </t>
  </si>
  <si>
    <t xml:space="preserve">მოქალაქეთა პოლიტიკური გაერთიანება "მოძრაობა სახელმწიფო ხალხისთვის" </t>
  </si>
  <si>
    <t>16.09.2016 პარტია</t>
  </si>
  <si>
    <t>ნიუპოსტი</t>
  </si>
  <si>
    <t>24.09.2016</t>
  </si>
  <si>
    <t>შპს ინსაიდი</t>
  </si>
  <si>
    <t>წყალი ბოთლის</t>
  </si>
  <si>
    <t>შპს ახტელი</t>
  </si>
  <si>
    <t>სატელეკომუნიკაციო მომსახურება</t>
  </si>
  <si>
    <t>26.09.2016 ბლოკი</t>
  </si>
  <si>
    <t>შპს პროგრეს გრუპი</t>
  </si>
  <si>
    <t xml:space="preserve">ყვავილების გვირგვინი </t>
  </si>
  <si>
    <t>22.09.2016 ბლოკი</t>
  </si>
  <si>
    <t>შპს კონფერენს კონსალტინგი</t>
  </si>
  <si>
    <t>დოკუმენტების წერილობითი თარგმანი</t>
  </si>
  <si>
    <t>15.09.2016 ბლოკი</t>
  </si>
  <si>
    <t>შპს პოლიგრაფ სერვისი</t>
  </si>
  <si>
    <t>იჯარა სარეკლამო კონსტრუქციის</t>
  </si>
  <si>
    <t>29.09.2016 ბლოკი</t>
  </si>
  <si>
    <t>ი/მ ნატო სამსონია</t>
  </si>
  <si>
    <t>2600100998</t>
  </si>
  <si>
    <t>ღონისძიებისთვის ფართის იჯარა</t>
  </si>
  <si>
    <t>ონგერ ძმანაშვილი</t>
  </si>
  <si>
    <t>0142004578</t>
  </si>
  <si>
    <t>08.09.2016 ბლოკი</t>
  </si>
  <si>
    <t>შპს ნიუს ჯი</t>
  </si>
  <si>
    <t>404412248</t>
  </si>
  <si>
    <t>შპს ჯორჯიან ექსპრესი</t>
  </si>
  <si>
    <t>201954965</t>
  </si>
  <si>
    <t>საფოსტო-საკურიერო მომსახურება</t>
  </si>
  <si>
    <t xml:space="preserve">23.05.2016 </t>
  </si>
  <si>
    <t>204566978</t>
  </si>
  <si>
    <t xml:space="preserve">ინტერნეტისა და სატელეფონო მომსახურება </t>
  </si>
  <si>
    <t>20.05.2016 პლატფორმა</t>
  </si>
  <si>
    <t>19.05.2016 პლატფორმა</t>
  </si>
  <si>
    <t>29.06.2016 პლატფორმა</t>
  </si>
  <si>
    <t>237077435</t>
  </si>
  <si>
    <t>205275833</t>
  </si>
  <si>
    <t>წინასაარჩევნო სააგიტაციო მასალის გავრცელება</t>
  </si>
  <si>
    <t>28.08.2016 პარტია</t>
  </si>
  <si>
    <t>კახაბერ წაქაძე</t>
  </si>
  <si>
    <t xml:space="preserve">სატრანსპორტო მომსახურება </t>
  </si>
  <si>
    <t>დავით გამყრელიძე</t>
  </si>
  <si>
    <t>რუსთაველის ოფისის საიჯარო ქირა</t>
  </si>
  <si>
    <t>01.07.2016  პარტია</t>
  </si>
  <si>
    <t>საიჯარო ქირა -ჩუღურეთი</t>
  </si>
  <si>
    <t>მიხეილ ნამიჭეიშვილი</t>
  </si>
  <si>
    <t>საიჯარო ქირა -კრწანისი</t>
  </si>
  <si>
    <t>ირაკლი ჯინჭარაძე</t>
  </si>
  <si>
    <t>საიჯარო ქირა -ვაკე</t>
  </si>
  <si>
    <t>თენგიზ ბაბაკაიშვილი</t>
  </si>
  <si>
    <t xml:space="preserve">სამგორი - საიჯარო ქირა </t>
  </si>
  <si>
    <t>არჩილ მორჩილაძე</t>
  </si>
  <si>
    <t>საიჯარო ქირა - ნაძალადევი</t>
  </si>
  <si>
    <t>არუთიონ აკოპიანი</t>
  </si>
  <si>
    <t>საიჯარო ქირა - ახალქალაქი</t>
  </si>
  <si>
    <t>მაია დოლიძე</t>
  </si>
  <si>
    <t>ნანა დოლიძე</t>
  </si>
  <si>
    <t>ვარლამ კვანტალიანი</t>
  </si>
  <si>
    <t>გარიკ მურადიანი</t>
  </si>
  <si>
    <t>საიჯარო ქირა - ახალციხე</t>
  </si>
  <si>
    <t>ფიქრია ავალიანი</t>
  </si>
  <si>
    <t>საიჯარო ქირა - რუსთავი</t>
  </si>
  <si>
    <t>მანანა ჩანქსელიანი</t>
  </si>
  <si>
    <t>საიჯარო ქირა -რუსთავი</t>
  </si>
  <si>
    <t>ლალი ქოჩიაშვილი</t>
  </si>
  <si>
    <t>საიჯარო ქირა - ბაღდადი</t>
  </si>
  <si>
    <t>შპს განთიადი 2009</t>
  </si>
  <si>
    <t>საიჯარო ქირა -თერჯოლა</t>
  </si>
  <si>
    <t>შპს წყალტუბპროფკურორტი</t>
  </si>
  <si>
    <t>საიჯარო ქირა -წყალტუბო</t>
  </si>
  <si>
    <t>ნანა დოღონაძე</t>
  </si>
  <si>
    <t xml:space="preserve">საიჯარო ქირა </t>
  </si>
  <si>
    <t>01.09.2016 ბლოკი</t>
  </si>
  <si>
    <t>მერაბ ღავთაძე</t>
  </si>
  <si>
    <t>იჯარა</t>
  </si>
  <si>
    <t>ლევან მიხეილ მგალობლიშვილი</t>
  </si>
  <si>
    <t>01008006068</t>
  </si>
  <si>
    <t>დავით ცისკარიშვილი</t>
  </si>
  <si>
    <t>საიჯარო ქირა -დიდუბე</t>
  </si>
  <si>
    <t>სს ბურჯი</t>
  </si>
  <si>
    <t>07.07.2016 პარტია</t>
  </si>
  <si>
    <t>მარინე ჩულაშვილი</t>
  </si>
  <si>
    <t>საიჯარო ქირა -თემქა</t>
  </si>
  <si>
    <t>11.07.2016 პარტია</t>
  </si>
  <si>
    <t>მანანა ტოკლიკიშვილი</t>
  </si>
  <si>
    <t>საიჯარო ქირა - თემქა</t>
  </si>
  <si>
    <t>ანა გოშხეთელიანი</t>
  </si>
  <si>
    <t>იჯარა -ქუთაისი</t>
  </si>
  <si>
    <t xml:space="preserve">16.07.2016 </t>
  </si>
  <si>
    <t xml:space="preserve"> დავით ქელდიშვილი </t>
  </si>
  <si>
    <t>12001017366</t>
  </si>
  <si>
    <t>იჯარა -ლილო</t>
  </si>
  <si>
    <t>06.09.2016 ბლოკი</t>
  </si>
  <si>
    <t>ნარგიზა ღვინეფაძე</t>
  </si>
  <si>
    <t xml:space="preserve">იჯარა </t>
  </si>
  <si>
    <t>ხათუნა ქებულაძე</t>
  </si>
  <si>
    <t>იჯარა -თეთრიწყარო</t>
  </si>
  <si>
    <t>ციცინო ნეფარიძე</t>
  </si>
  <si>
    <t>იჯარა -ამბროლაური</t>
  </si>
  <si>
    <t>ლიანა ნადიბაიძე</t>
  </si>
  <si>
    <t>იჯარა -ასპინძა</t>
  </si>
  <si>
    <t>სალომე ვეფხვაძე</t>
  </si>
  <si>
    <t>იჯარა - ბორჯომი</t>
  </si>
  <si>
    <t>შავლეგო ყრუაშვილი</t>
  </si>
  <si>
    <t>იჯარა -გლდანი</t>
  </si>
  <si>
    <t>არტურ ფერიაშვილი</t>
  </si>
  <si>
    <t>თინა ალექსანდროვი</t>
  </si>
  <si>
    <t>იჯარა - გურჯაანი</t>
  </si>
  <si>
    <t>თამაზ ბასიაშვილი</t>
  </si>
  <si>
    <t>იჯარა - დიდი დიღომი</t>
  </si>
  <si>
    <t>ზურაბ ოქრიაშვილი</t>
  </si>
  <si>
    <t>იჯარა - დმანისი</t>
  </si>
  <si>
    <t>ცისანა ზექალაშვილი</t>
  </si>
  <si>
    <t>იჯარა - ვაზისუბანი</t>
  </si>
  <si>
    <t>ზიზი ბარბაქაძე</t>
  </si>
  <si>
    <t>იჯარა - რუსთავი</t>
  </si>
  <si>
    <t>შერმადინ ბენდელიანი</t>
  </si>
  <si>
    <t>იჯარა -ლენტეხი</t>
  </si>
  <si>
    <t>23.07.2016</t>
  </si>
  <si>
    <t>მამუკა გრძელიშვილი</t>
  </si>
  <si>
    <t>იჯარა -სურამი</t>
  </si>
  <si>
    <t>მარიკა ჯაფარიძე</t>
  </si>
  <si>
    <t>იჯარა-მესტია</t>
  </si>
  <si>
    <t>მურად დიასამიძე</t>
  </si>
  <si>
    <t>61006033294</t>
  </si>
  <si>
    <t>იჯარა - ბათუმი</t>
  </si>
  <si>
    <t>იჯარა - ნინოწმინდა</t>
  </si>
  <si>
    <t xml:space="preserve">ნოდარ ნადირაშვილი </t>
  </si>
  <si>
    <t>იჯარა -ჭიათურა</t>
  </si>
  <si>
    <t>ტარიელ მეტრეველი</t>
  </si>
  <si>
    <t>რუსუდან მინაძე</t>
  </si>
  <si>
    <t>ნატო სილაგაძე</t>
  </si>
  <si>
    <t>იჯარა -ცაგერი</t>
  </si>
  <si>
    <t>ლევან მიხეილ</t>
  </si>
  <si>
    <t>მგალობლიშვილი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</si>
</sst>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2"/>
      <name val="Sylfaen"/>
      <family val="1"/>
    </font>
    <font>
      <sz val="12"/>
      <color indexed="8"/>
      <name val="fmgm"/>
      <family val="1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9"/>
      <name val="Arial"/>
    </font>
    <font>
      <sz val="9"/>
      <name val="Sylfaen"/>
    </font>
    <font>
      <sz val="11"/>
      <name val="Sylfaen"/>
      <family val="1"/>
    </font>
    <font>
      <sz val="11"/>
      <color indexed="8"/>
      <name val="fmgm"/>
      <family val="1"/>
    </font>
    <font>
      <sz val="10"/>
      <color theme="1"/>
      <name val="Arial"/>
      <family val="2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theme="1"/>
      <name val="Sylfaen"/>
      <family val="1"/>
    </font>
    <font>
      <b/>
      <sz val="12"/>
      <color indexed="8"/>
      <name val="fmgm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16"/>
      <color rgb="FF002060"/>
      <name val="Sylfaen"/>
      <family val="1"/>
    </font>
    <font>
      <b/>
      <sz val="10"/>
      <color rgb="FFFF0000"/>
      <name val="Sylfaen"/>
      <family val="1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rgb="FFFF0000"/>
      <name val="Sylfaen"/>
      <family val="1"/>
    </font>
    <font>
      <sz val="9"/>
      <name val="Segoe UI"/>
      <family val="2"/>
    </font>
    <font>
      <b/>
      <sz val="12"/>
      <color theme="3"/>
      <name val="Sylfaen"/>
      <family val="1"/>
    </font>
    <font>
      <sz val="11"/>
      <color rgb="FFFF0000"/>
      <name val="Sylfaen"/>
      <family val="1"/>
    </font>
    <font>
      <sz val="11"/>
      <name val="fmgm"/>
      <family val="1"/>
    </font>
    <font>
      <sz val="11"/>
      <name val="Calibri"/>
      <family val="2"/>
    </font>
    <font>
      <b/>
      <sz val="10"/>
      <name val="fmgm"/>
      <family val="1"/>
    </font>
    <font>
      <b/>
      <sz val="12"/>
      <name val="fmgm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7" fillId="0" borderId="0"/>
    <xf numFmtId="0" fontId="4" fillId="0" borderId="0"/>
    <xf numFmtId="0" fontId="4" fillId="0" borderId="0"/>
    <xf numFmtId="43" fontId="37" fillId="0" borderId="0" applyFont="0" applyFill="0" applyBorder="0" applyAlignment="0" applyProtection="0"/>
    <xf numFmtId="0" fontId="3" fillId="0" borderId="0"/>
    <xf numFmtId="0" fontId="1" fillId="0" borderId="0"/>
  </cellStyleXfs>
  <cellXfs count="832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1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0" xfId="4" applyFont="1" applyAlignment="1" applyProtection="1">
      <alignment vertical="center" wrapText="1"/>
      <protection locked="0"/>
    </xf>
    <xf numFmtId="0" fontId="22" fillId="0" borderId="0" xfId="4" applyFont="1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vertical="center" indent="1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4" fontId="19" fillId="0" borderId="1" xfId="2" applyNumberFormat="1" applyFont="1" applyFill="1" applyBorder="1" applyAlignment="1" applyProtection="1">
      <alignment horizontal="right" vertical="center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24" fillId="0" borderId="0" xfId="0" applyFont="1" applyFill="1" applyBorder="1" applyAlignment="1" applyProtection="1">
      <alignment horizontal="center" wrapText="1"/>
    </xf>
    <xf numFmtId="0" fontId="24" fillId="0" borderId="0" xfId="0" applyFont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/>
    </xf>
    <xf numFmtId="0" fontId="24" fillId="0" borderId="1" xfId="0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 indent="1"/>
    </xf>
    <xf numFmtId="0" fontId="19" fillId="0" borderId="1" xfId="0" applyFont="1" applyBorder="1" applyAlignment="1" applyProtection="1">
      <alignment wrapText="1"/>
    </xf>
    <xf numFmtId="0" fontId="2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wrapText="1"/>
    </xf>
    <xf numFmtId="0" fontId="19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indent="1"/>
    </xf>
    <xf numFmtId="0" fontId="19" fillId="0" borderId="0" xfId="0" applyFont="1" applyFill="1" applyProtection="1"/>
    <xf numFmtId="0" fontId="23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2" fillId="0" borderId="0" xfId="4" applyFont="1" applyBorder="1" applyProtection="1">
      <protection locked="0"/>
    </xf>
    <xf numFmtId="0" fontId="18" fillId="0" borderId="0" xfId="0" applyFont="1"/>
    <xf numFmtId="0" fontId="19" fillId="0" borderId="0" xfId="1" applyFont="1" applyBorder="1" applyAlignment="1" applyProtection="1">
      <alignment vertical="center"/>
      <protection locked="0"/>
    </xf>
    <xf numFmtId="0" fontId="21" fillId="0" borderId="1" xfId="4" applyFont="1" applyBorder="1" applyAlignment="1" applyProtection="1">
      <alignment horizontal="center" vertical="center" wrapText="1"/>
      <protection locked="0"/>
    </xf>
    <xf numFmtId="3" fontId="19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9" fillId="0" borderId="3" xfId="0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4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4" fillId="5" borderId="1" xfId="1" applyNumberFormat="1" applyFont="1" applyFill="1" applyBorder="1" applyAlignment="1" applyProtection="1">
      <alignment horizontal="right" vertical="center" wrapText="1"/>
    </xf>
    <xf numFmtId="0" fontId="24" fillId="5" borderId="1" xfId="0" applyFont="1" applyFill="1" applyBorder="1" applyProtection="1"/>
    <xf numFmtId="3" fontId="24" fillId="5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6" borderId="1" xfId="1" applyNumberFormat="1" applyFont="1" applyFill="1" applyBorder="1" applyAlignment="1" applyProtection="1">
      <alignment horizontal="left" vertical="center" wrapText="1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5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lef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4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20" fillId="5" borderId="0" xfId="3" applyFont="1" applyFill="1" applyAlignment="1" applyProtection="1">
      <alignment horizontal="center" vertical="center" wrapText="1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3" xfId="0" applyFont="1" applyFill="1" applyBorder="1" applyAlignment="1" applyProtection="1">
      <alignment horizontal="left"/>
    </xf>
    <xf numFmtId="0" fontId="19" fillId="5" borderId="0" xfId="0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left"/>
    </xf>
    <xf numFmtId="0" fontId="19" fillId="0" borderId="0" xfId="0" applyFont="1" applyFill="1" applyBorder="1" applyProtection="1"/>
    <xf numFmtId="0" fontId="19" fillId="5" borderId="0" xfId="0" applyFont="1" applyFill="1" applyBorder="1" applyAlignment="1" applyProtection="1">
      <alignment horizontal="left" wrapText="1"/>
    </xf>
    <xf numFmtId="0" fontId="19" fillId="5" borderId="3" xfId="0" applyFont="1" applyFill="1" applyBorder="1" applyAlignment="1" applyProtection="1">
      <alignment horizontal="left" wrapText="1"/>
    </xf>
    <xf numFmtId="0" fontId="19" fillId="5" borderId="3" xfId="0" applyFont="1" applyFill="1" applyBorder="1" applyProtection="1"/>
    <xf numFmtId="0" fontId="24" fillId="5" borderId="3" xfId="0" applyFont="1" applyFill="1" applyBorder="1" applyAlignment="1" applyProtection="1">
      <alignment horizontal="center" vertical="center" wrapText="1"/>
    </xf>
    <xf numFmtId="0" fontId="24" fillId="5" borderId="1" xfId="0" applyFont="1" applyFill="1" applyBorder="1" applyAlignment="1" applyProtection="1">
      <alignment horizontal="right" vertical="center" wrapText="1"/>
    </xf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6" fillId="5" borderId="8" xfId="2" applyFont="1" applyFill="1" applyBorder="1" applyAlignment="1" applyProtection="1">
      <alignment horizontal="center" vertical="top" wrapText="1"/>
    </xf>
    <xf numFmtId="0" fontId="26" fillId="5" borderId="23" xfId="2" applyFont="1" applyFill="1" applyBorder="1" applyAlignment="1" applyProtection="1">
      <alignment horizontal="center" vertical="top" wrapText="1"/>
    </xf>
    <xf numFmtId="1" fontId="26" fillId="5" borderId="23" xfId="2" applyNumberFormat="1" applyFont="1" applyFill="1" applyBorder="1" applyAlignment="1" applyProtection="1">
      <alignment horizontal="center" vertical="top" wrapText="1"/>
    </xf>
    <xf numFmtId="1" fontId="26" fillId="5" borderId="8" xfId="2" applyNumberFormat="1" applyFont="1" applyFill="1" applyBorder="1" applyAlignment="1" applyProtection="1">
      <alignment horizontal="center" vertical="top" wrapText="1"/>
    </xf>
    <xf numFmtId="0" fontId="19" fillId="0" borderId="0" xfId="0" applyFont="1" applyFill="1" applyAlignment="1" applyProtection="1">
      <alignment horizontal="center" vertical="center"/>
    </xf>
    <xf numFmtId="0" fontId="21" fillId="5" borderId="1" xfId="4" applyFont="1" applyFill="1" applyBorder="1" applyAlignment="1" applyProtection="1">
      <alignment vertical="center" wrapText="1"/>
    </xf>
    <xf numFmtId="0" fontId="23" fillId="5" borderId="5" xfId="4" applyFont="1" applyFill="1" applyBorder="1" applyAlignment="1" applyProtection="1">
      <alignment horizontal="center" vertical="center" wrapText="1"/>
    </xf>
    <xf numFmtId="0" fontId="23" fillId="5" borderId="4" xfId="4" applyFont="1" applyFill="1" applyBorder="1" applyAlignment="1" applyProtection="1">
      <alignment horizontal="center" vertical="center" wrapText="1"/>
    </xf>
    <xf numFmtId="0" fontId="23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vertical="center"/>
    </xf>
    <xf numFmtId="0" fontId="19" fillId="5" borderId="0" xfId="1" applyFont="1" applyFill="1" applyBorder="1" applyAlignment="1" applyProtection="1">
      <alignment vertical="center"/>
    </xf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22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3" fillId="5" borderId="5" xfId="4" applyFont="1" applyFill="1" applyBorder="1" applyAlignment="1" applyProtection="1">
      <alignment horizontal="left" vertical="center" wrapText="1"/>
    </xf>
    <xf numFmtId="0" fontId="19" fillId="5" borderId="0" xfId="1" applyFont="1" applyFill="1" applyBorder="1" applyAlignment="1" applyProtection="1">
      <alignment vertical="center"/>
      <protection locked="0"/>
    </xf>
    <xf numFmtId="0" fontId="22" fillId="5" borderId="0" xfId="4" applyFont="1" applyFill="1" applyBorder="1" applyProtection="1">
      <protection locked="0"/>
    </xf>
    <xf numFmtId="0" fontId="21" fillId="5" borderId="1" xfId="4" applyFont="1" applyFill="1" applyBorder="1" applyAlignment="1" applyProtection="1">
      <alignment horizontal="center" vertical="center" wrapText="1"/>
    </xf>
    <xf numFmtId="14" fontId="29" fillId="0" borderId="2" xfId="5" applyNumberFormat="1" applyFont="1" applyBorder="1" applyAlignment="1" applyProtection="1">
      <alignment wrapText="1"/>
      <protection locked="0"/>
    </xf>
    <xf numFmtId="14" fontId="24" fillId="0" borderId="0" xfId="0" applyNumberFormat="1" applyFont="1" applyFill="1" applyBorder="1" applyAlignment="1" applyProtection="1">
      <alignment horizontal="center" vertical="center" wrapText="1"/>
    </xf>
    <xf numFmtId="0" fontId="28" fillId="5" borderId="1" xfId="2" applyFont="1" applyFill="1" applyBorder="1" applyAlignment="1" applyProtection="1">
      <alignment horizontal="center" vertical="top" wrapText="1"/>
    </xf>
    <xf numFmtId="1" fontId="28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0" fontId="28" fillId="5" borderId="6" xfId="2" applyFont="1" applyFill="1" applyBorder="1" applyAlignment="1" applyProtection="1">
      <alignment horizontal="center" vertical="top" wrapText="1"/>
    </xf>
    <xf numFmtId="1" fontId="28" fillId="5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1" fontId="26" fillId="5" borderId="6" xfId="2" applyNumberFormat="1" applyFont="1" applyFill="1" applyBorder="1" applyAlignment="1" applyProtection="1">
      <alignment horizontal="center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5" borderId="6" xfId="2" applyFont="1" applyFill="1" applyBorder="1" applyAlignment="1" applyProtection="1">
      <alignment horizontal="righ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5" borderId="24" xfId="2" applyFont="1" applyFill="1" applyBorder="1" applyAlignment="1" applyProtection="1">
      <alignment horizontal="left" vertical="top"/>
      <protection locked="0"/>
    </xf>
    <xf numFmtId="0" fontId="26" fillId="5" borderId="24" xfId="2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 wrapText="1"/>
      <protection locked="0"/>
    </xf>
    <xf numFmtId="1" fontId="26" fillId="5" borderId="25" xfId="2" applyNumberFormat="1" applyFont="1" applyFill="1" applyBorder="1" applyAlignment="1" applyProtection="1">
      <alignment horizontal="left" vertical="top" wrapText="1"/>
      <protection locked="0"/>
    </xf>
    <xf numFmtId="1" fontId="26" fillId="5" borderId="26" xfId="2" applyNumberFormat="1" applyFont="1" applyFill="1" applyBorder="1" applyAlignment="1" applyProtection="1">
      <alignment horizontal="left" vertical="top" wrapText="1"/>
      <protection locked="0"/>
    </xf>
    <xf numFmtId="0" fontId="27" fillId="5" borderId="7" xfId="2" applyFont="1" applyFill="1" applyBorder="1" applyAlignment="1" applyProtection="1">
      <alignment horizontal="righ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5" borderId="0" xfId="3" applyFont="1" applyFill="1" applyProtection="1"/>
    <xf numFmtId="0" fontId="13" fillId="5" borderId="0" xfId="3" applyFill="1" applyProtection="1"/>
    <xf numFmtId="0" fontId="13" fillId="5" borderId="0" xfId="3" applyFill="1" applyBorder="1" applyProtection="1"/>
    <xf numFmtId="0" fontId="13" fillId="0" borderId="0" xfId="3" applyProtection="1">
      <protection locked="0"/>
    </xf>
    <xf numFmtId="0" fontId="13" fillId="5" borderId="0" xfId="3" applyFill="1" applyProtection="1">
      <protection locked="0"/>
    </xf>
    <xf numFmtId="0" fontId="13" fillId="5" borderId="0" xfId="3" applyFill="1" applyBorder="1" applyProtection="1">
      <protection locked="0"/>
    </xf>
    <xf numFmtId="0" fontId="13" fillId="0" borderId="0" xfId="3" applyFill="1" applyProtection="1"/>
    <xf numFmtId="0" fontId="13" fillId="0" borderId="0" xfId="3" applyFill="1" applyBorder="1" applyProtection="1"/>
    <xf numFmtId="0" fontId="13" fillId="5" borderId="3" xfId="3" applyFill="1" applyBorder="1" applyProtection="1"/>
    <xf numFmtId="0" fontId="18" fillId="5" borderId="1" xfId="3" applyFont="1" applyFill="1" applyBorder="1" applyAlignment="1" applyProtection="1">
      <alignment horizontal="center" vertical="center"/>
    </xf>
    <xf numFmtId="0" fontId="18" fillId="5" borderId="1" xfId="3" applyFont="1" applyFill="1" applyBorder="1" applyAlignment="1" applyProtection="1">
      <alignment horizontal="center" vertical="center" wrapText="1"/>
    </xf>
    <xf numFmtId="0" fontId="18" fillId="5" borderId="2" xfId="3" applyFont="1" applyFill="1" applyBorder="1" applyAlignment="1" applyProtection="1">
      <alignment horizontal="center" vertical="center" wrapText="1"/>
    </xf>
    <xf numFmtId="0" fontId="13" fillId="0" borderId="1" xfId="3" applyBorder="1" applyProtection="1">
      <protection locked="0"/>
    </xf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9" fillId="0" borderId="0" xfId="3" applyFont="1" applyBorder="1" applyProtection="1">
      <protection locked="0"/>
    </xf>
    <xf numFmtId="0" fontId="19" fillId="0" borderId="3" xfId="3" applyFont="1" applyBorder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0" fontId="19" fillId="0" borderId="0" xfId="3" applyFont="1" applyAlignment="1" applyProtection="1">
      <alignment horizontal="left"/>
      <protection locked="0"/>
    </xf>
    <xf numFmtId="0" fontId="13" fillId="0" borderId="0" xfId="3"/>
    <xf numFmtId="0" fontId="13" fillId="0" borderId="0" xfId="3" applyBorder="1" applyProtection="1">
      <protection locked="0"/>
    </xf>
    <xf numFmtId="0" fontId="13" fillId="0" borderId="1" xfId="3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21" fillId="0" borderId="2" xfId="4" applyFont="1" applyBorder="1" applyAlignment="1" applyProtection="1">
      <alignment vertical="center" wrapText="1"/>
      <protection locked="0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2" fillId="2" borderId="0" xfId="4" applyFont="1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0" fillId="2" borderId="3" xfId="0" applyFill="1" applyBorder="1"/>
    <xf numFmtId="0" fontId="18" fillId="5" borderId="2" xfId="3" applyFont="1" applyFill="1" applyBorder="1" applyAlignment="1" applyProtection="1">
      <alignment horizontal="center" vertical="center"/>
    </xf>
    <xf numFmtId="0" fontId="24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left"/>
    </xf>
    <xf numFmtId="0" fontId="24" fillId="0" borderId="1" xfId="1" applyFont="1" applyFill="1" applyBorder="1" applyAlignment="1" applyProtection="1">
      <alignment horizontal="left" vertical="center" wrapText="1"/>
    </xf>
    <xf numFmtId="0" fontId="24" fillId="6" borderId="0" xfId="1" applyFont="1" applyFill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6" borderId="0" xfId="1" applyNumberFormat="1" applyFont="1" applyFill="1" applyAlignment="1" applyProtection="1">
      <alignment horizontal="center" vertical="center"/>
      <protection locked="0"/>
    </xf>
    <xf numFmtId="3" fontId="19" fillId="0" borderId="0" xfId="1" applyNumberFormat="1" applyFont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left" vertical="top"/>
      <protection locked="0"/>
    </xf>
    <xf numFmtId="0" fontId="34" fillId="6" borderId="0" xfId="0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left" vertical="center" indent="1"/>
    </xf>
    <xf numFmtId="0" fontId="19" fillId="5" borderId="27" xfId="0" applyFont="1" applyFill="1" applyBorder="1" applyAlignment="1" applyProtection="1">
      <alignment horizontal="center"/>
    </xf>
    <xf numFmtId="0" fontId="19" fillId="5" borderId="2" xfId="0" applyFont="1" applyFill="1" applyBorder="1" applyAlignment="1" applyProtection="1">
      <alignment horizontal="center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1" xfId="0" applyFont="1" applyFill="1" applyBorder="1" applyAlignment="1" applyProtection="1">
      <alignment horizontal="left" vertical="center" wrapText="1" indent="2"/>
    </xf>
    <xf numFmtId="0" fontId="35" fillId="5" borderId="0" xfId="1" applyFont="1" applyFill="1" applyAlignment="1" applyProtection="1">
      <alignment horizontal="right" vertical="center"/>
    </xf>
    <xf numFmtId="0" fontId="13" fillId="5" borderId="0" xfId="3" applyFill="1" applyBorder="1" applyAlignment="1" applyProtection="1">
      <alignment horizontal="left"/>
      <protection locked="0"/>
    </xf>
    <xf numFmtId="0" fontId="13" fillId="5" borderId="28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ill="1" applyBorder="1" applyAlignment="1" applyProtection="1">
      <alignment horizontal="center" vertical="center" wrapText="1"/>
    </xf>
    <xf numFmtId="0" fontId="13" fillId="5" borderId="2" xfId="3" applyFill="1" applyBorder="1" applyAlignment="1" applyProtection="1">
      <alignment horizontal="center" vertical="center" wrapText="1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29" fillId="0" borderId="1" xfId="7" applyFont="1" applyBorder="1" applyAlignment="1" applyProtection="1">
      <alignment wrapText="1"/>
      <protection locked="0"/>
    </xf>
    <xf numFmtId="14" fontId="13" fillId="5" borderId="1" xfId="3" applyNumberFormat="1" applyFill="1" applyBorder="1" applyProtection="1"/>
    <xf numFmtId="0" fontId="13" fillId="0" borderId="1" xfId="3" applyBorder="1" applyAlignment="1" applyProtection="1">
      <alignment horizontal="left" vertical="center"/>
      <protection locked="0"/>
    </xf>
    <xf numFmtId="0" fontId="19" fillId="5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/>
    </xf>
    <xf numFmtId="0" fontId="24" fillId="2" borderId="4" xfId="0" applyFont="1" applyFill="1" applyBorder="1" applyProtection="1"/>
    <xf numFmtId="0" fontId="28" fillId="0" borderId="1" xfId="2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Protection="1">
      <protection locked="0"/>
    </xf>
    <xf numFmtId="0" fontId="0" fillId="5" borderId="3" xfId="0" applyFill="1" applyBorder="1"/>
    <xf numFmtId="0" fontId="29" fillId="0" borderId="0" xfId="9" applyFont="1" applyAlignment="1" applyProtection="1">
      <alignment vertical="center"/>
      <protection locked="0"/>
    </xf>
    <xf numFmtId="49" fontId="29" fillId="0" borderId="0" xfId="9" applyNumberFormat="1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21" fillId="2" borderId="0" xfId="9" applyFont="1" applyFill="1" applyBorder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/>
    </xf>
    <xf numFmtId="0" fontId="19" fillId="0" borderId="0" xfId="0" applyFont="1" applyAlignment="1" applyProtection="1">
      <alignment vertical="center"/>
      <protection locked="0"/>
    </xf>
    <xf numFmtId="14" fontId="23" fillId="2" borderId="0" xfId="9" applyNumberFormat="1" applyFont="1" applyFill="1" applyBorder="1" applyAlignment="1" applyProtection="1">
      <alignment vertical="center" wrapText="1"/>
    </xf>
    <xf numFmtId="14" fontId="21" fillId="2" borderId="3" xfId="9" applyNumberFormat="1" applyFont="1" applyFill="1" applyBorder="1" applyAlignment="1" applyProtection="1">
      <alignment horizontal="center" vertical="center"/>
    </xf>
    <xf numFmtId="14" fontId="21" fillId="2" borderId="3" xfId="9" applyNumberFormat="1" applyFont="1" applyFill="1" applyBorder="1" applyAlignment="1" applyProtection="1">
      <alignment vertical="center"/>
    </xf>
    <xf numFmtId="0" fontId="21" fillId="2" borderId="3" xfId="9" applyFont="1" applyFill="1" applyBorder="1" applyAlignment="1" applyProtection="1">
      <alignment vertical="center"/>
      <protection locked="0"/>
    </xf>
    <xf numFmtId="49" fontId="21" fillId="2" borderId="0" xfId="9" applyNumberFormat="1" applyFont="1" applyFill="1" applyBorder="1" applyAlignment="1" applyProtection="1">
      <alignment vertical="center"/>
      <protection locked="0"/>
    </xf>
    <xf numFmtId="0" fontId="21" fillId="0" borderId="0" xfId="9" applyFont="1" applyAlignment="1" applyProtection="1">
      <alignment vertical="center"/>
      <protection locked="0"/>
    </xf>
    <xf numFmtId="0" fontId="13" fillId="0" borderId="0" xfId="3" applyAlignment="1" applyProtection="1">
      <alignment vertical="center"/>
      <protection locked="0"/>
    </xf>
    <xf numFmtId="0" fontId="36" fillId="0" borderId="31" xfId="9" applyFont="1" applyBorder="1" applyAlignment="1" applyProtection="1">
      <alignment vertical="center" wrapText="1"/>
      <protection locked="0"/>
    </xf>
    <xf numFmtId="0" fontId="36" fillId="4" borderId="21" xfId="9" applyFont="1" applyFill="1" applyBorder="1" applyAlignment="1" applyProtection="1">
      <alignment vertical="center"/>
      <protection locked="0"/>
    </xf>
    <xf numFmtId="0" fontId="36" fillId="4" borderId="20" xfId="9" applyFont="1" applyFill="1" applyBorder="1" applyAlignment="1" applyProtection="1">
      <alignment vertical="center" wrapText="1"/>
      <protection locked="0"/>
    </xf>
    <xf numFmtId="0" fontId="36" fillId="0" borderId="32" xfId="9" applyFont="1" applyBorder="1" applyAlignment="1" applyProtection="1">
      <alignment vertical="center" wrapText="1"/>
      <protection locked="0"/>
    </xf>
    <xf numFmtId="0" fontId="36" fillId="4" borderId="19" xfId="9" applyFont="1" applyFill="1" applyBorder="1" applyAlignment="1" applyProtection="1">
      <alignment vertical="center"/>
      <protection locked="0"/>
    </xf>
    <xf numFmtId="0" fontId="36" fillId="4" borderId="1" xfId="9" applyFont="1" applyFill="1" applyBorder="1" applyAlignment="1" applyProtection="1">
      <alignment vertical="center" wrapText="1"/>
      <protection locked="0"/>
    </xf>
    <xf numFmtId="0" fontId="36" fillId="0" borderId="33" xfId="9" applyFont="1" applyBorder="1" applyAlignment="1" applyProtection="1">
      <alignment vertical="center" wrapText="1"/>
      <protection locked="0"/>
    </xf>
    <xf numFmtId="0" fontId="36" fillId="4" borderId="18" xfId="9" applyFont="1" applyFill="1" applyBorder="1" applyAlignment="1" applyProtection="1">
      <alignment vertical="center"/>
      <protection locked="0"/>
    </xf>
    <xf numFmtId="0" fontId="36" fillId="4" borderId="2" xfId="9" applyFont="1" applyFill="1" applyBorder="1" applyAlignment="1" applyProtection="1">
      <alignment vertical="center" wrapText="1"/>
      <protection locked="0"/>
    </xf>
    <xf numFmtId="0" fontId="29" fillId="0" borderId="0" xfId="9" applyFont="1" applyAlignment="1" applyProtection="1">
      <alignment horizontal="center" vertical="center"/>
      <protection locked="0"/>
    </xf>
    <xf numFmtId="0" fontId="31" fillId="5" borderId="12" xfId="9" applyFont="1" applyFill="1" applyBorder="1" applyAlignment="1" applyProtection="1">
      <alignment horizontal="center" vertical="center"/>
    </xf>
    <xf numFmtId="0" fontId="31" fillId="5" borderId="16" xfId="9" applyFont="1" applyFill="1" applyBorder="1" applyAlignment="1" applyProtection="1">
      <alignment horizontal="center" vertical="center"/>
    </xf>
    <xf numFmtId="0" fontId="31" fillId="5" borderId="15" xfId="9" applyFont="1" applyFill="1" applyBorder="1" applyAlignment="1" applyProtection="1">
      <alignment horizontal="center" vertical="center"/>
    </xf>
    <xf numFmtId="0" fontId="31" fillId="5" borderId="13" xfId="9" applyFont="1" applyFill="1" applyBorder="1" applyAlignment="1" applyProtection="1">
      <alignment horizontal="center" vertical="center"/>
    </xf>
    <xf numFmtId="0" fontId="31" fillId="0" borderId="0" xfId="9" applyFont="1" applyAlignment="1" applyProtection="1">
      <alignment horizontal="center" vertical="center" wrapText="1"/>
      <protection locked="0"/>
    </xf>
    <xf numFmtId="0" fontId="31" fillId="5" borderId="11" xfId="9" applyFont="1" applyFill="1" applyBorder="1" applyAlignment="1" applyProtection="1">
      <alignment horizontal="center" vertical="center" wrapText="1"/>
    </xf>
    <xf numFmtId="0" fontId="31" fillId="4" borderId="16" xfId="9" applyFont="1" applyFill="1" applyBorder="1" applyAlignment="1" applyProtection="1">
      <alignment horizontal="center" vertical="center" wrapText="1"/>
    </xf>
    <xf numFmtId="0" fontId="31" fillId="4" borderId="14" xfId="9" applyFont="1" applyFill="1" applyBorder="1" applyAlignment="1" applyProtection="1">
      <alignment horizontal="center" vertical="center" wrapText="1"/>
    </xf>
    <xf numFmtId="0" fontId="31" fillId="4" borderId="13" xfId="9" applyFont="1" applyFill="1" applyBorder="1" applyAlignment="1" applyProtection="1">
      <alignment horizontal="center" vertical="center" wrapText="1"/>
    </xf>
    <xf numFmtId="0" fontId="31" fillId="3" borderId="16" xfId="9" applyFont="1" applyFill="1" applyBorder="1" applyAlignment="1" applyProtection="1">
      <alignment horizontal="center" vertical="center" wrapText="1"/>
    </xf>
    <xf numFmtId="0" fontId="31" fillId="3" borderId="17" xfId="9" applyFont="1" applyFill="1" applyBorder="1" applyAlignment="1" applyProtection="1">
      <alignment horizontal="center" vertical="center" wrapText="1"/>
    </xf>
    <xf numFmtId="49" fontId="31" fillId="3" borderId="14" xfId="9" applyNumberFormat="1" applyFont="1" applyFill="1" applyBorder="1" applyAlignment="1" applyProtection="1">
      <alignment horizontal="center" vertical="center" wrapText="1"/>
    </xf>
    <xf numFmtId="0" fontId="31" fillId="3" borderId="10" xfId="9" applyFont="1" applyFill="1" applyBorder="1" applyAlignment="1" applyProtection="1">
      <alignment horizontal="center" vertical="center" wrapText="1"/>
    </xf>
    <xf numFmtId="0" fontId="31" fillId="5" borderId="15" xfId="9" applyFont="1" applyFill="1" applyBorder="1" applyAlignment="1" applyProtection="1">
      <alignment horizontal="center" vertical="center" wrapText="1"/>
    </xf>
    <xf numFmtId="0" fontId="31" fillId="5" borderId="14" xfId="9" applyFont="1" applyFill="1" applyBorder="1" applyAlignment="1" applyProtection="1">
      <alignment horizontal="center" vertical="center" wrapText="1"/>
    </xf>
    <xf numFmtId="0" fontId="31" fillId="5" borderId="13" xfId="9" applyFont="1" applyFill="1" applyBorder="1" applyAlignment="1" applyProtection="1">
      <alignment horizontal="center" vertical="center" wrapText="1"/>
    </xf>
    <xf numFmtId="0" fontId="29" fillId="5" borderId="34" xfId="9" applyFont="1" applyFill="1" applyBorder="1" applyAlignment="1" applyProtection="1">
      <alignment vertical="center"/>
    </xf>
    <xf numFmtId="0" fontId="19" fillId="5" borderId="0" xfId="0" applyFont="1" applyFill="1" applyBorder="1" applyAlignment="1">
      <alignment vertical="center"/>
    </xf>
    <xf numFmtId="0" fontId="29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29" fillId="5" borderId="35" xfId="9" applyFont="1" applyFill="1" applyBorder="1" applyAlignment="1" applyProtection="1">
      <alignment vertical="center"/>
    </xf>
    <xf numFmtId="0" fontId="21" fillId="5" borderId="34" xfId="9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vertical="center"/>
      <protection locked="0"/>
    </xf>
    <xf numFmtId="49" fontId="21" fillId="5" borderId="0" xfId="9" applyNumberFormat="1" applyFont="1" applyFill="1" applyBorder="1" applyAlignment="1" applyProtection="1">
      <alignment vertical="center"/>
      <protection locked="0"/>
    </xf>
    <xf numFmtId="167" fontId="21" fillId="5" borderId="0" xfId="9" applyNumberFormat="1" applyFont="1" applyFill="1" applyBorder="1" applyAlignment="1" applyProtection="1">
      <alignment vertical="center"/>
      <protection locked="0"/>
    </xf>
    <xf numFmtId="0" fontId="23" fillId="5" borderId="0" xfId="9" applyFont="1" applyFill="1" applyBorder="1" applyAlignment="1" applyProtection="1">
      <alignment horizontal="right" vertical="center"/>
      <protection locked="0"/>
    </xf>
    <xf numFmtId="0" fontId="19" fillId="5" borderId="35" xfId="1" applyFont="1" applyFill="1" applyBorder="1" applyAlignment="1" applyProtection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167" fontId="21" fillId="5" borderId="0" xfId="9" applyNumberFormat="1" applyFont="1" applyFill="1" applyBorder="1" applyAlignment="1" applyProtection="1">
      <alignment vertical="center"/>
    </xf>
    <xf numFmtId="0" fontId="23" fillId="5" borderId="0" xfId="9" applyFont="1" applyFill="1" applyBorder="1" applyAlignment="1" applyProtection="1">
      <alignment horizontal="right" vertical="center"/>
    </xf>
    <xf numFmtId="0" fontId="21" fillId="5" borderId="35" xfId="9" applyFont="1" applyFill="1" applyBorder="1" applyAlignment="1" applyProtection="1">
      <alignment vertical="center"/>
    </xf>
    <xf numFmtId="14" fontId="21" fillId="0" borderId="34" xfId="9" applyNumberFormat="1" applyFont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vertical="center"/>
    </xf>
    <xf numFmtId="0" fontId="19" fillId="5" borderId="35" xfId="0" applyFont="1" applyFill="1" applyBorder="1" applyAlignment="1" applyProtection="1">
      <alignment vertical="center"/>
    </xf>
    <xf numFmtId="0" fontId="21" fillId="5" borderId="34" xfId="9" applyFont="1" applyFill="1" applyBorder="1" applyAlignment="1" applyProtection="1">
      <alignment horizontal="right" vertical="center"/>
    </xf>
    <xf numFmtId="0" fontId="24" fillId="5" borderId="0" xfId="0" applyFont="1" applyFill="1" applyBorder="1" applyAlignment="1" applyProtection="1">
      <alignment vertical="center"/>
    </xf>
    <xf numFmtId="0" fontId="24" fillId="5" borderId="35" xfId="0" applyFont="1" applyFill="1" applyBorder="1" applyAlignment="1" applyProtection="1">
      <alignment vertical="center"/>
    </xf>
    <xf numFmtId="168" fontId="36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10" applyNumberFormat="1" applyFont="1" applyFill="1" applyBorder="1" applyAlignment="1" applyProtection="1">
      <alignment vertical="center"/>
    </xf>
    <xf numFmtId="0" fontId="21" fillId="2" borderId="0" xfId="10" applyFont="1" applyFill="1" applyBorder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vertical="center"/>
    </xf>
    <xf numFmtId="14" fontId="23" fillId="2" borderId="0" xfId="10" applyNumberFormat="1" applyFont="1" applyFill="1" applyBorder="1" applyAlignment="1" applyProtection="1">
      <alignment vertical="center" wrapText="1"/>
    </xf>
    <xf numFmtId="0" fontId="19" fillId="2" borderId="0" xfId="1" applyFont="1" applyFill="1" applyBorder="1" applyAlignment="1" applyProtection="1">
      <alignment horizontal="left" vertical="center" wrapText="1" indent="1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/>
    <xf numFmtId="0" fontId="24" fillId="5" borderId="1" xfId="1" applyFont="1" applyFill="1" applyBorder="1" applyAlignment="1" applyProtection="1">
      <alignment horizontal="left" vertical="center" wrapText="1" indent="1"/>
    </xf>
    <xf numFmtId="0" fontId="24" fillId="5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right" vertical="center"/>
    </xf>
    <xf numFmtId="14" fontId="23" fillId="2" borderId="0" xfId="9" applyNumberFormat="1" applyFont="1" applyFill="1" applyBorder="1" applyAlignment="1" applyProtection="1">
      <alignment vertical="center"/>
    </xf>
    <xf numFmtId="0" fontId="21" fillId="2" borderId="0" xfId="9" applyFont="1" applyFill="1" applyBorder="1" applyAlignment="1" applyProtection="1">
      <alignment horizontal="left" vertical="center"/>
    </xf>
    <xf numFmtId="0" fontId="21" fillId="2" borderId="0" xfId="9" applyFont="1" applyFill="1" applyBorder="1" applyAlignment="1" applyProtection="1">
      <alignment vertical="center"/>
    </xf>
    <xf numFmtId="0" fontId="21" fillId="2" borderId="34" xfId="9" applyFont="1" applyFill="1" applyBorder="1" applyAlignment="1" applyProtection="1">
      <alignment vertical="center"/>
      <protection locked="0"/>
    </xf>
    <xf numFmtId="1" fontId="28" fillId="5" borderId="6" xfId="2" applyNumberFormat="1" applyFont="1" applyFill="1" applyBorder="1" applyAlignment="1" applyProtection="1">
      <alignment horizontal="center" vertical="center" wrapText="1"/>
    </xf>
    <xf numFmtId="0" fontId="33" fillId="2" borderId="0" xfId="0" applyFont="1" applyFill="1" applyBorder="1" applyProtection="1"/>
    <xf numFmtId="0" fontId="33" fillId="2" borderId="0" xfId="0" applyFont="1" applyFill="1" applyBorder="1" applyAlignment="1" applyProtection="1">
      <alignment horizontal="center" vertical="center"/>
    </xf>
    <xf numFmtId="0" fontId="34" fillId="5" borderId="35" xfId="0" applyFont="1" applyFill="1" applyBorder="1" applyAlignment="1">
      <alignment vertical="center"/>
    </xf>
    <xf numFmtId="0" fontId="24" fillId="0" borderId="0" xfId="0" applyFont="1" applyBorder="1" applyProtection="1"/>
    <xf numFmtId="0" fontId="24" fillId="2" borderId="0" xfId="0" applyFont="1" applyFill="1" applyBorder="1" applyAlignment="1">
      <alignment horizontal="left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14" fontId="21" fillId="0" borderId="0" xfId="9" applyNumberFormat="1" applyFont="1" applyAlignment="1" applyProtection="1">
      <alignment vertical="center"/>
      <protection locked="0"/>
    </xf>
    <xf numFmtId="0" fontId="31" fillId="5" borderId="36" xfId="9" applyFont="1" applyFill="1" applyBorder="1" applyAlignment="1" applyProtection="1">
      <alignment horizontal="center" vertical="center"/>
    </xf>
    <xf numFmtId="3" fontId="38" fillId="2" borderId="1" xfId="1" applyNumberFormat="1" applyFont="1" applyFill="1" applyBorder="1" applyAlignment="1" applyProtection="1">
      <alignment horizontal="center" vertical="center" wrapText="1"/>
    </xf>
    <xf numFmtId="0" fontId="25" fillId="2" borderId="0" xfId="0" applyFont="1" applyFill="1" applyAlignment="1" applyProtection="1">
      <alignment horizontal="left"/>
      <protection locked="0"/>
    </xf>
    <xf numFmtId="0" fontId="38" fillId="2" borderId="0" xfId="0" applyFont="1" applyFill="1" applyAlignment="1" applyProtection="1">
      <alignment horizontal="left"/>
      <protection locked="0"/>
    </xf>
    <xf numFmtId="0" fontId="38" fillId="2" borderId="0" xfId="0" applyFont="1" applyFill="1" applyProtection="1">
      <protection locked="0"/>
    </xf>
    <xf numFmtId="0" fontId="40" fillId="2" borderId="0" xfId="0" applyFont="1" applyFill="1" applyProtection="1">
      <protection locked="0"/>
    </xf>
    <xf numFmtId="0" fontId="40" fillId="2" borderId="0" xfId="0" applyFont="1" applyFill="1" applyAlignment="1" applyProtection="1">
      <alignment horizontal="left"/>
      <protection locked="0"/>
    </xf>
    <xf numFmtId="0" fontId="25" fillId="2" borderId="0" xfId="0" applyFont="1" applyFill="1" applyProtection="1">
      <protection locked="0"/>
    </xf>
    <xf numFmtId="0" fontId="38" fillId="2" borderId="3" xfId="0" applyFont="1" applyFill="1" applyBorder="1" applyProtection="1">
      <protection locked="0"/>
    </xf>
    <xf numFmtId="0" fontId="41" fillId="2" borderId="0" xfId="0" applyFont="1" applyFill="1"/>
    <xf numFmtId="0" fontId="40" fillId="2" borderId="0" xfId="0" applyFont="1" applyFill="1" applyAlignment="1">
      <alignment horizontal="left"/>
    </xf>
    <xf numFmtId="0" fontId="40" fillId="2" borderId="0" xfId="0" applyFont="1" applyFill="1"/>
    <xf numFmtId="0" fontId="0" fillId="2" borderId="1" xfId="0" applyFill="1" applyBorder="1"/>
    <xf numFmtId="0" fontId="19" fillId="2" borderId="1" xfId="0" applyFont="1" applyFill="1" applyBorder="1" applyProtection="1">
      <protection locked="0"/>
    </xf>
    <xf numFmtId="0" fontId="26" fillId="0" borderId="37" xfId="2" applyFont="1" applyFill="1" applyBorder="1" applyAlignment="1" applyProtection="1">
      <alignment horizontal="center" vertical="center" wrapText="1"/>
      <protection locked="0"/>
    </xf>
    <xf numFmtId="0" fontId="29" fillId="0" borderId="27" xfId="5" applyFont="1" applyBorder="1" applyAlignment="1" applyProtection="1">
      <alignment horizontal="center" wrapText="1"/>
      <protection locked="0"/>
    </xf>
    <xf numFmtId="0" fontId="27" fillId="0" borderId="9" xfId="2" applyFont="1" applyFill="1" applyBorder="1" applyAlignment="1" applyProtection="1">
      <alignment horizontal="right" vertical="top" wrapText="1"/>
      <protection locked="0"/>
    </xf>
    <xf numFmtId="0" fontId="26" fillId="0" borderId="1" xfId="2" applyFont="1" applyFill="1" applyBorder="1" applyAlignment="1" applyProtection="1">
      <alignment horizontal="center" vertical="top" wrapText="1"/>
      <protection locked="0"/>
    </xf>
    <xf numFmtId="0" fontId="29" fillId="0" borderId="1" xfId="5" applyFont="1" applyBorder="1" applyAlignment="1" applyProtection="1">
      <alignment horizontal="center" wrapText="1"/>
      <protection locked="0"/>
    </xf>
    <xf numFmtId="49" fontId="21" fillId="0" borderId="1" xfId="4" applyNumberFormat="1" applyFont="1" applyBorder="1" applyAlignment="1" applyProtection="1">
      <alignment horizontal="right" vertical="center" wrapText="1"/>
      <protection locked="0"/>
    </xf>
    <xf numFmtId="49" fontId="19" fillId="5" borderId="0" xfId="0" applyNumberFormat="1" applyFont="1" applyFill="1" applyBorder="1" applyProtection="1"/>
    <xf numFmtId="49" fontId="19" fillId="5" borderId="0" xfId="0" applyNumberFormat="1" applyFont="1" applyFill="1" applyProtection="1"/>
    <xf numFmtId="49" fontId="19" fillId="2" borderId="0" xfId="0" applyNumberFormat="1" applyFont="1" applyFill="1" applyBorder="1" applyProtection="1"/>
    <xf numFmtId="49" fontId="19" fillId="5" borderId="0" xfId="1" applyNumberFormat="1" applyFont="1" applyFill="1" applyAlignment="1" applyProtection="1">
      <alignment horizontal="center" vertical="center"/>
    </xf>
    <xf numFmtId="49" fontId="24" fillId="6" borderId="1" xfId="1" applyNumberFormat="1" applyFont="1" applyFill="1" applyBorder="1" applyAlignment="1" applyProtection="1">
      <alignment horizontal="center" vertical="center" wrapText="1"/>
    </xf>
    <xf numFmtId="49" fontId="24" fillId="0" borderId="1" xfId="1" applyNumberFormat="1" applyFont="1" applyFill="1" applyBorder="1" applyAlignment="1" applyProtection="1">
      <alignment horizontal="left" vertical="center" wrapText="1" indent="1"/>
    </xf>
    <xf numFmtId="49" fontId="24" fillId="0" borderId="1" xfId="0" applyNumberFormat="1" applyFont="1" applyFill="1" applyBorder="1" applyProtection="1">
      <protection locked="0"/>
    </xf>
    <xf numFmtId="49" fontId="24" fillId="0" borderId="0" xfId="0" applyNumberFormat="1" applyFont="1" applyAlignment="1" applyProtection="1">
      <alignment horizontal="left"/>
      <protection locked="0"/>
    </xf>
    <xf numFmtId="49" fontId="19" fillId="0" borderId="0" xfId="0" applyNumberFormat="1" applyFont="1" applyProtection="1">
      <protection locked="0"/>
    </xf>
    <xf numFmtId="49" fontId="24" fillId="0" borderId="0" xfId="0" applyNumberFormat="1" applyFont="1" applyProtection="1">
      <protection locked="0"/>
    </xf>
    <xf numFmtId="49" fontId="18" fillId="0" borderId="0" xfId="0" applyNumberFormat="1" applyFont="1"/>
    <xf numFmtId="49" fontId="0" fillId="0" borderId="0" xfId="0" applyNumberFormat="1"/>
    <xf numFmtId="14" fontId="13" fillId="0" borderId="1" xfId="3" applyNumberFormat="1" applyBorder="1" applyAlignment="1" applyProtection="1">
      <alignment horizontal="center" vertical="center" wrapText="1"/>
      <protection locked="0"/>
    </xf>
    <xf numFmtId="0" fontId="21" fillId="0" borderId="2" xfId="4" applyFont="1" applyBorder="1" applyAlignment="1" applyProtection="1">
      <alignment horizontal="right" vertical="center" wrapText="1"/>
      <protection locked="0"/>
    </xf>
    <xf numFmtId="0" fontId="31" fillId="5" borderId="38" xfId="9" applyFont="1" applyFill="1" applyBorder="1" applyAlignment="1" applyProtection="1">
      <alignment horizontal="center" vertical="center"/>
    </xf>
    <xf numFmtId="0" fontId="31" fillId="5" borderId="39" xfId="9" applyFont="1" applyFill="1" applyBorder="1" applyAlignment="1" applyProtection="1">
      <alignment horizontal="center" vertical="center"/>
    </xf>
    <xf numFmtId="0" fontId="36" fillId="4" borderId="40" xfId="9" applyFont="1" applyFill="1" applyBorder="1" applyAlignment="1" applyProtection="1">
      <alignment vertical="center" wrapText="1"/>
      <protection locked="0"/>
    </xf>
    <xf numFmtId="0" fontId="36" fillId="4" borderId="4" xfId="9" applyFont="1" applyFill="1" applyBorder="1" applyAlignment="1" applyProtection="1">
      <alignment vertical="center" wrapText="1"/>
      <protection locked="0"/>
    </xf>
    <xf numFmtId="0" fontId="24" fillId="2" borderId="0" xfId="0" applyFont="1" applyFill="1" applyProtection="1"/>
    <xf numFmtId="14" fontId="21" fillId="2" borderId="0" xfId="9" applyNumberFormat="1" applyFont="1" applyFill="1" applyAlignment="1" applyProtection="1">
      <alignment vertical="center"/>
      <protection locked="0"/>
    </xf>
    <xf numFmtId="0" fontId="19" fillId="2" borderId="0" xfId="1" applyFont="1" applyFill="1" applyBorder="1" applyAlignment="1" applyProtection="1">
      <alignment horizontal="center" vertical="center"/>
    </xf>
    <xf numFmtId="0" fontId="38" fillId="2" borderId="0" xfId="1" applyFont="1" applyFill="1" applyAlignment="1" applyProtection="1">
      <alignment horizontal="center" vertical="center"/>
    </xf>
    <xf numFmtId="0" fontId="38" fillId="2" borderId="0" xfId="1" applyFont="1" applyFill="1" applyAlignment="1" applyProtection="1">
      <alignment horizontal="left" vertical="center"/>
    </xf>
    <xf numFmtId="3" fontId="25" fillId="2" borderId="1" xfId="1" applyNumberFormat="1" applyFont="1" applyFill="1" applyBorder="1" applyAlignment="1" applyProtection="1">
      <alignment horizontal="center" vertical="center" wrapText="1"/>
    </xf>
    <xf numFmtId="3" fontId="25" fillId="2" borderId="1" xfId="1" applyNumberFormat="1" applyFont="1" applyFill="1" applyBorder="1" applyAlignment="1" applyProtection="1">
      <alignment horizontal="left" vertical="center" wrapText="1"/>
    </xf>
    <xf numFmtId="0" fontId="38" fillId="2" borderId="1" xfId="1" applyFont="1" applyFill="1" applyBorder="1" applyAlignment="1" applyProtection="1">
      <alignment horizontal="left" vertical="center" wrapText="1"/>
    </xf>
    <xf numFmtId="49" fontId="39" fillId="2" borderId="1" xfId="0" applyNumberFormat="1" applyFont="1" applyFill="1" applyBorder="1" applyAlignment="1">
      <alignment horizontal="left" vertical="top"/>
    </xf>
    <xf numFmtId="3" fontId="24" fillId="2" borderId="1" xfId="1" applyNumberFormat="1" applyFont="1" applyFill="1" applyBorder="1" applyAlignment="1" applyProtection="1">
      <alignment horizontal="center" vertical="center" wrapText="1"/>
    </xf>
    <xf numFmtId="3" fontId="24" fillId="2" borderId="1" xfId="1" applyNumberFormat="1" applyFont="1" applyFill="1" applyBorder="1" applyAlignment="1" applyProtection="1">
      <alignment horizontal="right" vertical="center"/>
    </xf>
    <xf numFmtId="3" fontId="24" fillId="2" borderId="1" xfId="1" applyNumberFormat="1" applyFont="1" applyFill="1" applyBorder="1" applyAlignment="1" applyProtection="1">
      <alignment horizontal="right" vertical="center" wrapText="1"/>
    </xf>
    <xf numFmtId="3" fontId="19" fillId="2" borderId="1" xfId="1" applyNumberFormat="1" applyFont="1" applyFill="1" applyBorder="1" applyAlignment="1" applyProtection="1">
      <alignment horizontal="right" vertical="center" wrapText="1"/>
    </xf>
    <xf numFmtId="43" fontId="19" fillId="2" borderId="1" xfId="15" applyFont="1" applyFill="1" applyBorder="1" applyAlignment="1" applyProtection="1">
      <alignment horizontal="right" vertical="center"/>
      <protection locked="0"/>
    </xf>
    <xf numFmtId="4" fontId="19" fillId="2" borderId="1" xfId="2" applyNumberFormat="1" applyFont="1" applyFill="1" applyBorder="1" applyAlignment="1" applyProtection="1">
      <alignment horizontal="right" vertical="center"/>
      <protection locked="0"/>
    </xf>
    <xf numFmtId="49" fontId="19" fillId="2" borderId="1" xfId="2" applyNumberFormat="1" applyFont="1" applyFill="1" applyBorder="1" applyAlignment="1" applyProtection="1">
      <alignment horizontal="right" vertical="center"/>
      <protection locked="0"/>
    </xf>
    <xf numFmtId="4" fontId="19" fillId="2" borderId="4" xfId="2" applyNumberFormat="1" applyFont="1" applyFill="1" applyBorder="1" applyAlignment="1" applyProtection="1">
      <alignment horizontal="right" vertical="center"/>
      <protection locked="0"/>
    </xf>
    <xf numFmtId="0" fontId="24" fillId="2" borderId="4" xfId="3" applyFont="1" applyFill="1" applyBorder="1" applyAlignment="1" applyProtection="1">
      <alignment horizontal="right"/>
    </xf>
    <xf numFmtId="0" fontId="19" fillId="2" borderId="4" xfId="3" applyFont="1" applyFill="1" applyBorder="1" applyAlignment="1" applyProtection="1">
      <alignment horizontal="right"/>
      <protection locked="0"/>
    </xf>
    <xf numFmtId="0" fontId="24" fillId="2" borderId="1" xfId="0" applyFont="1" applyFill="1" applyBorder="1" applyProtection="1"/>
    <xf numFmtId="0" fontId="19" fillId="2" borderId="0" xfId="3" applyFont="1" applyFill="1" applyProtection="1">
      <protection locked="0"/>
    </xf>
    <xf numFmtId="0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24" fillId="0" borderId="1" xfId="1" applyFont="1" applyFill="1" applyBorder="1" applyAlignment="1" applyProtection="1">
      <alignment horizontal="center" vertical="center" wrapText="1"/>
    </xf>
    <xf numFmtId="0" fontId="36" fillId="4" borderId="29" xfId="9" applyFont="1" applyFill="1" applyBorder="1" applyAlignment="1" applyProtection="1">
      <alignment vertical="center" wrapText="1"/>
      <protection locked="0"/>
    </xf>
    <xf numFmtId="0" fontId="36" fillId="4" borderId="41" xfId="9" applyFont="1" applyFill="1" applyBorder="1" applyAlignment="1" applyProtection="1">
      <alignment vertical="center"/>
      <protection locked="0"/>
    </xf>
    <xf numFmtId="0" fontId="36" fillId="0" borderId="42" xfId="9" applyFont="1" applyBorder="1" applyAlignment="1" applyProtection="1">
      <alignment vertical="center" wrapText="1"/>
      <protection locked="0"/>
    </xf>
    <xf numFmtId="0" fontId="36" fillId="0" borderId="1" xfId="9" applyFont="1" applyBorder="1" applyAlignment="1" applyProtection="1">
      <alignment horizontal="center" vertical="center"/>
      <protection locked="0"/>
    </xf>
    <xf numFmtId="0" fontId="36" fillId="0" borderId="1" xfId="9" applyFont="1" applyBorder="1" applyAlignment="1" applyProtection="1">
      <alignment vertical="center" wrapText="1"/>
      <protection locked="0"/>
    </xf>
    <xf numFmtId="0" fontId="36" fillId="4" borderId="43" xfId="9" applyFont="1" applyFill="1" applyBorder="1" applyAlignment="1" applyProtection="1">
      <alignment vertical="center" wrapText="1"/>
      <protection locked="0"/>
    </xf>
    <xf numFmtId="14" fontId="43" fillId="0" borderId="1" xfId="0" applyNumberFormat="1" applyFont="1" applyBorder="1" applyAlignment="1">
      <alignment horizontal="left"/>
    </xf>
    <xf numFmtId="4" fontId="43" fillId="0" borderId="1" xfId="0" applyNumberFormat="1" applyFont="1" applyBorder="1" applyAlignment="1">
      <alignment horizontal="right"/>
    </xf>
    <xf numFmtId="0" fontId="44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/>
    <xf numFmtId="0" fontId="19" fillId="2" borderId="0" xfId="1" applyFont="1" applyFill="1" applyBorder="1" applyAlignment="1" applyProtection="1">
      <alignment vertical="center"/>
    </xf>
    <xf numFmtId="0" fontId="19" fillId="2" borderId="0" xfId="0" applyFont="1" applyFill="1" applyAlignment="1" applyProtection="1"/>
    <xf numFmtId="4" fontId="38" fillId="2" borderId="0" xfId="1" applyNumberFormat="1" applyFont="1" applyFill="1" applyBorder="1" applyAlignment="1" applyProtection="1">
      <alignment vertical="center"/>
    </xf>
    <xf numFmtId="0" fontId="38" fillId="2" borderId="0" xfId="1" applyFont="1" applyFill="1" applyAlignment="1" applyProtection="1">
      <alignment vertical="center"/>
    </xf>
    <xf numFmtId="4" fontId="25" fillId="2" borderId="1" xfId="1" applyNumberFormat="1" applyFont="1" applyFill="1" applyBorder="1" applyAlignment="1" applyProtection="1">
      <alignment vertical="center" wrapText="1"/>
    </xf>
    <xf numFmtId="3" fontId="25" fillId="2" borderId="1" xfId="1" applyNumberFormat="1" applyFont="1" applyFill="1" applyBorder="1" applyAlignment="1" applyProtection="1">
      <alignment vertical="center" wrapText="1"/>
    </xf>
    <xf numFmtId="4" fontId="25" fillId="2" borderId="0" xfId="0" applyNumberFormat="1" applyFont="1" applyFill="1" applyAlignment="1" applyProtection="1">
      <protection locked="0"/>
    </xf>
    <xf numFmtId="3" fontId="38" fillId="2" borderId="0" xfId="0" applyNumberFormat="1" applyFont="1" applyFill="1" applyAlignment="1" applyProtection="1">
      <protection locked="0"/>
    </xf>
    <xf numFmtId="0" fontId="38" fillId="2" borderId="0" xfId="0" applyFont="1" applyFill="1" applyAlignment="1" applyProtection="1">
      <protection locked="0"/>
    </xf>
    <xf numFmtId="4" fontId="38" fillId="2" borderId="0" xfId="0" applyNumberFormat="1" applyFont="1" applyFill="1" applyAlignment="1" applyProtection="1">
      <protection locked="0"/>
    </xf>
    <xf numFmtId="4" fontId="40" fillId="2" borderId="0" xfId="0" applyNumberFormat="1" applyFont="1" applyFill="1" applyAlignment="1" applyProtection="1">
      <protection locked="0"/>
    </xf>
    <xf numFmtId="0" fontId="40" fillId="2" borderId="0" xfId="0" applyFont="1" applyFill="1" applyAlignment="1" applyProtection="1">
      <protection locked="0"/>
    </xf>
    <xf numFmtId="4" fontId="38" fillId="2" borderId="3" xfId="0" applyNumberFormat="1" applyFont="1" applyFill="1" applyBorder="1" applyAlignment="1" applyProtection="1">
      <protection locked="0"/>
    </xf>
    <xf numFmtId="4" fontId="41" fillId="2" borderId="0" xfId="0" applyNumberFormat="1" applyFont="1" applyFill="1" applyAlignment="1"/>
    <xf numFmtId="0" fontId="40" fillId="2" borderId="0" xfId="0" applyFont="1" applyFill="1" applyAlignment="1"/>
    <xf numFmtId="4" fontId="40" fillId="2" borderId="0" xfId="0" applyNumberFormat="1" applyFont="1" applyFill="1" applyAlignment="1"/>
    <xf numFmtId="4" fontId="18" fillId="2" borderId="0" xfId="0" applyNumberFormat="1" applyFont="1" applyFill="1" applyAlignment="1"/>
    <xf numFmtId="3" fontId="18" fillId="2" borderId="0" xfId="0" applyNumberFormat="1" applyFont="1" applyFill="1" applyAlignment="1"/>
    <xf numFmtId="0" fontId="18" fillId="2" borderId="0" xfId="0" applyFont="1" applyFill="1" applyAlignment="1"/>
    <xf numFmtId="0" fontId="19" fillId="2" borderId="1" xfId="0" applyFont="1" applyFill="1" applyBorder="1" applyAlignment="1" applyProtection="1">
      <alignment horizontal="left" vertical="center"/>
    </xf>
    <xf numFmtId="0" fontId="19" fillId="2" borderId="1" xfId="0" applyFont="1" applyFill="1" applyBorder="1" applyAlignment="1" applyProtection="1">
      <alignment horizontal="left" wrapText="1"/>
    </xf>
    <xf numFmtId="1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48" fillId="2" borderId="1" xfId="0" applyFont="1" applyFill="1" applyBorder="1" applyAlignment="1" applyProtection="1">
      <alignment horizontal="center" vertical="center"/>
      <protection locked="0"/>
    </xf>
    <xf numFmtId="0" fontId="28" fillId="0" borderId="1" xfId="2" applyFont="1" applyFill="1" applyBorder="1" applyAlignment="1" applyProtection="1">
      <alignment horizontal="center" vertical="center" wrapText="1"/>
    </xf>
    <xf numFmtId="1" fontId="49" fillId="0" borderId="1" xfId="2" applyNumberFormat="1" applyFont="1" applyFill="1" applyBorder="1" applyAlignment="1" applyProtection="1">
      <alignment horizontal="center" vertical="center" wrapText="1"/>
    </xf>
    <xf numFmtId="1" fontId="49" fillId="0" borderId="6" xfId="2" applyNumberFormat="1" applyFont="1" applyFill="1" applyBorder="1" applyAlignment="1" applyProtection="1">
      <alignment horizontal="center" vertical="center" wrapText="1"/>
    </xf>
    <xf numFmtId="1" fontId="49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49" fillId="0" borderId="6" xfId="2" applyNumberFormat="1" applyFont="1" applyFill="1" applyBorder="1" applyAlignment="1" applyProtection="1">
      <alignment horizontal="left" vertical="top" wrapText="1"/>
      <protection locked="0"/>
    </xf>
    <xf numFmtId="0" fontId="49" fillId="0" borderId="6" xfId="2" applyFont="1" applyFill="1" applyBorder="1" applyAlignment="1" applyProtection="1">
      <alignment horizontal="left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0" fontId="28" fillId="0" borderId="2" xfId="2" applyFont="1" applyFill="1" applyBorder="1" applyAlignment="1" applyProtection="1">
      <alignment horizontal="center" vertical="center" wrapText="1"/>
    </xf>
    <xf numFmtId="1" fontId="49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2" applyFont="1" applyFill="1" applyBorder="1" applyAlignment="1" applyProtection="1">
      <alignment horizontal="center" vertical="center" wrapText="1"/>
    </xf>
    <xf numFmtId="1" fontId="49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25" fillId="2" borderId="1" xfId="2" applyFont="1" applyFill="1" applyBorder="1" applyAlignment="1" applyProtection="1">
      <alignment horizontal="center" vertical="center" wrapText="1"/>
      <protection locked="0"/>
    </xf>
    <xf numFmtId="0" fontId="28" fillId="2" borderId="2" xfId="2" applyFont="1" applyFill="1" applyBorder="1" applyAlignment="1" applyProtection="1">
      <alignment horizontal="center" vertical="center" wrapText="1"/>
    </xf>
    <xf numFmtId="0" fontId="51" fillId="0" borderId="1" xfId="0" applyNumberFormat="1" applyFont="1" applyFill="1" applyBorder="1" applyAlignment="1">
      <alignment horizontal="left" vertical="top"/>
    </xf>
    <xf numFmtId="0" fontId="51" fillId="2" borderId="1" xfId="0" applyNumberFormat="1" applyFont="1" applyFill="1" applyBorder="1" applyAlignment="1">
      <alignment horizontal="left" vertical="top"/>
    </xf>
    <xf numFmtId="0" fontId="25" fillId="2" borderId="1" xfId="2" applyFont="1" applyFill="1" applyBorder="1" applyAlignment="1" applyProtection="1">
      <alignment horizontal="left" vertical="top" wrapText="1"/>
      <protection locked="0"/>
    </xf>
    <xf numFmtId="0" fontId="51" fillId="0" borderId="1" xfId="0" applyNumberFormat="1" applyFont="1" applyFill="1" applyBorder="1" applyAlignment="1">
      <alignment horizontal="center" vertical="top"/>
    </xf>
    <xf numFmtId="0" fontId="38" fillId="0" borderId="1" xfId="0" applyFont="1" applyFill="1" applyBorder="1" applyProtection="1">
      <protection locked="0"/>
    </xf>
    <xf numFmtId="1" fontId="52" fillId="0" borderId="1" xfId="2" applyNumberFormat="1" applyFont="1" applyFill="1" applyBorder="1" applyAlignment="1" applyProtection="1">
      <alignment horizontal="left" vertical="center" wrapText="1"/>
      <protection locked="0"/>
    </xf>
    <xf numFmtId="1" fontId="52" fillId="0" borderId="1" xfId="2" applyNumberFormat="1" applyFont="1" applyFill="1" applyBorder="1" applyAlignment="1" applyProtection="1">
      <alignment horizontal="left" vertical="top" wrapText="1"/>
      <protection locked="0"/>
    </xf>
    <xf numFmtId="0" fontId="52" fillId="2" borderId="1" xfId="2" applyFont="1" applyFill="1" applyBorder="1" applyAlignment="1" applyProtection="1">
      <alignment horizontal="left" vertical="top" wrapText="1"/>
      <protection locked="0"/>
    </xf>
    <xf numFmtId="0" fontId="29" fillId="0" borderId="1" xfId="2" applyFont="1" applyFill="1" applyBorder="1" applyAlignment="1" applyProtection="1">
      <alignment horizontal="left" vertical="top" wrapText="1"/>
      <protection locked="0"/>
    </xf>
    <xf numFmtId="1" fontId="52" fillId="0" borderId="8" xfId="2" applyNumberFormat="1" applyFont="1" applyFill="1" applyBorder="1" applyAlignment="1" applyProtection="1">
      <alignment horizontal="left" vertical="center" wrapText="1"/>
      <protection locked="0"/>
    </xf>
    <xf numFmtId="0" fontId="52" fillId="0" borderId="8" xfId="2" applyFont="1" applyFill="1" applyBorder="1" applyAlignment="1" applyProtection="1">
      <alignment horizontal="left" vertical="top" wrapText="1"/>
      <protection locked="0"/>
    </xf>
    <xf numFmtId="1" fontId="52" fillId="0" borderId="6" xfId="2" applyNumberFormat="1" applyFont="1" applyFill="1" applyBorder="1" applyAlignment="1" applyProtection="1">
      <alignment horizontal="left" vertical="center" wrapText="1"/>
      <protection locked="0"/>
    </xf>
    <xf numFmtId="0" fontId="52" fillId="0" borderId="6" xfId="2" applyFont="1" applyFill="1" applyBorder="1" applyAlignment="1" applyProtection="1">
      <alignment horizontal="left" vertical="top" wrapText="1"/>
      <protection locked="0"/>
    </xf>
    <xf numFmtId="0" fontId="45" fillId="0" borderId="1" xfId="0" applyFont="1" applyFill="1" applyBorder="1" applyAlignment="1" applyProtection="1">
      <alignment vertical="center"/>
      <protection locked="0"/>
    </xf>
    <xf numFmtId="1" fontId="53" fillId="0" borderId="1" xfId="2" applyNumberFormat="1" applyFont="1" applyFill="1" applyBorder="1" applyAlignment="1" applyProtection="1">
      <alignment horizontal="center" vertical="center" wrapText="1"/>
    </xf>
    <xf numFmtId="0" fontId="45" fillId="2" borderId="1" xfId="0" applyFont="1" applyFill="1" applyBorder="1" applyProtection="1">
      <protection locked="0"/>
    </xf>
    <xf numFmtId="0" fontId="29" fillId="0" borderId="1" xfId="0" applyFont="1" applyFill="1" applyBorder="1" applyAlignment="1" applyProtection="1">
      <alignment horizontal="left"/>
      <protection locked="0"/>
    </xf>
    <xf numFmtId="49" fontId="52" fillId="0" borderId="6" xfId="2" applyNumberFormat="1" applyFont="1" applyFill="1" applyBorder="1" applyAlignment="1" applyProtection="1">
      <alignment horizontal="left" vertical="top" wrapText="1"/>
      <protection locked="0"/>
    </xf>
    <xf numFmtId="0" fontId="52" fillId="0" borderId="9" xfId="2" applyFont="1" applyFill="1" applyBorder="1" applyAlignment="1" applyProtection="1">
      <alignment horizontal="left" vertical="top" wrapText="1"/>
      <protection locked="0"/>
    </xf>
    <xf numFmtId="0" fontId="52" fillId="0" borderId="1" xfId="2" applyFont="1" applyFill="1" applyBorder="1" applyAlignment="1" applyProtection="1">
      <alignment horizontal="left" vertical="top" wrapText="1"/>
      <protection locked="0"/>
    </xf>
    <xf numFmtId="3" fontId="45" fillId="0" borderId="1" xfId="1" applyNumberFormat="1" applyFont="1" applyFill="1" applyBorder="1" applyAlignment="1" applyProtection="1">
      <alignment horizontal="left" vertical="center" wrapText="1"/>
    </xf>
    <xf numFmtId="49" fontId="45" fillId="2" borderId="1" xfId="1" applyNumberFormat="1" applyFont="1" applyFill="1" applyBorder="1" applyAlignment="1" applyProtection="1">
      <alignment horizontal="left" vertical="center" wrapText="1"/>
    </xf>
    <xf numFmtId="0" fontId="46" fillId="0" borderId="1" xfId="0" applyNumberFormat="1" applyFont="1" applyFill="1" applyBorder="1" applyAlignment="1">
      <alignment horizontal="left" vertical="top"/>
    </xf>
    <xf numFmtId="1" fontId="52" fillId="0" borderId="9" xfId="2" applyNumberFormat="1" applyFont="1" applyFill="1" applyBorder="1" applyAlignment="1" applyProtection="1">
      <alignment horizontal="left" vertical="top" wrapText="1"/>
      <protection locked="0"/>
    </xf>
    <xf numFmtId="14" fontId="13" fillId="0" borderId="1" xfId="3" applyNumberFormat="1" applyFill="1" applyBorder="1" applyProtection="1">
      <protection locked="0"/>
    </xf>
    <xf numFmtId="49" fontId="46" fillId="2" borderId="1" xfId="0" applyNumberFormat="1" applyFont="1" applyFill="1" applyBorder="1" applyAlignment="1">
      <alignment horizontal="left" vertical="top"/>
    </xf>
    <xf numFmtId="14" fontId="13" fillId="0" borderId="29" xfId="3" applyNumberFormat="1" applyFill="1" applyBorder="1" applyProtection="1">
      <protection locked="0"/>
    </xf>
    <xf numFmtId="0" fontId="45" fillId="2" borderId="29" xfId="0" applyFont="1" applyFill="1" applyBorder="1" applyProtection="1">
      <protection locked="0"/>
    </xf>
    <xf numFmtId="49" fontId="52" fillId="0" borderId="1" xfId="2" applyNumberFormat="1" applyFont="1" applyFill="1" applyBorder="1" applyAlignment="1" applyProtection="1">
      <alignment horizontal="left" vertical="top" wrapText="1"/>
      <protection locked="0"/>
    </xf>
    <xf numFmtId="1" fontId="52" fillId="0" borderId="1" xfId="2" applyNumberFormat="1" applyFont="1" applyFill="1" applyBorder="1" applyAlignment="1" applyProtection="1">
      <alignment horizontal="left" vertical="center" wrapText="1"/>
    </xf>
    <xf numFmtId="1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2" fontId="28" fillId="0" borderId="1" xfId="2" applyNumberFormat="1" applyFont="1" applyFill="1" applyBorder="1" applyAlignment="1" applyProtection="1">
      <alignment horizontal="left" vertical="top" wrapText="1"/>
    </xf>
    <xf numFmtId="0" fontId="26" fillId="0" borderId="8" xfId="2" applyFont="1" applyFill="1" applyBorder="1" applyAlignment="1" applyProtection="1">
      <alignment horizontal="center" vertical="top" wrapText="1"/>
      <protection locked="0"/>
    </xf>
    <xf numFmtId="14" fontId="13" fillId="0" borderId="2" xfId="3" applyNumberFormat="1" applyBorder="1" applyProtection="1">
      <protection locked="0"/>
    </xf>
    <xf numFmtId="1" fontId="26" fillId="0" borderId="44" xfId="2" applyNumberFormat="1" applyFont="1" applyFill="1" applyBorder="1" applyAlignment="1" applyProtection="1">
      <alignment horizontal="left" vertical="top" wrapText="1"/>
      <protection locked="0"/>
    </xf>
    <xf numFmtId="0" fontId="26" fillId="0" borderId="2" xfId="2" applyFont="1" applyFill="1" applyBorder="1" applyAlignment="1" applyProtection="1">
      <alignment horizontal="left" vertical="top" wrapText="1"/>
      <protection locked="0"/>
    </xf>
    <xf numFmtId="0" fontId="24" fillId="2" borderId="1" xfId="0" applyFont="1" applyFill="1" applyBorder="1" applyAlignment="1" applyProtection="1">
      <alignment horizontal="left"/>
    </xf>
    <xf numFmtId="0" fontId="23" fillId="5" borderId="1" xfId="4" applyFont="1" applyFill="1" applyBorder="1" applyAlignment="1" applyProtection="1">
      <alignment horizontal="left" vertical="center" wrapText="1"/>
    </xf>
    <xf numFmtId="0" fontId="24" fillId="0" borderId="1" xfId="3" applyFont="1" applyBorder="1" applyAlignment="1" applyProtection="1">
      <alignment horizontal="left"/>
      <protection locked="0"/>
    </xf>
    <xf numFmtId="0" fontId="19" fillId="0" borderId="1" xfId="3" applyFont="1" applyBorder="1" applyAlignment="1" applyProtection="1">
      <alignment horizontal="left"/>
      <protection locked="0"/>
    </xf>
    <xf numFmtId="1" fontId="26" fillId="0" borderId="0" xfId="2" applyNumberFormat="1" applyFont="1" applyFill="1" applyBorder="1" applyAlignment="1" applyProtection="1">
      <alignment horizontal="center" vertical="center" wrapText="1"/>
      <protection locked="0"/>
    </xf>
    <xf numFmtId="1" fontId="26" fillId="0" borderId="5" xfId="2" applyNumberFormat="1" applyFont="1" applyFill="1" applyBorder="1" applyAlignment="1" applyProtection="1">
      <alignment horizontal="center" vertical="top" wrapText="1"/>
      <protection locked="0"/>
    </xf>
    <xf numFmtId="0" fontId="27" fillId="0" borderId="46" xfId="2" applyFont="1" applyFill="1" applyBorder="1" applyAlignment="1" applyProtection="1">
      <alignment horizontal="center" vertical="center" wrapText="1"/>
      <protection locked="0"/>
    </xf>
    <xf numFmtId="0" fontId="27" fillId="0" borderId="4" xfId="2" applyFont="1" applyFill="1" applyBorder="1" applyAlignment="1" applyProtection="1">
      <alignment horizontal="center" vertical="top" wrapText="1"/>
      <protection locked="0"/>
    </xf>
    <xf numFmtId="14" fontId="29" fillId="0" borderId="1" xfId="5" applyNumberFormat="1" applyFont="1" applyBorder="1" applyAlignment="1" applyProtection="1">
      <alignment horizontal="center" vertical="center" wrapText="1"/>
      <protection locked="0"/>
    </xf>
    <xf numFmtId="3" fontId="25" fillId="2" borderId="0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8" fillId="2" borderId="0" xfId="1" applyFont="1" applyFill="1" applyBorder="1" applyAlignment="1" applyProtection="1">
      <alignment horizontal="left" vertical="center" wrapText="1" indent="1"/>
    </xf>
    <xf numFmtId="3" fontId="38" fillId="2" borderId="0" xfId="1" applyNumberFormat="1" applyFont="1" applyFill="1" applyBorder="1" applyAlignment="1" applyProtection="1">
      <alignment vertical="center" wrapText="1"/>
    </xf>
    <xf numFmtId="0" fontId="56" fillId="0" borderId="1" xfId="0" applyFont="1" applyBorder="1"/>
    <xf numFmtId="3" fontId="48" fillId="2" borderId="1" xfId="1" applyNumberFormat="1" applyFont="1" applyFill="1" applyBorder="1" applyAlignment="1" applyProtection="1">
      <alignment vertical="center" wrapText="1"/>
    </xf>
    <xf numFmtId="0" fontId="47" fillId="0" borderId="0" xfId="0" applyFont="1"/>
    <xf numFmtId="0" fontId="47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13" fillId="0" borderId="1" xfId="3" applyNumberFormat="1" applyBorder="1" applyAlignment="1" applyProtection="1">
      <alignment horizontal="left"/>
      <protection locked="0"/>
    </xf>
    <xf numFmtId="0" fontId="13" fillId="0" borderId="1" xfId="3" applyBorder="1" applyAlignment="1" applyProtection="1">
      <alignment horizontal="left"/>
      <protection locked="0"/>
    </xf>
    <xf numFmtId="0" fontId="18" fillId="5" borderId="1" xfId="0" applyFont="1" applyFill="1" applyBorder="1" applyAlignment="1" applyProtection="1">
      <alignment horizontal="left"/>
    </xf>
    <xf numFmtId="0" fontId="0" fillId="5" borderId="1" xfId="0" applyFill="1" applyBorder="1" applyAlignment="1" applyProtection="1">
      <alignment horizontal="left"/>
    </xf>
    <xf numFmtId="0" fontId="19" fillId="5" borderId="1" xfId="1" applyFont="1" applyFill="1" applyBorder="1" applyAlignment="1" applyProtection="1">
      <alignment horizontal="left" vertical="center"/>
    </xf>
    <xf numFmtId="0" fontId="19" fillId="5" borderId="1" xfId="0" applyFont="1" applyFill="1" applyBorder="1" applyAlignment="1" applyProtection="1">
      <alignment horizontal="left"/>
      <protection locked="0"/>
    </xf>
    <xf numFmtId="14" fontId="19" fillId="5" borderId="1" xfId="1" applyNumberFormat="1" applyFont="1" applyFill="1" applyBorder="1" applyAlignment="1" applyProtection="1">
      <alignment horizontal="left" vertical="center"/>
    </xf>
    <xf numFmtId="0" fontId="19" fillId="5" borderId="1" xfId="0" applyFont="1" applyFill="1" applyBorder="1" applyAlignment="1" applyProtection="1">
      <alignment horizontal="left"/>
    </xf>
    <xf numFmtId="0" fontId="19" fillId="2" borderId="1" xfId="0" applyFont="1" applyFill="1" applyBorder="1" applyAlignment="1" applyProtection="1">
      <alignment horizontal="left"/>
    </xf>
    <xf numFmtId="0" fontId="0" fillId="2" borderId="1" xfId="0" applyFill="1" applyBorder="1" applyAlignment="1" applyProtection="1">
      <alignment horizontal="left"/>
    </xf>
    <xf numFmtId="49" fontId="23" fillId="5" borderId="1" xfId="4" applyNumberFormat="1" applyFont="1" applyFill="1" applyBorder="1" applyAlignment="1" applyProtection="1">
      <alignment horizontal="left" vertical="center" wrapText="1"/>
    </xf>
    <xf numFmtId="0" fontId="21" fillId="0" borderId="1" xfId="4" applyFont="1" applyBorder="1" applyAlignment="1" applyProtection="1">
      <alignment horizontal="left" vertical="center" wrapText="1"/>
      <protection locked="0"/>
    </xf>
    <xf numFmtId="0" fontId="42" fillId="2" borderId="1" xfId="0" applyFont="1" applyFill="1" applyBorder="1" applyAlignment="1">
      <alignment horizontal="left"/>
    </xf>
    <xf numFmtId="49" fontId="21" fillId="0" borderId="1" xfId="4" applyNumberFormat="1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>
      <alignment horizontal="left"/>
    </xf>
    <xf numFmtId="0" fontId="21" fillId="5" borderId="1" xfId="4" applyFont="1" applyFill="1" applyBorder="1" applyAlignment="1" applyProtection="1">
      <alignment horizontal="left" vertical="center" wrapText="1"/>
    </xf>
    <xf numFmtId="0" fontId="21" fillId="2" borderId="1" xfId="4" applyFont="1" applyFill="1" applyBorder="1" applyAlignment="1" applyProtection="1">
      <alignment horizontal="left" vertical="center" wrapText="1"/>
      <protection locked="0"/>
    </xf>
    <xf numFmtId="49" fontId="21" fillId="2" borderId="1" xfId="4" applyNumberFormat="1" applyFont="1" applyFill="1" applyBorder="1" applyAlignment="1" applyProtection="1">
      <alignment horizontal="left" vertical="center" wrapText="1"/>
      <protection locked="0"/>
    </xf>
    <xf numFmtId="0" fontId="19" fillId="2" borderId="1" xfId="4" applyFont="1" applyFill="1" applyBorder="1" applyAlignment="1" applyProtection="1">
      <alignment horizontal="left" vertical="center" wrapText="1"/>
      <protection locked="0"/>
    </xf>
    <xf numFmtId="49" fontId="19" fillId="2" borderId="1" xfId="4" applyNumberFormat="1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49" fontId="13" fillId="2" borderId="1" xfId="0" applyNumberFormat="1" applyFont="1" applyFill="1" applyBorder="1" applyAlignment="1" applyProtection="1">
      <alignment horizontal="left"/>
      <protection locked="0"/>
    </xf>
    <xf numFmtId="0" fontId="1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 applyProtection="1">
      <alignment horizontal="left"/>
      <protection locked="0"/>
    </xf>
    <xf numFmtId="49" fontId="21" fillId="5" borderId="1" xfId="4" applyNumberFormat="1" applyFont="1" applyFill="1" applyBorder="1" applyAlignment="1" applyProtection="1">
      <alignment horizontal="left" vertical="center" wrapText="1"/>
    </xf>
    <xf numFmtId="0" fontId="0" fillId="2" borderId="1" xfId="0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49" fontId="47" fillId="0" borderId="1" xfId="0" applyNumberFormat="1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23" fillId="0" borderId="1" xfId="4" applyFont="1" applyBorder="1" applyAlignment="1" applyProtection="1">
      <alignment vertical="center" wrapText="1"/>
      <protection locked="0"/>
    </xf>
    <xf numFmtId="14" fontId="13" fillId="0" borderId="1" xfId="3" applyNumberFormat="1" applyBorder="1" applyAlignment="1" applyProtection="1">
      <alignment horizontal="center"/>
      <protection locked="0"/>
    </xf>
    <xf numFmtId="14" fontId="23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left" vertical="center" wrapText="1"/>
    </xf>
    <xf numFmtId="14" fontId="23" fillId="2" borderId="30" xfId="10" applyNumberFormat="1" applyFont="1" applyFill="1" applyBorder="1" applyAlignment="1" applyProtection="1">
      <alignment horizontal="center" vertical="center"/>
    </xf>
    <xf numFmtId="14" fontId="23" fillId="2" borderId="30" xfId="10" applyNumberFormat="1" applyFont="1" applyFill="1" applyBorder="1" applyAlignment="1" applyProtection="1">
      <alignment horizontal="center" vertical="center" wrapText="1"/>
    </xf>
    <xf numFmtId="14" fontId="23" fillId="2" borderId="0" xfId="10" applyNumberFormat="1" applyFont="1" applyFill="1" applyBorder="1" applyAlignment="1" applyProtection="1">
      <alignment horizontal="center" vertical="center" wrapText="1"/>
    </xf>
    <xf numFmtId="0" fontId="48" fillId="2" borderId="5" xfId="0" applyFont="1" applyFill="1" applyBorder="1" applyAlignment="1" applyProtection="1">
      <alignment horizontal="center" vertical="center"/>
      <protection locked="0"/>
    </xf>
    <xf numFmtId="0" fontId="51" fillId="0" borderId="5" xfId="0" applyNumberFormat="1" applyFont="1" applyFill="1" applyBorder="1" applyAlignment="1">
      <alignment horizontal="center" vertical="top"/>
    </xf>
    <xf numFmtId="0" fontId="25" fillId="0" borderId="4" xfId="2" applyFont="1" applyFill="1" applyBorder="1" applyAlignment="1" applyProtection="1">
      <alignment horizontal="left" vertical="top" wrapText="1"/>
      <protection locked="0"/>
    </xf>
    <xf numFmtId="0" fontId="49" fillId="0" borderId="1" xfId="2" applyNumberFormat="1" applyFont="1" applyFill="1" applyBorder="1" applyAlignment="1" applyProtection="1">
      <alignment horizontal="center" vertical="center" wrapText="1"/>
    </xf>
    <xf numFmtId="49" fontId="51" fillId="2" borderId="1" xfId="0" applyNumberFormat="1" applyFont="1" applyFill="1" applyBorder="1" applyAlignment="1">
      <alignment horizontal="left" vertical="top"/>
    </xf>
    <xf numFmtId="1" fontId="49" fillId="2" borderId="1" xfId="2" applyNumberFormat="1" applyFont="1" applyFill="1" applyBorder="1" applyAlignment="1" applyProtection="1">
      <alignment horizontal="center" vertical="center" wrapText="1"/>
    </xf>
    <xf numFmtId="14" fontId="47" fillId="0" borderId="1" xfId="3" applyNumberFormat="1" applyFont="1" applyBorder="1" applyAlignment="1" applyProtection="1">
      <alignment horizontal="center" vertical="center" wrapText="1"/>
      <protection locked="0"/>
    </xf>
    <xf numFmtId="1" fontId="30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1" xfId="2" applyFont="1" applyFill="1" applyBorder="1" applyAlignment="1" applyProtection="1">
      <alignment horizontal="center" vertical="center" wrapText="1"/>
      <protection locked="0"/>
    </xf>
    <xf numFmtId="0" fontId="29" fillId="2" borderId="1" xfId="2" applyFont="1" applyFill="1" applyBorder="1" applyAlignment="1" applyProtection="1">
      <alignment horizontal="left" vertical="top" wrapText="1"/>
      <protection locked="0"/>
    </xf>
    <xf numFmtId="14" fontId="47" fillId="0" borderId="2" xfId="3" applyNumberFormat="1" applyFont="1" applyBorder="1" applyAlignment="1" applyProtection="1">
      <alignment horizontal="center" vertical="center" wrapText="1"/>
      <protection locked="0"/>
    </xf>
    <xf numFmtId="1" fontId="52" fillId="0" borderId="23" xfId="2" applyNumberFormat="1" applyFont="1" applyFill="1" applyBorder="1" applyAlignment="1" applyProtection="1">
      <alignment horizontal="left" vertical="top" wrapText="1"/>
      <protection locked="0"/>
    </xf>
    <xf numFmtId="1" fontId="5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48" fillId="0" borderId="1" xfId="0" applyFont="1" applyFill="1" applyBorder="1" applyProtection="1">
      <protection locked="0"/>
    </xf>
    <xf numFmtId="0" fontId="19" fillId="0" borderId="1" xfId="0" applyFont="1" applyFill="1" applyBorder="1" applyProtection="1">
      <protection locked="0"/>
    </xf>
    <xf numFmtId="49" fontId="29" fillId="0" borderId="1" xfId="2" applyNumberFormat="1" applyFont="1" applyFill="1" applyBorder="1" applyAlignment="1" applyProtection="1">
      <alignment horizontal="left" vertical="top" wrapText="1"/>
      <protection locked="0"/>
    </xf>
    <xf numFmtId="0" fontId="29" fillId="2" borderId="1" xfId="2" applyNumberFormat="1" applyFont="1" applyFill="1" applyBorder="1" applyAlignment="1" applyProtection="1">
      <alignment horizontal="left" vertical="top" wrapText="1"/>
      <protection locked="0"/>
    </xf>
    <xf numFmtId="14" fontId="13" fillId="0" borderId="1" xfId="3" applyNumberFormat="1" applyFill="1" applyBorder="1" applyAlignment="1" applyProtection="1">
      <alignment horizontal="center" vertical="center" wrapText="1"/>
      <protection locked="0"/>
    </xf>
    <xf numFmtId="1" fontId="52" fillId="0" borderId="9" xfId="2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14" fontId="13" fillId="0" borderId="29" xfId="3" applyNumberFormat="1" applyFill="1" applyBorder="1" applyAlignment="1" applyProtection="1">
      <alignment horizontal="center" vertical="center" wrapText="1"/>
      <protection locked="0"/>
    </xf>
    <xf numFmtId="14" fontId="13" fillId="0" borderId="1" xfId="3" applyNumberFormat="1" applyFill="1" applyBorder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14" fontId="13" fillId="0" borderId="29" xfId="3" applyNumberFormat="1" applyBorder="1" applyProtection="1">
      <protection locked="0"/>
    </xf>
    <xf numFmtId="0" fontId="29" fillId="0" borderId="29" xfId="2" applyFont="1" applyFill="1" applyBorder="1" applyAlignment="1" applyProtection="1">
      <alignment horizontal="left" vertical="top" wrapText="1"/>
      <protection locked="0"/>
    </xf>
    <xf numFmtId="0" fontId="29" fillId="0" borderId="29" xfId="0" applyFont="1" applyFill="1" applyBorder="1" applyAlignment="1" applyProtection="1">
      <alignment horizontal="left"/>
      <protection locked="0"/>
    </xf>
    <xf numFmtId="0" fontId="45" fillId="2" borderId="2" xfId="0" applyFont="1" applyFill="1" applyBorder="1" applyProtection="1">
      <protection locked="0"/>
    </xf>
    <xf numFmtId="0" fontId="29" fillId="0" borderId="2" xfId="2" applyFont="1" applyFill="1" applyBorder="1" applyAlignment="1" applyProtection="1">
      <alignment horizontal="left" vertical="top" wrapText="1"/>
      <protection locked="0"/>
    </xf>
    <xf numFmtId="0" fontId="29" fillId="0" borderId="2" xfId="0" applyFont="1" applyFill="1" applyBorder="1" applyAlignment="1" applyProtection="1">
      <alignment horizontal="left"/>
      <protection locked="0"/>
    </xf>
    <xf numFmtId="0" fontId="24" fillId="2" borderId="1" xfId="1" applyFont="1" applyFill="1" applyBorder="1" applyAlignment="1" applyProtection="1">
      <alignment horizontal="center" vertical="center" wrapText="1"/>
    </xf>
    <xf numFmtId="0" fontId="19" fillId="5" borderId="0" xfId="1" applyFont="1" applyFill="1" applyAlignment="1" applyProtection="1">
      <alignment horizontal="center" vertical="center" wrapText="1"/>
    </xf>
    <xf numFmtId="0" fontId="58" fillId="0" borderId="1" xfId="1" applyFont="1" applyFill="1" applyBorder="1" applyAlignment="1" applyProtection="1">
      <alignment horizontal="left" vertical="center" wrapText="1" indent="1"/>
    </xf>
    <xf numFmtId="0" fontId="23" fillId="0" borderId="1" xfId="1" applyFont="1" applyFill="1" applyBorder="1" applyAlignment="1" applyProtection="1">
      <alignment horizontal="center" vertical="center" wrapText="1"/>
    </xf>
    <xf numFmtId="0" fontId="23" fillId="0" borderId="1" xfId="1" applyFont="1" applyFill="1" applyBorder="1" applyAlignment="1" applyProtection="1">
      <alignment horizontal="left" vertical="center" wrapText="1" indent="1"/>
    </xf>
    <xf numFmtId="0" fontId="55" fillId="0" borderId="1" xfId="1" applyFont="1" applyFill="1" applyBorder="1" applyAlignment="1" applyProtection="1">
      <alignment horizontal="left" vertical="center" wrapText="1" inden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21" fillId="2" borderId="0" xfId="10" applyFont="1" applyFill="1" applyBorder="1" applyAlignment="1" applyProtection="1">
      <alignment horizontal="center" vertical="center" wrapText="1"/>
      <protection locked="0"/>
    </xf>
    <xf numFmtId="0" fontId="36" fillId="0" borderId="0" xfId="9" applyFont="1" applyBorder="1" applyAlignment="1" applyProtection="1">
      <alignment horizontal="center" vertical="center"/>
      <protection locked="0"/>
    </xf>
    <xf numFmtId="14" fontId="36" fillId="0" borderId="0" xfId="9" applyNumberFormat="1" applyFont="1" applyBorder="1" applyAlignment="1" applyProtection="1">
      <alignment vertical="center" wrapText="1"/>
      <protection locked="0"/>
    </xf>
    <xf numFmtId="0" fontId="36" fillId="0" borderId="0" xfId="9" applyFont="1" applyBorder="1" applyAlignment="1" applyProtection="1">
      <alignment vertical="center" wrapText="1"/>
      <protection locked="0"/>
    </xf>
    <xf numFmtId="0" fontId="36" fillId="0" borderId="0" xfId="9" applyFont="1" applyBorder="1" applyAlignment="1" applyProtection="1">
      <alignment vertical="center"/>
      <protection locked="0"/>
    </xf>
    <xf numFmtId="49" fontId="36" fillId="0" borderId="0" xfId="9" applyNumberFormat="1" applyFont="1" applyBorder="1" applyAlignment="1" applyProtection="1">
      <alignment vertical="center"/>
      <protection locked="0"/>
    </xf>
    <xf numFmtId="0" fontId="36" fillId="4" borderId="0" xfId="9" applyFont="1" applyFill="1" applyBorder="1" applyAlignment="1" applyProtection="1">
      <alignment vertical="center" wrapText="1"/>
      <protection locked="0"/>
    </xf>
    <xf numFmtId="0" fontId="36" fillId="4" borderId="0" xfId="9" applyFont="1" applyFill="1" applyBorder="1" applyAlignment="1" applyProtection="1">
      <alignment vertical="center"/>
      <protection locked="0"/>
    </xf>
    <xf numFmtId="0" fontId="36" fillId="4" borderId="49" xfId="9" applyFont="1" applyFill="1" applyBorder="1" applyAlignment="1" applyProtection="1">
      <alignment vertical="center" wrapText="1"/>
      <protection locked="0"/>
    </xf>
    <xf numFmtId="49" fontId="59" fillId="0" borderId="0" xfId="0" applyNumberFormat="1" applyFont="1"/>
    <xf numFmtId="0" fontId="2" fillId="0" borderId="1" xfId="16" applyFont="1" applyBorder="1"/>
    <xf numFmtId="49" fontId="2" fillId="0" borderId="1" xfId="16" applyNumberFormat="1" applyFont="1" applyBorder="1"/>
    <xf numFmtId="0" fontId="2" fillId="0" borderId="1" xfId="16" applyFont="1" applyBorder="1" applyAlignment="1"/>
    <xf numFmtId="0" fontId="19" fillId="2" borderId="0" xfId="1" applyFont="1" applyFill="1" applyAlignment="1" applyProtection="1">
      <alignment horizontal="center" vertical="center"/>
    </xf>
    <xf numFmtId="0" fontId="19" fillId="2" borderId="0" xfId="1" applyFont="1" applyFill="1" applyAlignment="1" applyProtection="1">
      <alignment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2" borderId="0" xfId="3" applyFont="1" applyFill="1" applyProtection="1"/>
    <xf numFmtId="0" fontId="19" fillId="2" borderId="0" xfId="3" applyFont="1" applyFill="1" applyAlignment="1" applyProtection="1">
      <alignment horizontal="left"/>
      <protection locked="0"/>
    </xf>
    <xf numFmtId="14" fontId="21" fillId="2" borderId="34" xfId="9" applyNumberFormat="1" applyFont="1" applyFill="1" applyBorder="1" applyAlignment="1" applyProtection="1">
      <alignment vertical="center"/>
      <protection locked="0"/>
    </xf>
    <xf numFmtId="0" fontId="19" fillId="2" borderId="0" xfId="0" applyFont="1" applyFill="1" applyAlignment="1" applyProtection="1">
      <alignment horizontal="left" vertical="center"/>
      <protection locked="0"/>
    </xf>
    <xf numFmtId="0" fontId="19" fillId="2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3" fontId="24" fillId="2" borderId="1" xfId="1" applyNumberFormat="1" applyFont="1" applyFill="1" applyBorder="1" applyAlignment="1" applyProtection="1">
      <alignment horizontal="left" vertical="center" wrapText="1"/>
    </xf>
    <xf numFmtId="0" fontId="25" fillId="2" borderId="0" xfId="1" applyFont="1" applyFill="1" applyAlignment="1" applyProtection="1">
      <alignment horizontal="left" vertical="center" wrapText="1"/>
      <protection locked="0"/>
    </xf>
    <xf numFmtId="3" fontId="25" fillId="2" borderId="0" xfId="1" applyNumberFormat="1" applyFont="1" applyFill="1" applyAlignment="1" applyProtection="1">
      <alignment horizontal="center" vertical="center" wrapText="1"/>
      <protection locked="0"/>
    </xf>
    <xf numFmtId="0" fontId="25" fillId="2" borderId="0" xfId="1" applyFont="1" applyFill="1" applyAlignment="1" applyProtection="1">
      <alignment horizontal="center" vertical="center" wrapText="1"/>
      <protection locked="0"/>
    </xf>
    <xf numFmtId="0" fontId="19" fillId="2" borderId="1" xfId="2" applyFont="1" applyFill="1" applyBorder="1" applyAlignment="1" applyProtection="1">
      <alignment horizontal="right" vertical="top"/>
      <protection locked="0"/>
    </xf>
    <xf numFmtId="0" fontId="24" fillId="2" borderId="1" xfId="2" applyFont="1" applyFill="1" applyBorder="1" applyAlignment="1" applyProtection="1">
      <alignment horizontal="right" vertical="top"/>
    </xf>
    <xf numFmtId="4" fontId="19" fillId="2" borderId="0" xfId="3" applyNumberFormat="1" applyFont="1" applyFill="1" applyAlignment="1" applyProtection="1">
      <alignment horizontal="left"/>
      <protection locked="0"/>
    </xf>
    <xf numFmtId="3" fontId="19" fillId="2" borderId="0" xfId="3" applyNumberFormat="1" applyFont="1" applyFill="1" applyAlignment="1" applyProtection="1">
      <alignment horizontal="left"/>
      <protection locked="0"/>
    </xf>
    <xf numFmtId="3" fontId="19" fillId="2" borderId="0" xfId="3" applyNumberFormat="1" applyFont="1" applyFill="1" applyProtection="1">
      <protection locked="0"/>
    </xf>
    <xf numFmtId="0" fontId="24" fillId="2" borderId="1" xfId="2" applyFont="1" applyFill="1" applyBorder="1" applyAlignment="1" applyProtection="1">
      <alignment horizontal="left" vertical="top" indent="1"/>
    </xf>
    <xf numFmtId="0" fontId="19" fillId="2" borderId="1" xfId="2" applyFont="1" applyFill="1" applyBorder="1" applyAlignment="1" applyProtection="1">
      <alignment horizontal="left" vertical="center" wrapText="1" indent="2"/>
    </xf>
    <xf numFmtId="0" fontId="19" fillId="2" borderId="5" xfId="2" applyFont="1" applyFill="1" applyBorder="1" applyAlignment="1" applyProtection="1">
      <alignment horizontal="left" vertical="center" wrapText="1" indent="2"/>
    </xf>
    <xf numFmtId="0" fontId="19" fillId="2" borderId="5" xfId="3" applyFont="1" applyFill="1" applyBorder="1" applyAlignment="1" applyProtection="1">
      <alignment horizontal="left" vertical="center" indent="1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>
      <alignment horizontal="left"/>
    </xf>
    <xf numFmtId="0" fontId="19" fillId="2" borderId="0" xfId="0" applyFont="1" applyFill="1" applyAlignment="1" applyProtection="1">
      <alignment horizontal="right"/>
      <protection locked="0"/>
    </xf>
    <xf numFmtId="0" fontId="24" fillId="5" borderId="0" xfId="2" applyFont="1" applyFill="1" applyAlignment="1" applyProtection="1">
      <alignment horizontal="left" vertical="center"/>
    </xf>
    <xf numFmtId="0" fontId="24" fillId="5" borderId="0" xfId="2" applyFont="1" applyFill="1" applyAlignment="1" applyProtection="1">
      <alignment horizontal="center" vertical="center" wrapText="1"/>
    </xf>
    <xf numFmtId="0" fontId="19" fillId="5" borderId="0" xfId="2" applyFont="1" applyFill="1" applyBorder="1" applyProtection="1"/>
    <xf numFmtId="0" fontId="19" fillId="5" borderId="0" xfId="2" applyFont="1" applyFill="1" applyProtection="1"/>
    <xf numFmtId="0" fontId="24" fillId="5" borderId="0" xfId="2" applyFont="1" applyFill="1" applyProtection="1"/>
    <xf numFmtId="0" fontId="19" fillId="5" borderId="0" xfId="2" applyFont="1" applyFill="1" applyBorder="1" applyAlignment="1" applyProtection="1">
      <alignment horizontal="center" vertical="center" wrapText="1"/>
    </xf>
    <xf numFmtId="0" fontId="19" fillId="2" borderId="0" xfId="2" applyFont="1" applyFill="1" applyBorder="1" applyProtection="1"/>
    <xf numFmtId="0" fontId="19" fillId="2" borderId="0" xfId="2" applyFont="1" applyFill="1" applyBorder="1" applyAlignment="1" applyProtection="1">
      <alignment horizontal="center" vertical="center" wrapText="1"/>
    </xf>
    <xf numFmtId="0" fontId="19" fillId="2" borderId="0" xfId="2" applyFont="1" applyFill="1" applyProtection="1"/>
    <xf numFmtId="0" fontId="13" fillId="2" borderId="0" xfId="2" applyFont="1" applyFill="1"/>
    <xf numFmtId="0" fontId="24" fillId="0" borderId="1" xfId="1" applyNumberFormat="1" applyFont="1" applyFill="1" applyBorder="1" applyAlignment="1" applyProtection="1">
      <alignment horizontal="center" vertical="center" wrapText="1"/>
      <protection locked="0"/>
    </xf>
    <xf numFmtId="168" fontId="31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168" fontId="31" fillId="0" borderId="2" xfId="10" applyNumberFormat="1" applyFont="1" applyFill="1" applyBorder="1" applyAlignment="1" applyProtection="1">
      <alignment horizontal="left" vertical="center" wrapText="1"/>
      <protection locked="0"/>
    </xf>
    <xf numFmtId="0" fontId="23" fillId="0" borderId="0" xfId="2" applyFont="1" applyFill="1" applyAlignment="1">
      <alignment horizontal="center" vertical="center"/>
    </xf>
    <xf numFmtId="0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Protection="1">
      <protection locked="0"/>
    </xf>
    <xf numFmtId="3" fontId="24" fillId="5" borderId="1" xfId="2" applyNumberFormat="1" applyFont="1" applyFill="1" applyBorder="1" applyProtection="1"/>
    <xf numFmtId="0" fontId="24" fillId="2" borderId="0" xfId="2" applyFont="1" applyFill="1" applyAlignment="1" applyProtection="1">
      <alignment horizontal="left"/>
      <protection locked="0"/>
    </xf>
    <xf numFmtId="0" fontId="24" fillId="2" borderId="0" xfId="2" applyFont="1" applyFill="1" applyAlignment="1" applyProtection="1">
      <alignment horizontal="center" vertical="center" wrapText="1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 applyAlignment="1" applyProtection="1">
      <alignment horizontal="left"/>
      <protection locked="0"/>
    </xf>
    <xf numFmtId="0" fontId="19" fillId="0" borderId="0" xfId="2" applyFont="1" applyAlignment="1" applyProtection="1">
      <alignment horizontal="left"/>
      <protection locked="0"/>
    </xf>
    <xf numFmtId="0" fontId="19" fillId="2" borderId="0" xfId="2" applyFont="1" applyFill="1" applyAlignment="1" applyProtection="1">
      <alignment horizontal="center" vertical="center" wrapText="1"/>
      <protection locked="0"/>
    </xf>
    <xf numFmtId="0" fontId="19" fillId="0" borderId="0" xfId="2" applyFont="1" applyAlignment="1" applyProtection="1">
      <alignment horizontal="left" vertical="top" wrapText="1"/>
      <protection locked="0"/>
    </xf>
    <xf numFmtId="0" fontId="19" fillId="0" borderId="0" xfId="2" applyFont="1" applyAlignment="1" applyProtection="1">
      <alignment horizontal="center" vertical="center" wrapText="1"/>
      <protection locked="0"/>
    </xf>
    <xf numFmtId="0" fontId="19" fillId="0" borderId="0" xfId="2" applyFont="1" applyAlignment="1" applyProtection="1">
      <alignment vertical="top" wrapText="1"/>
      <protection locked="0"/>
    </xf>
    <xf numFmtId="0" fontId="13" fillId="2" borderId="0" xfId="2" applyFont="1" applyFill="1" applyAlignment="1">
      <alignment horizontal="center" vertical="center" wrapText="1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5" borderId="0" xfId="1" applyFont="1" applyFill="1" applyAlignment="1" applyProtection="1">
      <alignment horizontal="right" vertical="center"/>
    </xf>
    <xf numFmtId="0" fontId="28" fillId="5" borderId="9" xfId="2" applyFont="1" applyFill="1" applyBorder="1" applyAlignment="1" applyProtection="1">
      <alignment horizontal="center" vertical="center" wrapText="1"/>
    </xf>
    <xf numFmtId="0" fontId="28" fillId="5" borderId="9" xfId="2" applyFont="1" applyFill="1" applyBorder="1" applyAlignment="1" applyProtection="1">
      <alignment horizontal="center" vertical="top" wrapText="1"/>
    </xf>
    <xf numFmtId="0" fontId="13" fillId="0" borderId="0" xfId="3"/>
    <xf numFmtId="0" fontId="24" fillId="5" borderId="0" xfId="3" applyFont="1" applyFill="1" applyProtection="1"/>
    <xf numFmtId="0" fontId="19" fillId="5" borderId="0" xfId="3" applyFont="1" applyFill="1" applyBorder="1" applyProtection="1"/>
    <xf numFmtId="0" fontId="19" fillId="5" borderId="0" xfId="3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2" borderId="0" xfId="3" applyFont="1" applyFill="1" applyBorder="1" applyProtection="1"/>
    <xf numFmtId="0" fontId="19" fillId="2" borderId="0" xfId="3" applyFont="1" applyFill="1" applyProtection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Alignment="1" applyProtection="1">
      <alignment vertical="center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24" fillId="2" borderId="1" xfId="1" applyFont="1" applyFill="1" applyBorder="1" applyAlignment="1" applyProtection="1">
      <alignment horizontal="left" vertical="center" wrapText="1" indent="1"/>
    </xf>
    <xf numFmtId="49" fontId="24" fillId="2" borderId="1" xfId="1" applyNumberFormat="1" applyFont="1" applyFill="1" applyBorder="1" applyAlignment="1" applyProtection="1">
      <alignment horizontal="left" vertical="center" wrapText="1" indent="1"/>
    </xf>
    <xf numFmtId="0" fontId="24" fillId="2" borderId="1" xfId="1" applyFont="1" applyFill="1" applyBorder="1" applyAlignment="1" applyProtection="1">
      <alignment horizontal="center" vertical="center" wrapText="1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18" fillId="0" borderId="1" xfId="3" applyFont="1" applyFill="1" applyBorder="1" applyAlignment="1">
      <alignment horizontal="center" vertical="top"/>
    </xf>
    <xf numFmtId="0" fontId="18" fillId="0" borderId="1" xfId="3" applyFont="1" applyFill="1" applyBorder="1" applyAlignment="1">
      <alignment horizontal="center" vertical="center"/>
    </xf>
    <xf numFmtId="49" fontId="18" fillId="0" borderId="1" xfId="3" applyNumberFormat="1" applyFont="1" applyFill="1" applyBorder="1"/>
    <xf numFmtId="0" fontId="18" fillId="0" borderId="1" xfId="3" applyFont="1" applyFill="1" applyBorder="1" applyAlignment="1">
      <alignment horizontal="center" vertical="center" wrapText="1"/>
    </xf>
    <xf numFmtId="0" fontId="13" fillId="7" borderId="0" xfId="3" applyFill="1"/>
    <xf numFmtId="0" fontId="13" fillId="0" borderId="1" xfId="3" applyFill="1" applyBorder="1" applyAlignment="1">
      <alignment horizontal="center" vertical="center"/>
    </xf>
    <xf numFmtId="0" fontId="24" fillId="0" borderId="1" xfId="1" applyFont="1" applyFill="1" applyBorder="1" applyAlignment="1" applyProtection="1">
      <alignment horizontal="left" vertical="center" wrapText="1" indent="1"/>
    </xf>
    <xf numFmtId="0" fontId="24" fillId="0" borderId="1" xfId="3" applyFont="1" applyFill="1" applyBorder="1" applyProtection="1">
      <protection locked="0"/>
    </xf>
    <xf numFmtId="49" fontId="24" fillId="0" borderId="1" xfId="3" applyNumberFormat="1" applyFont="1" applyFill="1" applyBorder="1" applyProtection="1">
      <protection locked="0"/>
    </xf>
    <xf numFmtId="3" fontId="24" fillId="5" borderId="1" xfId="3" applyNumberFormat="1" applyFont="1" applyFill="1" applyBorder="1" applyProtection="1"/>
    <xf numFmtId="0" fontId="24" fillId="2" borderId="0" xfId="3" applyFont="1" applyFill="1" applyAlignment="1" applyProtection="1">
      <alignment horizontal="left"/>
      <protection locked="0"/>
    </xf>
    <xf numFmtId="0" fontId="19" fillId="2" borderId="0" xfId="3" applyFont="1" applyFill="1" applyProtection="1">
      <protection locked="0"/>
    </xf>
    <xf numFmtId="0" fontId="19" fillId="2" borderId="0" xfId="3" applyFont="1" applyFill="1" applyAlignment="1" applyProtection="1">
      <alignment horizontal="left"/>
      <protection locked="0"/>
    </xf>
    <xf numFmtId="0" fontId="13" fillId="2" borderId="0" xfId="3" applyFill="1" applyProtection="1">
      <protection locked="0"/>
    </xf>
    <xf numFmtId="0" fontId="24" fillId="2" borderId="0" xfId="3" applyFont="1" applyFill="1" applyProtection="1">
      <protection locked="0"/>
    </xf>
    <xf numFmtId="0" fontId="19" fillId="2" borderId="0" xfId="3" applyFont="1" applyFill="1" applyBorder="1" applyProtection="1">
      <protection locked="0"/>
    </xf>
    <xf numFmtId="0" fontId="18" fillId="2" borderId="0" xfId="3" applyFont="1" applyFill="1"/>
    <xf numFmtId="1" fontId="28" fillId="5" borderId="9" xfId="2" applyNumberFormat="1" applyFont="1" applyFill="1" applyBorder="1" applyAlignment="1" applyProtection="1">
      <alignment horizontal="center" vertical="center" wrapText="1"/>
    </xf>
    <xf numFmtId="1" fontId="49" fillId="0" borderId="22" xfId="2" applyNumberFormat="1" applyFont="1" applyFill="1" applyBorder="1" applyAlignment="1" applyProtection="1">
      <alignment horizontal="left" vertical="top" wrapText="1"/>
      <protection locked="0"/>
    </xf>
    <xf numFmtId="0" fontId="25" fillId="0" borderId="6" xfId="2" applyNumberFormat="1" applyFont="1" applyFill="1" applyBorder="1" applyAlignment="1" applyProtection="1">
      <alignment horizontal="right" vertical="center" wrapText="1"/>
    </xf>
    <xf numFmtId="1" fontId="25" fillId="0" borderId="0" xfId="2" applyNumberFormat="1" applyFont="1" applyFill="1" applyBorder="1" applyAlignment="1" applyProtection="1">
      <alignment horizontal="right" vertical="center" wrapText="1"/>
    </xf>
    <xf numFmtId="1" fontId="25" fillId="0" borderId="6" xfId="2" applyNumberFormat="1" applyFont="1" applyFill="1" applyBorder="1" applyAlignment="1" applyProtection="1">
      <alignment horizontal="right" vertical="center" wrapText="1"/>
    </xf>
    <xf numFmtId="1" fontId="48" fillId="0" borderId="0" xfId="2" applyNumberFormat="1" applyFont="1" applyFill="1" applyBorder="1" applyAlignment="1" applyProtection="1">
      <alignment horizontal="right" vertical="center" wrapText="1"/>
    </xf>
    <xf numFmtId="0" fontId="49" fillId="0" borderId="6" xfId="2" applyNumberFormat="1" applyFont="1" applyFill="1" applyBorder="1" applyAlignment="1" applyProtection="1">
      <alignment horizontal="right" vertical="top" wrapText="1"/>
    </xf>
    <xf numFmtId="0" fontId="48" fillId="0" borderId="6" xfId="0" applyFont="1" applyFill="1" applyBorder="1" applyAlignment="1" applyProtection="1">
      <alignment horizontal="right" vertical="top"/>
      <protection locked="0"/>
    </xf>
    <xf numFmtId="0" fontId="49" fillId="0" borderId="6" xfId="2" applyNumberFormat="1" applyFont="1" applyFill="1" applyBorder="1" applyAlignment="1" applyProtection="1">
      <alignment horizontal="right" vertical="center" wrapText="1"/>
    </xf>
    <xf numFmtId="0" fontId="19" fillId="2" borderId="6" xfId="0" applyFont="1" applyFill="1" applyBorder="1" applyProtection="1">
      <protection locked="0"/>
    </xf>
    <xf numFmtId="1" fontId="48" fillId="0" borderId="0" xfId="2" applyNumberFormat="1" applyFont="1" applyFill="1" applyBorder="1" applyAlignment="1" applyProtection="1">
      <alignment horizontal="right" vertical="top" wrapText="1"/>
    </xf>
    <xf numFmtId="1" fontId="49" fillId="0" borderId="0" xfId="2" applyNumberFormat="1" applyFont="1" applyFill="1" applyBorder="1" applyAlignment="1" applyProtection="1">
      <alignment horizontal="center" vertical="center" wrapText="1"/>
    </xf>
    <xf numFmtId="1" fontId="48" fillId="0" borderId="6" xfId="2" applyNumberFormat="1" applyFont="1" applyFill="1" applyBorder="1" applyAlignment="1" applyProtection="1">
      <alignment horizontal="right" vertical="top" wrapText="1"/>
    </xf>
    <xf numFmtId="0" fontId="49" fillId="0" borderId="1" xfId="2" applyNumberFormat="1" applyFont="1" applyFill="1" applyBorder="1" applyAlignment="1" applyProtection="1">
      <alignment horizontal="right" vertical="top" wrapText="1"/>
    </xf>
    <xf numFmtId="1" fontId="48" fillId="0" borderId="1" xfId="2" applyNumberFormat="1" applyFont="1" applyFill="1" applyBorder="1" applyAlignment="1" applyProtection="1">
      <alignment horizontal="right" vertical="top" wrapText="1"/>
    </xf>
    <xf numFmtId="0" fontId="49" fillId="0" borderId="1" xfId="2" applyNumberFormat="1" applyFont="1" applyFill="1" applyBorder="1" applyAlignment="1" applyProtection="1">
      <alignment horizontal="right" vertical="center" wrapText="1"/>
    </xf>
    <xf numFmtId="0" fontId="51" fillId="2" borderId="1" xfId="0" applyNumberFormat="1" applyFont="1" applyFill="1" applyBorder="1" applyAlignment="1">
      <alignment horizontal="right" vertical="top"/>
    </xf>
    <xf numFmtId="0" fontId="48" fillId="0" borderId="1" xfId="2" applyNumberFormat="1" applyFont="1" applyFill="1" applyBorder="1" applyAlignment="1" applyProtection="1">
      <alignment horizontal="right" vertical="top" wrapText="1"/>
    </xf>
    <xf numFmtId="1" fontId="49" fillId="0" borderId="1" xfId="2" applyNumberFormat="1" applyFont="1" applyFill="1" applyBorder="1" applyAlignment="1" applyProtection="1">
      <alignment horizontal="center" vertical="top" wrapText="1"/>
    </xf>
    <xf numFmtId="1" fontId="60" fillId="0" borderId="5" xfId="2" applyNumberFormat="1" applyFont="1" applyFill="1" applyBorder="1" applyAlignment="1" applyProtection="1">
      <alignment horizontal="center" vertical="center" wrapText="1"/>
      <protection locked="0"/>
    </xf>
    <xf numFmtId="1" fontId="60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57" fillId="0" borderId="1" xfId="0" applyNumberFormat="1" applyFont="1" applyBorder="1" applyAlignment="1">
      <alignment horizontal="left" vertical="center"/>
    </xf>
    <xf numFmtId="0" fontId="45" fillId="0" borderId="1" xfId="2" applyFont="1" applyFill="1" applyBorder="1" applyAlignment="1" applyProtection="1">
      <alignment horizontal="left" vertical="top" wrapText="1"/>
      <protection locked="0"/>
    </xf>
    <xf numFmtId="0" fontId="29" fillId="0" borderId="1" xfId="2" applyNumberFormat="1" applyFont="1" applyFill="1" applyBorder="1" applyAlignment="1" applyProtection="1">
      <alignment horizontal="left" vertical="top" wrapText="1"/>
      <protection locked="0"/>
    </xf>
    <xf numFmtId="14" fontId="13" fillId="0" borderId="2" xfId="3" applyNumberFormat="1" applyBorder="1" applyAlignment="1" applyProtection="1">
      <alignment horizontal="center" vertical="center" wrapText="1"/>
      <protection locked="0"/>
    </xf>
    <xf numFmtId="0" fontId="52" fillId="0" borderId="1" xfId="2" applyNumberFormat="1" applyFont="1" applyFill="1" applyBorder="1" applyAlignment="1" applyProtection="1">
      <alignment horizontal="left" vertical="top" wrapText="1"/>
      <protection locked="0"/>
    </xf>
    <xf numFmtId="14" fontId="0" fillId="0" borderId="2" xfId="3" applyNumberFormat="1" applyFont="1" applyBorder="1" applyAlignment="1" applyProtection="1">
      <alignment horizontal="center" vertical="center" wrapText="1"/>
      <protection locked="0"/>
    </xf>
    <xf numFmtId="0" fontId="18" fillId="0" borderId="1" xfId="2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/>
    </xf>
    <xf numFmtId="0" fontId="52" fillId="2" borderId="1" xfId="2" applyNumberFormat="1" applyFont="1" applyFill="1" applyBorder="1" applyAlignment="1" applyProtection="1">
      <alignment horizontal="left" vertical="top" wrapText="1"/>
      <protection locked="0"/>
    </xf>
    <xf numFmtId="0" fontId="61" fillId="2" borderId="1" xfId="2" applyNumberFormat="1" applyFont="1" applyFill="1" applyBorder="1" applyAlignment="1" applyProtection="1">
      <alignment horizontal="left" vertical="top" wrapText="1"/>
      <protection locked="0"/>
    </xf>
    <xf numFmtId="0" fontId="61" fillId="2" borderId="1" xfId="2" applyFont="1" applyFill="1" applyBorder="1" applyAlignment="1" applyProtection="1">
      <alignment horizontal="left" vertical="top" wrapText="1"/>
      <protection locked="0"/>
    </xf>
    <xf numFmtId="14" fontId="0" fillId="0" borderId="1" xfId="3" applyNumberFormat="1" applyFont="1" applyFill="1" applyBorder="1" applyAlignment="1" applyProtection="1">
      <alignment horizontal="center" vertical="center" wrapText="1"/>
      <protection locked="0"/>
    </xf>
    <xf numFmtId="49" fontId="29" fillId="0" borderId="1" xfId="17" applyNumberFormat="1" applyFont="1" applyFill="1" applyBorder="1" applyAlignment="1" applyProtection="1">
      <alignment horizontal="left" vertical="center" wrapText="1"/>
      <protection locked="0"/>
    </xf>
    <xf numFmtId="0" fontId="45" fillId="0" borderId="1" xfId="0" applyNumberFormat="1" applyFont="1" applyFill="1" applyBorder="1" applyAlignment="1" applyProtection="1">
      <alignment horizontal="left" vertical="center"/>
      <protection locked="0"/>
    </xf>
    <xf numFmtId="1" fontId="45" fillId="0" borderId="1" xfId="2" applyNumberFormat="1" applyFont="1" applyFill="1" applyBorder="1" applyAlignment="1" applyProtection="1">
      <alignment horizontal="left" vertical="top" wrapText="1"/>
    </xf>
    <xf numFmtId="49" fontId="19" fillId="0" borderId="1" xfId="0" applyNumberFormat="1" applyFont="1" applyFill="1" applyBorder="1" applyAlignment="1" applyProtection="1">
      <alignment horizontal="left"/>
      <protection locked="0"/>
    </xf>
    <xf numFmtId="0" fontId="19" fillId="0" borderId="1" xfId="0" applyNumberFormat="1" applyFont="1" applyFill="1" applyBorder="1" applyProtection="1">
      <protection locked="0"/>
    </xf>
    <xf numFmtId="49" fontId="52" fillId="0" borderId="8" xfId="2" applyNumberFormat="1" applyFont="1" applyFill="1" applyBorder="1" applyAlignment="1" applyProtection="1">
      <alignment horizontal="left" vertical="top" wrapText="1"/>
      <protection locked="0"/>
    </xf>
    <xf numFmtId="0" fontId="52" fillId="0" borderId="8" xfId="2" applyNumberFormat="1" applyFont="1" applyFill="1" applyBorder="1" applyAlignment="1" applyProtection="1">
      <alignment horizontal="left" vertical="top" wrapText="1"/>
      <protection locked="0"/>
    </xf>
    <xf numFmtId="0" fontId="45" fillId="0" borderId="8" xfId="2" applyFont="1" applyFill="1" applyBorder="1" applyAlignment="1" applyProtection="1">
      <alignment horizontal="left" vertical="top" wrapText="1"/>
      <protection locked="0"/>
    </xf>
    <xf numFmtId="0" fontId="52" fillId="0" borderId="6" xfId="2" applyNumberFormat="1" applyFont="1" applyFill="1" applyBorder="1" applyAlignment="1" applyProtection="1">
      <alignment horizontal="left" vertical="top" wrapText="1"/>
      <protection locked="0"/>
    </xf>
    <xf numFmtId="0" fontId="45" fillId="0" borderId="6" xfId="2" applyFont="1" applyFill="1" applyBorder="1" applyAlignment="1" applyProtection="1">
      <alignment horizontal="left" vertical="top" wrapText="1"/>
      <protection locked="0"/>
    </xf>
    <xf numFmtId="49" fontId="52" fillId="0" borderId="9" xfId="2" applyNumberFormat="1" applyFont="1" applyFill="1" applyBorder="1" applyAlignment="1" applyProtection="1">
      <alignment horizontal="left" vertical="top" wrapText="1"/>
      <protection locked="0"/>
    </xf>
    <xf numFmtId="0" fontId="52" fillId="0" borderId="9" xfId="2" applyNumberFormat="1" applyFont="1" applyFill="1" applyBorder="1" applyAlignment="1" applyProtection="1">
      <alignment horizontal="left" vertical="top" wrapText="1"/>
      <protection locked="0"/>
    </xf>
    <xf numFmtId="0" fontId="45" fillId="0" borderId="9" xfId="2" applyFont="1" applyFill="1" applyBorder="1" applyAlignment="1" applyProtection="1">
      <alignment horizontal="left" vertical="top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</xf>
    <xf numFmtId="0" fontId="45" fillId="0" borderId="1" xfId="2" applyNumberFormat="1" applyFont="1" applyFill="1" applyBorder="1" applyAlignment="1" applyProtection="1">
      <alignment horizontal="left" vertical="center" wrapText="1"/>
    </xf>
    <xf numFmtId="1" fontId="61" fillId="0" borderId="1" xfId="2" applyNumberFormat="1" applyFont="1" applyFill="1" applyBorder="1" applyAlignment="1" applyProtection="1">
      <alignment horizontal="center" vertical="center" wrapText="1"/>
    </xf>
    <xf numFmtId="1" fontId="61" fillId="0" borderId="1" xfId="2" applyNumberFormat="1" applyFont="1" applyFill="1" applyBorder="1" applyAlignment="1" applyProtection="1">
      <alignment horizontal="center" vertical="top" wrapText="1"/>
    </xf>
    <xf numFmtId="0" fontId="29" fillId="0" borderId="1" xfId="0" applyFont="1" applyFill="1" applyBorder="1" applyAlignment="1" applyProtection="1">
      <alignment horizontal="left" vertical="top"/>
      <protection locked="0"/>
    </xf>
    <xf numFmtId="0" fontId="45" fillId="0" borderId="1" xfId="2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center" vertical="top"/>
    </xf>
    <xf numFmtId="4" fontId="0" fillId="0" borderId="1" xfId="0" applyNumberFormat="1" applyBorder="1"/>
    <xf numFmtId="4" fontId="62" fillId="0" borderId="1" xfId="0" applyNumberFormat="1" applyFont="1" applyFill="1" applyBorder="1" applyAlignment="1">
      <alignment horizontal="left" vertical="top"/>
    </xf>
    <xf numFmtId="1" fontId="49" fillId="0" borderId="1" xfId="2" applyNumberFormat="1" applyFont="1" applyFill="1" applyBorder="1" applyAlignment="1" applyProtection="1">
      <alignment horizontal="left" vertical="center" wrapText="1"/>
      <protection locked="0"/>
    </xf>
    <xf numFmtId="1" fontId="25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0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0" fontId="52" fillId="0" borderId="1" xfId="2" applyNumberFormat="1" applyFont="1" applyFill="1" applyBorder="1" applyAlignment="1" applyProtection="1">
      <alignment horizontal="right" vertical="top" wrapText="1"/>
      <protection locked="0"/>
    </xf>
    <xf numFmtId="0" fontId="45" fillId="0" borderId="1" xfId="2" applyFont="1" applyFill="1" applyBorder="1" applyAlignment="1" applyProtection="1">
      <alignment horizontal="right" vertical="top" wrapText="1"/>
      <protection locked="0"/>
    </xf>
    <xf numFmtId="0" fontId="52" fillId="2" borderId="1" xfId="2" applyNumberFormat="1" applyFont="1" applyFill="1" applyBorder="1" applyAlignment="1" applyProtection="1">
      <alignment horizontal="right" vertical="top" wrapText="1"/>
      <protection locked="0"/>
    </xf>
    <xf numFmtId="0" fontId="29" fillId="0" borderId="1" xfId="2" applyNumberFormat="1" applyFont="1" applyFill="1" applyBorder="1" applyAlignment="1" applyProtection="1">
      <alignment horizontal="right" vertical="top" wrapText="1"/>
      <protection locked="0"/>
    </xf>
    <xf numFmtId="0" fontId="45" fillId="2" borderId="1" xfId="2" applyNumberFormat="1" applyFont="1" applyFill="1" applyBorder="1" applyAlignment="1" applyProtection="1">
      <alignment horizontal="left" vertical="top" wrapText="1"/>
      <protection locked="0"/>
    </xf>
    <xf numFmtId="0" fontId="45" fillId="2" borderId="1" xfId="2" applyFont="1" applyFill="1" applyBorder="1" applyAlignment="1" applyProtection="1">
      <alignment horizontal="left" vertical="top" wrapText="1"/>
      <protection locked="0"/>
    </xf>
    <xf numFmtId="1" fontId="48" fillId="0" borderId="1" xfId="2" applyNumberFormat="1" applyFont="1" applyFill="1" applyBorder="1" applyAlignment="1" applyProtection="1">
      <alignment horizontal="left" vertical="center" wrapText="1"/>
      <protection locked="0"/>
    </xf>
    <xf numFmtId="1" fontId="48" fillId="0" borderId="1" xfId="2" applyNumberFormat="1" applyFont="1" applyFill="1" applyBorder="1" applyAlignment="1" applyProtection="1">
      <alignment vertical="center" wrapText="1"/>
      <protection locked="0"/>
    </xf>
    <xf numFmtId="1" fontId="25" fillId="0" borderId="1" xfId="2" applyNumberFormat="1" applyFont="1" applyFill="1" applyBorder="1" applyAlignment="1" applyProtection="1">
      <alignment vertical="center" wrapText="1"/>
      <protection locked="0"/>
    </xf>
    <xf numFmtId="49" fontId="49" fillId="0" borderId="1" xfId="2" applyNumberFormat="1" applyFont="1" applyFill="1" applyBorder="1" applyAlignment="1" applyProtection="1">
      <alignment horizontal="left" vertical="top" wrapText="1"/>
      <protection locked="0"/>
    </xf>
    <xf numFmtId="0" fontId="45" fillId="0" borderId="1" xfId="2" applyNumberFormat="1" applyFont="1" applyFill="1" applyBorder="1" applyAlignment="1" applyProtection="1">
      <alignment horizontal="left" vertical="top" wrapText="1"/>
      <protection locked="0"/>
    </xf>
    <xf numFmtId="49" fontId="63" fillId="0" borderId="0" xfId="0" applyNumberFormat="1" applyFont="1"/>
    <xf numFmtId="14" fontId="18" fillId="0" borderId="1" xfId="3" applyNumberFormat="1" applyFont="1" applyBorder="1" applyAlignment="1" applyProtection="1">
      <alignment horizontal="center" vertical="center" wrapText="1"/>
      <protection locked="0"/>
    </xf>
    <xf numFmtId="0" fontId="48" fillId="0" borderId="1" xfId="0" applyFont="1" applyFill="1" applyBorder="1" applyAlignment="1" applyProtection="1">
      <alignment horizontal="left" vertical="center"/>
      <protection locked="0"/>
    </xf>
    <xf numFmtId="49" fontId="21" fillId="0" borderId="1" xfId="0" applyNumberFormat="1" applyFont="1" applyFill="1" applyBorder="1" applyProtection="1">
      <protection locked="0"/>
    </xf>
    <xf numFmtId="0" fontId="48" fillId="0" borderId="1" xfId="0" applyNumberFormat="1" applyFont="1" applyFill="1" applyBorder="1" applyProtection="1">
      <protection locked="0"/>
    </xf>
    <xf numFmtId="0" fontId="48" fillId="0" borderId="1" xfId="0" applyFont="1" applyFill="1" applyBorder="1" applyAlignment="1" applyProtection="1">
      <alignment horizontal="left" vertical="top"/>
      <protection locked="0"/>
    </xf>
    <xf numFmtId="0" fontId="64" fillId="0" borderId="1" xfId="0" applyNumberFormat="1" applyFont="1" applyFill="1" applyBorder="1" applyAlignment="1">
      <alignment horizontal="left" vertical="top"/>
    </xf>
    <xf numFmtId="0" fontId="65" fillId="0" borderId="1" xfId="0" applyNumberFormat="1" applyFont="1" applyFill="1" applyBorder="1" applyAlignment="1">
      <alignment horizontal="left" vertical="top"/>
    </xf>
    <xf numFmtId="4" fontId="65" fillId="0" borderId="1" xfId="0" applyNumberFormat="1" applyFont="1" applyFill="1" applyBorder="1" applyAlignment="1">
      <alignment horizontal="left" vertical="top"/>
    </xf>
    <xf numFmtId="0" fontId="48" fillId="0" borderId="0" xfId="0" applyFont="1" applyFill="1" applyBorder="1" applyAlignment="1" applyProtection="1">
      <alignment horizontal="left" vertical="top"/>
      <protection locked="0"/>
    </xf>
    <xf numFmtId="0" fontId="48" fillId="0" borderId="9" xfId="0" applyFont="1" applyFill="1" applyBorder="1" applyAlignment="1" applyProtection="1">
      <alignment horizontal="left" vertical="center"/>
      <protection locked="0"/>
    </xf>
    <xf numFmtId="49" fontId="50" fillId="0" borderId="23" xfId="0" applyNumberFormat="1" applyFont="1" applyFill="1" applyBorder="1" applyAlignment="1" applyProtection="1">
      <alignment horizontal="left" vertical="center"/>
      <protection locked="0"/>
    </xf>
    <xf numFmtId="0" fontId="48" fillId="0" borderId="9" xfId="0" applyFont="1" applyFill="1" applyBorder="1" applyProtection="1">
      <protection locked="0"/>
    </xf>
    <xf numFmtId="0" fontId="48" fillId="0" borderId="9" xfId="0" applyNumberFormat="1" applyFont="1" applyFill="1" applyBorder="1" applyProtection="1">
      <protection locked="0"/>
    </xf>
    <xf numFmtId="0" fontId="25" fillId="0" borderId="0" xfId="0" applyFont="1" applyAlignment="1">
      <alignment horizontal="left" vertical="center"/>
    </xf>
    <xf numFmtId="0" fontId="30" fillId="0" borderId="1" xfId="0" applyFont="1" applyFill="1" applyBorder="1" applyAlignment="1" applyProtection="1">
      <alignment horizontal="left" vertical="center"/>
      <protection locked="0"/>
    </xf>
    <xf numFmtId="49" fontId="23" fillId="0" borderId="1" xfId="0" applyNumberFormat="1" applyFont="1" applyFill="1" applyBorder="1" applyAlignment="1" applyProtection="1">
      <alignment horizontal="left" vertical="center"/>
      <protection locked="0"/>
    </xf>
    <xf numFmtId="0" fontId="48" fillId="0" borderId="47" xfId="0" applyFont="1" applyFill="1" applyBorder="1" applyAlignment="1" applyProtection="1">
      <alignment horizontal="left" vertical="center"/>
      <protection locked="0"/>
    </xf>
    <xf numFmtId="49" fontId="30" fillId="0" borderId="1" xfId="0" applyNumberFormat="1" applyFont="1" applyFill="1" applyBorder="1" applyAlignment="1" applyProtection="1">
      <alignment horizontal="left" vertical="center"/>
      <protection locked="0"/>
    </xf>
    <xf numFmtId="0" fontId="48" fillId="0" borderId="48" xfId="0" applyFont="1" applyFill="1" applyBorder="1" applyProtection="1">
      <protection locked="0"/>
    </xf>
    <xf numFmtId="0" fontId="48" fillId="0" borderId="8" xfId="0" applyNumberFormat="1" applyFont="1" applyFill="1" applyBorder="1" applyProtection="1">
      <protection locked="0"/>
    </xf>
    <xf numFmtId="0" fontId="19" fillId="0" borderId="8" xfId="0" applyFont="1" applyFill="1" applyBorder="1" applyProtection="1">
      <protection locked="0"/>
    </xf>
    <xf numFmtId="0" fontId="48" fillId="0" borderId="8" xfId="0" applyFont="1" applyFill="1" applyBorder="1" applyAlignment="1" applyProtection="1">
      <alignment horizontal="left" vertical="top"/>
      <protection locked="0"/>
    </xf>
    <xf numFmtId="49" fontId="19" fillId="0" borderId="1" xfId="0" applyNumberFormat="1" applyFont="1" applyFill="1" applyBorder="1" applyProtection="1">
      <protection locked="0"/>
    </xf>
    <xf numFmtId="0" fontId="65" fillId="0" borderId="1" xfId="0" applyNumberFormat="1" applyFont="1" applyFill="1" applyBorder="1" applyAlignment="1">
      <alignment horizontal="right" vertical="top"/>
    </xf>
    <xf numFmtId="49" fontId="46" fillId="2" borderId="29" xfId="0" applyNumberFormat="1" applyFont="1" applyFill="1" applyBorder="1" applyAlignment="1">
      <alignment horizontal="left" vertical="top"/>
    </xf>
    <xf numFmtId="0" fontId="29" fillId="0" borderId="29" xfId="2" applyNumberFormat="1" applyFont="1" applyFill="1" applyBorder="1" applyAlignment="1" applyProtection="1">
      <alignment horizontal="left" vertical="top" wrapText="1"/>
      <protection locked="0"/>
    </xf>
    <xf numFmtId="0" fontId="45" fillId="0" borderId="29" xfId="2" applyNumberFormat="1" applyFont="1" applyFill="1" applyBorder="1" applyAlignment="1" applyProtection="1">
      <alignment horizontal="left" vertical="top" wrapText="1"/>
      <protection locked="0"/>
    </xf>
    <xf numFmtId="49" fontId="46" fillId="0" borderId="1" xfId="0" applyNumberFormat="1" applyFont="1" applyFill="1" applyBorder="1" applyAlignment="1">
      <alignment horizontal="left" vertical="top"/>
    </xf>
    <xf numFmtId="49" fontId="46" fillId="2" borderId="2" xfId="0" applyNumberFormat="1" applyFont="1" applyFill="1" applyBorder="1" applyAlignment="1">
      <alignment horizontal="left" vertical="top"/>
    </xf>
    <xf numFmtId="0" fontId="29" fillId="0" borderId="2" xfId="2" applyNumberFormat="1" applyFont="1" applyFill="1" applyBorder="1" applyAlignment="1" applyProtection="1">
      <alignment horizontal="left" vertical="top" wrapText="1"/>
      <protection locked="0"/>
    </xf>
    <xf numFmtId="0" fontId="45" fillId="0" borderId="2" xfId="2" applyNumberFormat="1" applyFont="1" applyFill="1" applyBorder="1" applyAlignment="1" applyProtection="1">
      <alignment horizontal="left" vertical="top" wrapText="1"/>
      <protection locked="0"/>
    </xf>
    <xf numFmtId="0" fontId="29" fillId="0" borderId="1" xfId="2" applyNumberFormat="1" applyFont="1" applyFill="1" applyBorder="1" applyAlignment="1" applyProtection="1">
      <alignment horizontal="left" vertical="center" wrapText="1"/>
    </xf>
    <xf numFmtId="0" fontId="54" fillId="0" borderId="1" xfId="2" applyNumberFormat="1" applyFont="1" applyFill="1" applyBorder="1" applyAlignment="1" applyProtection="1">
      <alignment horizontal="left" vertical="top" wrapText="1"/>
      <protection locked="0"/>
    </xf>
    <xf numFmtId="49" fontId="26" fillId="0" borderId="45" xfId="2" applyNumberFormat="1" applyFont="1" applyFill="1" applyBorder="1" applyAlignment="1" applyProtection="1">
      <alignment horizontal="left" vertical="top" wrapText="1"/>
      <protection locked="0"/>
    </xf>
    <xf numFmtId="0" fontId="55" fillId="0" borderId="2" xfId="2" applyNumberFormat="1" applyFont="1" applyFill="1" applyBorder="1" applyAlignment="1" applyProtection="1">
      <alignment horizontal="left" vertical="top" wrapText="1"/>
      <protection locked="0"/>
    </xf>
    <xf numFmtId="14" fontId="23" fillId="2" borderId="0" xfId="9" applyNumberFormat="1" applyFont="1" applyFill="1" applyBorder="1" applyAlignment="1" applyProtection="1">
      <alignment horizontal="center" vertical="center"/>
    </xf>
    <xf numFmtId="0" fontId="21" fillId="2" borderId="0" xfId="9" applyFont="1" applyFill="1" applyBorder="1" applyAlignment="1" applyProtection="1">
      <alignment horizontal="left" vertical="center" wrapText="1"/>
      <protection locked="0"/>
    </xf>
    <xf numFmtId="0" fontId="31" fillId="4" borderId="10" xfId="9" applyFont="1" applyFill="1" applyBorder="1" applyAlignment="1" applyProtection="1">
      <alignment horizontal="center" vertical="center"/>
    </xf>
    <xf numFmtId="0" fontId="31" fillId="4" borderId="12" xfId="9" applyFont="1" applyFill="1" applyBorder="1" applyAlignment="1" applyProtection="1">
      <alignment horizontal="center" vertical="center"/>
    </xf>
    <xf numFmtId="0" fontId="31" fillId="4" borderId="11" xfId="9" applyFont="1" applyFill="1" applyBorder="1" applyAlignment="1" applyProtection="1">
      <alignment horizontal="center" vertical="center"/>
    </xf>
    <xf numFmtId="14" fontId="23" fillId="2" borderId="30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left" vertical="center" wrapText="1"/>
    </xf>
    <xf numFmtId="0" fontId="19" fillId="5" borderId="0" xfId="1" applyFont="1" applyFill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0" fontId="19" fillId="2" borderId="0" xfId="1" applyFont="1" applyFill="1" applyAlignment="1" applyProtection="1">
      <alignment horizontal="center" vertical="center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0" xfId="1" applyFont="1" applyFill="1" applyAlignment="1" applyProtection="1">
      <alignment vertical="center"/>
    </xf>
    <xf numFmtId="14" fontId="19" fillId="0" borderId="0" xfId="1" applyNumberFormat="1" applyFont="1" applyBorder="1" applyAlignment="1" applyProtection="1">
      <alignment horizontal="center" vertical="center"/>
    </xf>
    <xf numFmtId="0" fontId="19" fillId="0" borderId="0" xfId="1" applyFont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1" fillId="5" borderId="1" xfId="4" applyFont="1" applyFill="1" applyBorder="1" applyAlignment="1" applyProtection="1">
      <alignment horizontal="center" vertical="center" wrapText="1"/>
    </xf>
    <xf numFmtId="0" fontId="19" fillId="5" borderId="0" xfId="1" applyFont="1" applyFill="1" applyBorder="1" applyAlignment="1" applyProtection="1">
      <alignment horizontal="center" vertical="center"/>
    </xf>
  </cellXfs>
  <cellStyles count="18">
    <cellStyle name="Comma" xfId="15" builtinId="3"/>
    <cellStyle name="Normal" xfId="0" builtinId="0"/>
    <cellStyle name="Normal 2" xfId="2"/>
    <cellStyle name="Normal 3" xfId="3"/>
    <cellStyle name="Normal 4" xfId="4"/>
    <cellStyle name="Normal 4 2" xfId="17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 2" xfId="16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171450</xdr:rowOff>
    </xdr:from>
    <xdr:to>
      <xdr:col>2</xdr:col>
      <xdr:colOff>1495425</xdr:colOff>
      <xdr:row>24</xdr:row>
      <xdr:rowOff>171450</xdr:rowOff>
    </xdr:to>
    <xdr:cxnSp macro="">
      <xdr:nvCxnSpPr>
        <xdr:cNvPr id="3" name="Straight Connector 1"/>
        <xdr:cNvCxnSpPr/>
      </xdr:nvCxnSpPr>
      <xdr:spPr>
        <a:xfrm>
          <a:off x="1386840" y="3600831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1"/>
        <xdr:cNvCxnSpPr/>
      </xdr:nvCxnSpPr>
      <xdr:spPr>
        <a:xfrm>
          <a:off x="304800" y="25226010"/>
          <a:ext cx="1243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5" name="Straight Connector 2"/>
        <xdr:cNvCxnSpPr/>
      </xdr:nvCxnSpPr>
      <xdr:spPr>
        <a:xfrm>
          <a:off x="3962400" y="25227915"/>
          <a:ext cx="3510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4" name="Straight Connector 1"/>
        <xdr:cNvCxnSpPr/>
      </xdr:nvCxnSpPr>
      <xdr:spPr>
        <a:xfrm>
          <a:off x="1409700" y="150609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5" name="Straight Connector 2"/>
        <xdr:cNvCxnSpPr/>
      </xdr:nvCxnSpPr>
      <xdr:spPr>
        <a:xfrm>
          <a:off x="4655820" y="15041880"/>
          <a:ext cx="41471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171450</xdr:rowOff>
    </xdr:from>
    <xdr:to>
      <xdr:col>2</xdr:col>
      <xdr:colOff>1495425</xdr:colOff>
      <xdr:row>68</xdr:row>
      <xdr:rowOff>171450</xdr:rowOff>
    </xdr:to>
    <xdr:cxnSp macro="">
      <xdr:nvCxnSpPr>
        <xdr:cNvPr id="6" name="Straight Connector 1"/>
        <xdr:cNvCxnSpPr/>
      </xdr:nvCxnSpPr>
      <xdr:spPr>
        <a:xfrm>
          <a:off x="1478280" y="224218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68</xdr:row>
      <xdr:rowOff>152400</xdr:rowOff>
    </xdr:from>
    <xdr:to>
      <xdr:col>7</xdr:col>
      <xdr:colOff>9525</xdr:colOff>
      <xdr:row>68</xdr:row>
      <xdr:rowOff>152400</xdr:rowOff>
    </xdr:to>
    <xdr:cxnSp macro="">
      <xdr:nvCxnSpPr>
        <xdr:cNvPr id="7" name="Straight Connector 2"/>
        <xdr:cNvCxnSpPr/>
      </xdr:nvCxnSpPr>
      <xdr:spPr>
        <a:xfrm>
          <a:off x="4808220" y="22402800"/>
          <a:ext cx="42081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8" name="Straight Connector 1"/>
        <xdr:cNvCxnSpPr/>
      </xdr:nvCxnSpPr>
      <xdr:spPr>
        <a:xfrm>
          <a:off x="1478280" y="449961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9" name="Straight Connector 2"/>
        <xdr:cNvCxnSpPr/>
      </xdr:nvCxnSpPr>
      <xdr:spPr>
        <a:xfrm>
          <a:off x="4808220" y="4480560"/>
          <a:ext cx="4238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171450</xdr:rowOff>
    </xdr:from>
    <xdr:to>
      <xdr:col>2</xdr:col>
      <xdr:colOff>1495425</xdr:colOff>
      <xdr:row>24</xdr:row>
      <xdr:rowOff>171450</xdr:rowOff>
    </xdr:to>
    <xdr:cxnSp macro="">
      <xdr:nvCxnSpPr>
        <xdr:cNvPr id="10" name="Straight Connector 1"/>
        <xdr:cNvCxnSpPr/>
      </xdr:nvCxnSpPr>
      <xdr:spPr>
        <a:xfrm>
          <a:off x="1478280" y="53835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24</xdr:row>
      <xdr:rowOff>152400</xdr:rowOff>
    </xdr:from>
    <xdr:to>
      <xdr:col>7</xdr:col>
      <xdr:colOff>9525</xdr:colOff>
      <xdr:row>24</xdr:row>
      <xdr:rowOff>152400</xdr:rowOff>
    </xdr:to>
    <xdr:cxnSp macro="">
      <xdr:nvCxnSpPr>
        <xdr:cNvPr id="11" name="Straight Connector 2"/>
        <xdr:cNvCxnSpPr/>
      </xdr:nvCxnSpPr>
      <xdr:spPr>
        <a:xfrm>
          <a:off x="4808220" y="5364480"/>
          <a:ext cx="4238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i\Desktop\29-19.07.2016%20finansu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304;&#4323;&#4307;&#4312;&#4322;&#4312;\Chabarebuli%20deklaraciebi\&#4305;&#4314;&#4317;&#4313;&#4312;\&#4305;&#4314;&#4317;&#4313;&#4312;%2021.09-08.10.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i\Desktop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i\Desktop\Users\User\Documents\&#4306;&#4304;&#4307;&#4304;&#4321;&#4304;&#4306;&#4310;&#4304;&#4309;&#4316;&#4312;%20&#4304;&#4323;&#4307;&#4312;&#4322;&#4328;&#4312;%20saarchevno-periodis_deklaraciis_formebi%20(8)%20(1)11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305;&#4314;&#4317;&#4313;&#4312;%2021.09-08.10.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3333333"/>
      <sheetName val="ფორმა 5.4333333333"/>
      <sheetName val="ფორმა 5.555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111111"/>
      <sheetName val="ფორმა N9.7.1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საარჩევნო ბლოკი "პაატა ბურჭულაძე -სახელმწიფო ხალხისთვის"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მოქალაქეთა პოლიტიკური გაერთანება სახელმწიფო ხალხისთვის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საარჩევნო ბლოკი "პაატა ბურჭულაძე -სახელმწიფო ხალხისთვის"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3"/>
  <sheetViews>
    <sheetView showGridLines="0" tabSelected="1" topLeftCell="C1" zoomScale="85" zoomScaleNormal="85" zoomScaleSheetLayoutView="80" workbookViewId="0">
      <selection activeCell="C119" sqref="A119:XFD119"/>
    </sheetView>
  </sheetViews>
  <sheetFormatPr defaultColWidth="9.140625" defaultRowHeight="15" x14ac:dyDescent="0.2"/>
  <cols>
    <col min="1" max="1" width="6.28515625" style="265" bestFit="1" customWidth="1"/>
    <col min="2" max="2" width="13.140625" style="265" customWidth="1"/>
    <col min="3" max="3" width="17.85546875" style="265" customWidth="1"/>
    <col min="4" max="4" width="15.140625" style="265" customWidth="1"/>
    <col min="5" max="5" width="47" style="265" customWidth="1"/>
    <col min="6" max="6" width="19.140625" style="266" customWidth="1"/>
    <col min="7" max="7" width="25" style="266" customWidth="1"/>
    <col min="8" max="8" width="34.140625" style="266" customWidth="1"/>
    <col min="9" max="9" width="16.42578125" style="265" bestFit="1" customWidth="1"/>
    <col min="10" max="10" width="17.42578125" style="265" customWidth="1"/>
    <col min="11" max="11" width="13.140625" style="265" bestFit="1" customWidth="1"/>
    <col min="12" max="12" width="15.28515625" style="265" customWidth="1"/>
    <col min="13" max="16384" width="9.140625" style="265"/>
  </cols>
  <sheetData>
    <row r="1" spans="1:12" s="276" customFormat="1" x14ac:dyDescent="0.2">
      <c r="A1" s="325" t="s">
        <v>295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2" s="276" customFormat="1" x14ac:dyDescent="0.2">
      <c r="A2" s="322" t="s">
        <v>128</v>
      </c>
      <c r="B2" s="310"/>
      <c r="C2" s="310"/>
      <c r="D2" s="310"/>
      <c r="E2" s="311"/>
      <c r="F2" s="305"/>
      <c r="G2" s="311"/>
      <c r="H2" s="321"/>
      <c r="I2" s="310"/>
      <c r="J2" s="311"/>
      <c r="K2" s="320">
        <v>42634</v>
      </c>
      <c r="L2" s="350">
        <v>42651</v>
      </c>
    </row>
    <row r="3" spans="1:12" s="276" customFormat="1" x14ac:dyDescent="0.2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2" s="276" customFormat="1" x14ac:dyDescent="0.2">
      <c r="A4" s="345" t="s">
        <v>262</v>
      </c>
      <c r="B4" s="305"/>
      <c r="C4" s="305"/>
      <c r="D4" s="347" t="s">
        <v>848</v>
      </c>
      <c r="E4" s="338"/>
      <c r="F4" s="275"/>
      <c r="G4" s="268"/>
      <c r="H4" s="339"/>
      <c r="I4" s="338"/>
      <c r="J4" s="340"/>
      <c r="K4" s="268"/>
      <c r="L4" s="341"/>
    </row>
    <row r="5" spans="1:12" s="276" customFormat="1" ht="15.75" thickBot="1" x14ac:dyDescent="0.25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2" ht="15.75" thickBot="1" x14ac:dyDescent="0.25">
      <c r="A6" s="308"/>
      <c r="B6" s="307"/>
      <c r="C6" s="306"/>
      <c r="D6" s="306"/>
      <c r="E6" s="306"/>
      <c r="F6" s="305"/>
      <c r="G6" s="305"/>
      <c r="H6" s="305"/>
      <c r="I6" s="816" t="s">
        <v>439</v>
      </c>
      <c r="J6" s="817"/>
      <c r="K6" s="818"/>
      <c r="L6" s="304"/>
    </row>
    <row r="7" spans="1:12" s="292" customFormat="1" ht="39" thickBot="1" x14ac:dyDescent="0.25">
      <c r="A7" s="303" t="s">
        <v>64</v>
      </c>
      <c r="B7" s="302" t="s">
        <v>129</v>
      </c>
      <c r="C7" s="302" t="s">
        <v>438</v>
      </c>
      <c r="D7" s="301" t="s">
        <v>268</v>
      </c>
      <c r="E7" s="300" t="s">
        <v>437</v>
      </c>
      <c r="F7" s="299" t="s">
        <v>436</v>
      </c>
      <c r="G7" s="298" t="s">
        <v>216</v>
      </c>
      <c r="H7" s="297" t="s">
        <v>213</v>
      </c>
      <c r="I7" s="296" t="s">
        <v>435</v>
      </c>
      <c r="J7" s="295" t="s">
        <v>265</v>
      </c>
      <c r="K7" s="294" t="s">
        <v>217</v>
      </c>
      <c r="L7" s="293" t="s">
        <v>218</v>
      </c>
    </row>
    <row r="8" spans="1:12" s="287" customFormat="1" ht="15.75" thickBot="1" x14ac:dyDescent="0.25">
      <c r="A8" s="386">
        <v>1</v>
      </c>
      <c r="B8" s="351">
        <v>2</v>
      </c>
      <c r="C8" s="385">
        <v>3</v>
      </c>
      <c r="D8" s="385">
        <v>4</v>
      </c>
      <c r="E8" s="386">
        <v>5</v>
      </c>
      <c r="F8" s="351">
        <v>6</v>
      </c>
      <c r="G8" s="385">
        <v>7</v>
      </c>
      <c r="H8" s="351">
        <v>8</v>
      </c>
      <c r="I8" s="291">
        <v>9</v>
      </c>
      <c r="J8" s="290">
        <v>10</v>
      </c>
      <c r="K8" s="289">
        <v>11</v>
      </c>
      <c r="L8" s="288">
        <v>12</v>
      </c>
    </row>
    <row r="9" spans="1:12" ht="25.5" x14ac:dyDescent="0.25">
      <c r="A9" s="416">
        <v>1</v>
      </c>
      <c r="B9" s="419">
        <v>42634</v>
      </c>
      <c r="C9" s="417" t="s">
        <v>832</v>
      </c>
      <c r="D9" s="420">
        <v>20000</v>
      </c>
      <c r="E9" s="421" t="s">
        <v>1427</v>
      </c>
      <c r="F9" s="422" t="s">
        <v>1240</v>
      </c>
      <c r="G9" s="422" t="s">
        <v>1329</v>
      </c>
      <c r="H9" s="421" t="s">
        <v>839</v>
      </c>
      <c r="I9" s="387"/>
      <c r="J9" s="286"/>
      <c r="K9" s="285"/>
      <c r="L9" s="284"/>
    </row>
    <row r="10" spans="1:12" ht="25.5" x14ac:dyDescent="0.25">
      <c r="A10" s="416">
        <v>2</v>
      </c>
      <c r="B10" s="419">
        <v>42634</v>
      </c>
      <c r="C10" s="417" t="s">
        <v>832</v>
      </c>
      <c r="D10" s="420">
        <v>5000</v>
      </c>
      <c r="E10" s="421" t="s">
        <v>1428</v>
      </c>
      <c r="F10" s="422" t="s">
        <v>1241</v>
      </c>
      <c r="G10" s="422" t="s">
        <v>1330</v>
      </c>
      <c r="H10" s="421" t="s">
        <v>839</v>
      </c>
      <c r="I10" s="388"/>
      <c r="J10" s="283"/>
      <c r="K10" s="282"/>
      <c r="L10" s="281"/>
    </row>
    <row r="11" spans="1:12" ht="25.5" x14ac:dyDescent="0.25">
      <c r="A11" s="416">
        <v>3</v>
      </c>
      <c r="B11" s="419">
        <v>42634</v>
      </c>
      <c r="C11" s="417" t="s">
        <v>832</v>
      </c>
      <c r="D11" s="420">
        <v>10000</v>
      </c>
      <c r="E11" s="421" t="s">
        <v>1436</v>
      </c>
      <c r="F11" s="422" t="s">
        <v>1242</v>
      </c>
      <c r="G11" s="422" t="s">
        <v>1331</v>
      </c>
      <c r="H11" s="421" t="s">
        <v>839</v>
      </c>
      <c r="I11" s="388"/>
      <c r="J11" s="283"/>
      <c r="K11" s="282"/>
      <c r="L11" s="281"/>
    </row>
    <row r="12" spans="1:12" ht="25.5" x14ac:dyDescent="0.25">
      <c r="A12" s="416">
        <v>4</v>
      </c>
      <c r="B12" s="419">
        <v>42634</v>
      </c>
      <c r="C12" s="417" t="s">
        <v>832</v>
      </c>
      <c r="D12" s="420">
        <v>15000</v>
      </c>
      <c r="E12" s="421" t="s">
        <v>1437</v>
      </c>
      <c r="F12" s="422" t="s">
        <v>1241</v>
      </c>
      <c r="G12" s="422" t="s">
        <v>1330</v>
      </c>
      <c r="H12" s="421" t="s">
        <v>839</v>
      </c>
      <c r="I12" s="388"/>
      <c r="J12" s="283"/>
      <c r="K12" s="282"/>
      <c r="L12" s="281"/>
    </row>
    <row r="13" spans="1:12" ht="25.5" x14ac:dyDescent="0.25">
      <c r="A13" s="416">
        <v>5</v>
      </c>
      <c r="B13" s="419">
        <v>42634</v>
      </c>
      <c r="C13" s="417" t="s">
        <v>832</v>
      </c>
      <c r="D13" s="420">
        <v>5000</v>
      </c>
      <c r="E13" s="421" t="s">
        <v>1438</v>
      </c>
      <c r="F13" s="422" t="s">
        <v>834</v>
      </c>
      <c r="G13" s="422" t="s">
        <v>838</v>
      </c>
      <c r="H13" s="421" t="s">
        <v>839</v>
      </c>
      <c r="I13" s="388"/>
      <c r="J13" s="283"/>
      <c r="K13" s="282"/>
      <c r="L13" s="281"/>
    </row>
    <row r="14" spans="1:12" ht="25.5" x14ac:dyDescent="0.25">
      <c r="A14" s="416">
        <v>6</v>
      </c>
      <c r="B14" s="419">
        <v>42634</v>
      </c>
      <c r="C14" s="417" t="s">
        <v>832</v>
      </c>
      <c r="D14" s="420">
        <v>60000</v>
      </c>
      <c r="E14" s="421" t="s">
        <v>1439</v>
      </c>
      <c r="F14" s="422" t="s">
        <v>1243</v>
      </c>
      <c r="G14" s="422" t="s">
        <v>1332</v>
      </c>
      <c r="H14" s="421" t="s">
        <v>839</v>
      </c>
      <c r="I14" s="388"/>
      <c r="J14" s="283"/>
      <c r="K14" s="282"/>
      <c r="L14" s="281"/>
    </row>
    <row r="15" spans="1:12" ht="25.5" x14ac:dyDescent="0.25">
      <c r="A15" s="416">
        <v>7</v>
      </c>
      <c r="B15" s="419">
        <v>42634</v>
      </c>
      <c r="C15" s="417" t="s">
        <v>832</v>
      </c>
      <c r="D15" s="420">
        <v>10000</v>
      </c>
      <c r="E15" s="421" t="s">
        <v>1440</v>
      </c>
      <c r="F15" s="422" t="s">
        <v>1244</v>
      </c>
      <c r="G15" s="422" t="s">
        <v>1333</v>
      </c>
      <c r="H15" s="421" t="s">
        <v>839</v>
      </c>
      <c r="I15" s="388"/>
      <c r="J15" s="283"/>
      <c r="K15" s="282"/>
      <c r="L15" s="281"/>
    </row>
    <row r="16" spans="1:12" ht="25.5" x14ac:dyDescent="0.25">
      <c r="A16" s="416">
        <v>8</v>
      </c>
      <c r="B16" s="419">
        <v>42634</v>
      </c>
      <c r="C16" s="417" t="s">
        <v>832</v>
      </c>
      <c r="D16" s="420">
        <v>60000</v>
      </c>
      <c r="E16" s="421" t="s">
        <v>1441</v>
      </c>
      <c r="F16" s="422" t="s">
        <v>1245</v>
      </c>
      <c r="G16" s="422" t="s">
        <v>1334</v>
      </c>
      <c r="H16" s="421" t="s">
        <v>839</v>
      </c>
      <c r="I16" s="388"/>
      <c r="J16" s="283"/>
      <c r="K16" s="282"/>
      <c r="L16" s="281"/>
    </row>
    <row r="17" spans="1:12" ht="25.5" x14ac:dyDescent="0.25">
      <c r="A17" s="416">
        <v>9</v>
      </c>
      <c r="B17" s="419">
        <v>42634</v>
      </c>
      <c r="C17" s="417" t="s">
        <v>832</v>
      </c>
      <c r="D17" s="420">
        <v>10000</v>
      </c>
      <c r="E17" s="421" t="s">
        <v>1442</v>
      </c>
      <c r="F17" s="422" t="s">
        <v>1246</v>
      </c>
      <c r="G17" s="422" t="s">
        <v>1335</v>
      </c>
      <c r="H17" s="421" t="s">
        <v>839</v>
      </c>
      <c r="I17" s="388"/>
      <c r="J17" s="283"/>
      <c r="K17" s="282"/>
      <c r="L17" s="281"/>
    </row>
    <row r="18" spans="1:12" ht="25.5" x14ac:dyDescent="0.25">
      <c r="A18" s="416">
        <v>10</v>
      </c>
      <c r="B18" s="419">
        <v>42635</v>
      </c>
      <c r="C18" s="417" t="s">
        <v>832</v>
      </c>
      <c r="D18" s="420">
        <v>10000</v>
      </c>
      <c r="E18" s="421" t="s">
        <v>1443</v>
      </c>
      <c r="F18" s="422" t="s">
        <v>1247</v>
      </c>
      <c r="G18" s="422" t="s">
        <v>1336</v>
      </c>
      <c r="H18" s="421" t="s">
        <v>839</v>
      </c>
      <c r="I18" s="388"/>
      <c r="J18" s="283"/>
      <c r="K18" s="282"/>
      <c r="L18" s="281"/>
    </row>
    <row r="19" spans="1:12" ht="25.5" x14ac:dyDescent="0.25">
      <c r="A19" s="416">
        <v>11</v>
      </c>
      <c r="B19" s="419">
        <v>42635</v>
      </c>
      <c r="C19" s="417" t="s">
        <v>832</v>
      </c>
      <c r="D19" s="420">
        <v>285</v>
      </c>
      <c r="E19" s="421" t="s">
        <v>1444</v>
      </c>
      <c r="F19" s="422" t="s">
        <v>1248</v>
      </c>
      <c r="G19" s="422" t="s">
        <v>1337</v>
      </c>
      <c r="H19" s="421" t="s">
        <v>839</v>
      </c>
      <c r="I19" s="388"/>
      <c r="J19" s="283"/>
      <c r="K19" s="282"/>
      <c r="L19" s="281"/>
    </row>
    <row r="20" spans="1:12" ht="25.5" x14ac:dyDescent="0.25">
      <c r="A20" s="416">
        <v>12</v>
      </c>
      <c r="B20" s="419">
        <v>42635</v>
      </c>
      <c r="C20" s="417" t="s">
        <v>832</v>
      </c>
      <c r="D20" s="420">
        <v>29890</v>
      </c>
      <c r="E20" s="421" t="s">
        <v>1445</v>
      </c>
      <c r="F20" s="422" t="s">
        <v>1249</v>
      </c>
      <c r="G20" s="422" t="s">
        <v>1338</v>
      </c>
      <c r="H20" s="421" t="s">
        <v>839</v>
      </c>
      <c r="I20" s="388"/>
      <c r="J20" s="283"/>
      <c r="K20" s="282"/>
      <c r="L20" s="281"/>
    </row>
    <row r="21" spans="1:12" ht="25.5" x14ac:dyDescent="0.25">
      <c r="A21" s="416">
        <v>13</v>
      </c>
      <c r="B21" s="419">
        <v>42635</v>
      </c>
      <c r="C21" s="417" t="s">
        <v>832</v>
      </c>
      <c r="D21" s="420">
        <v>5000</v>
      </c>
      <c r="E21" s="421" t="s">
        <v>1446</v>
      </c>
      <c r="F21" s="422" t="s">
        <v>1250</v>
      </c>
      <c r="G21" s="422" t="s">
        <v>1339</v>
      </c>
      <c r="H21" s="421" t="s">
        <v>839</v>
      </c>
      <c r="I21" s="388"/>
      <c r="J21" s="283"/>
      <c r="K21" s="282"/>
      <c r="L21" s="281"/>
    </row>
    <row r="22" spans="1:12" ht="25.5" x14ac:dyDescent="0.25">
      <c r="A22" s="416">
        <v>14</v>
      </c>
      <c r="B22" s="419">
        <v>42635</v>
      </c>
      <c r="C22" s="417" t="s">
        <v>832</v>
      </c>
      <c r="D22" s="420">
        <v>5000</v>
      </c>
      <c r="E22" s="421" t="s">
        <v>1447</v>
      </c>
      <c r="F22" s="422" t="s">
        <v>1251</v>
      </c>
      <c r="G22" s="422" t="s">
        <v>1340</v>
      </c>
      <c r="H22" s="421" t="s">
        <v>839</v>
      </c>
      <c r="I22" s="388"/>
      <c r="J22" s="283"/>
      <c r="K22" s="282"/>
      <c r="L22" s="281"/>
    </row>
    <row r="23" spans="1:12" ht="25.5" x14ac:dyDescent="0.25">
      <c r="A23" s="416">
        <v>15</v>
      </c>
      <c r="B23" s="419">
        <v>42635</v>
      </c>
      <c r="C23" s="417" t="s">
        <v>832</v>
      </c>
      <c r="D23" s="420">
        <v>10000</v>
      </c>
      <c r="E23" s="421" t="s">
        <v>1448</v>
      </c>
      <c r="F23" s="422" t="s">
        <v>1252</v>
      </c>
      <c r="G23" s="422" t="s">
        <v>1341</v>
      </c>
      <c r="H23" s="421" t="s">
        <v>839</v>
      </c>
      <c r="I23" s="388"/>
      <c r="J23" s="283"/>
      <c r="K23" s="282"/>
      <c r="L23" s="281"/>
    </row>
    <row r="24" spans="1:12" ht="25.5" x14ac:dyDescent="0.25">
      <c r="A24" s="416">
        <v>16</v>
      </c>
      <c r="B24" s="419">
        <v>42635</v>
      </c>
      <c r="C24" s="417" t="s">
        <v>832</v>
      </c>
      <c r="D24" s="420">
        <v>19850</v>
      </c>
      <c r="E24" s="421" t="s">
        <v>1449</v>
      </c>
      <c r="F24" s="422" t="s">
        <v>1253</v>
      </c>
      <c r="G24" s="422" t="s">
        <v>1342</v>
      </c>
      <c r="H24" s="421" t="s">
        <v>839</v>
      </c>
      <c r="I24" s="388"/>
      <c r="J24" s="283"/>
      <c r="K24" s="282"/>
      <c r="L24" s="281"/>
    </row>
    <row r="25" spans="1:12" ht="25.5" x14ac:dyDescent="0.25">
      <c r="A25" s="416">
        <v>17</v>
      </c>
      <c r="B25" s="419">
        <v>42635</v>
      </c>
      <c r="C25" s="417" t="s">
        <v>832</v>
      </c>
      <c r="D25" s="420">
        <v>5000</v>
      </c>
      <c r="E25" s="421" t="s">
        <v>1450</v>
      </c>
      <c r="F25" s="422" t="s">
        <v>1254</v>
      </c>
      <c r="G25" s="422" t="s">
        <v>1343</v>
      </c>
      <c r="H25" s="421" t="s">
        <v>1421</v>
      </c>
      <c r="I25" s="388"/>
      <c r="J25" s="283"/>
      <c r="K25" s="282"/>
      <c r="L25" s="281"/>
    </row>
    <row r="26" spans="1:12" ht="25.5" x14ac:dyDescent="0.25">
      <c r="A26" s="416">
        <v>18</v>
      </c>
      <c r="B26" s="419">
        <v>42635</v>
      </c>
      <c r="C26" s="417" t="s">
        <v>832</v>
      </c>
      <c r="D26" s="420">
        <v>5000</v>
      </c>
      <c r="E26" s="421" t="s">
        <v>1451</v>
      </c>
      <c r="F26" s="422" t="s">
        <v>1255</v>
      </c>
      <c r="G26" s="422" t="s">
        <v>1344</v>
      </c>
      <c r="H26" s="421" t="s">
        <v>839</v>
      </c>
      <c r="I26" s="388"/>
      <c r="J26" s="283"/>
      <c r="K26" s="282"/>
      <c r="L26" s="281"/>
    </row>
    <row r="27" spans="1:12" ht="25.5" x14ac:dyDescent="0.25">
      <c r="A27" s="416">
        <v>19</v>
      </c>
      <c r="B27" s="419">
        <v>42635</v>
      </c>
      <c r="C27" s="417" t="s">
        <v>832</v>
      </c>
      <c r="D27" s="420">
        <v>10000</v>
      </c>
      <c r="E27" s="421" t="s">
        <v>1452</v>
      </c>
      <c r="F27" s="422" t="s">
        <v>1256</v>
      </c>
      <c r="G27" s="422" t="s">
        <v>1345</v>
      </c>
      <c r="H27" s="421" t="s">
        <v>839</v>
      </c>
      <c r="I27" s="388"/>
      <c r="J27" s="283"/>
      <c r="K27" s="282"/>
      <c r="L27" s="281"/>
    </row>
    <row r="28" spans="1:12" ht="25.5" x14ac:dyDescent="0.25">
      <c r="A28" s="416">
        <v>20</v>
      </c>
      <c r="B28" s="419">
        <v>42635</v>
      </c>
      <c r="C28" s="417" t="s">
        <v>832</v>
      </c>
      <c r="D28" s="420">
        <v>4000</v>
      </c>
      <c r="E28" s="421" t="s">
        <v>1453</v>
      </c>
      <c r="F28" s="422" t="s">
        <v>1251</v>
      </c>
      <c r="G28" s="422" t="s">
        <v>1340</v>
      </c>
      <c r="H28" s="421" t="s">
        <v>839</v>
      </c>
      <c r="I28" s="418"/>
      <c r="J28" s="413"/>
      <c r="K28" s="414"/>
      <c r="L28" s="415"/>
    </row>
    <row r="29" spans="1:12" ht="25.5" x14ac:dyDescent="0.25">
      <c r="A29" s="416">
        <v>21</v>
      </c>
      <c r="B29" s="419">
        <v>42635</v>
      </c>
      <c r="C29" s="417" t="s">
        <v>832</v>
      </c>
      <c r="D29" s="420">
        <v>500</v>
      </c>
      <c r="E29" s="421" t="s">
        <v>1454</v>
      </c>
      <c r="F29" s="422" t="s">
        <v>1251</v>
      </c>
      <c r="G29" s="422" t="s">
        <v>1340</v>
      </c>
      <c r="H29" s="421" t="s">
        <v>839</v>
      </c>
      <c r="I29" s="418"/>
      <c r="J29" s="413"/>
      <c r="K29" s="414"/>
      <c r="L29" s="415"/>
    </row>
    <row r="30" spans="1:12" ht="25.5" x14ac:dyDescent="0.25">
      <c r="A30" s="416">
        <v>22</v>
      </c>
      <c r="B30" s="419">
        <v>42635</v>
      </c>
      <c r="C30" s="417" t="s">
        <v>832</v>
      </c>
      <c r="D30" s="420">
        <v>400</v>
      </c>
      <c r="E30" s="421" t="s">
        <v>1447</v>
      </c>
      <c r="F30" s="422" t="s">
        <v>1251</v>
      </c>
      <c r="G30" s="422" t="s">
        <v>1340</v>
      </c>
      <c r="H30" s="421" t="s">
        <v>839</v>
      </c>
      <c r="I30" s="418"/>
      <c r="J30" s="413"/>
      <c r="K30" s="414"/>
      <c r="L30" s="415"/>
    </row>
    <row r="31" spans="1:12" ht="25.5" x14ac:dyDescent="0.25">
      <c r="A31" s="416">
        <v>23</v>
      </c>
      <c r="B31" s="419">
        <v>42635</v>
      </c>
      <c r="C31" s="417" t="s">
        <v>832</v>
      </c>
      <c r="D31" s="420">
        <v>100</v>
      </c>
      <c r="E31" s="421" t="s">
        <v>1447</v>
      </c>
      <c r="F31" s="422" t="s">
        <v>1251</v>
      </c>
      <c r="G31" s="422" t="s">
        <v>1340</v>
      </c>
      <c r="H31" s="421" t="s">
        <v>839</v>
      </c>
      <c r="I31" s="418"/>
      <c r="J31" s="413"/>
      <c r="K31" s="414"/>
      <c r="L31" s="415"/>
    </row>
    <row r="32" spans="1:12" ht="25.5" x14ac:dyDescent="0.25">
      <c r="A32" s="416">
        <v>24</v>
      </c>
      <c r="B32" s="419">
        <v>42636</v>
      </c>
      <c r="C32" s="417" t="s">
        <v>832</v>
      </c>
      <c r="D32" s="420">
        <v>272.86</v>
      </c>
      <c r="E32" s="421" t="s">
        <v>1455</v>
      </c>
      <c r="F32" s="422" t="s">
        <v>1257</v>
      </c>
      <c r="G32" s="422" t="s">
        <v>1346</v>
      </c>
      <c r="H32" s="421" t="s">
        <v>839</v>
      </c>
      <c r="I32" s="418"/>
      <c r="J32" s="413"/>
      <c r="K32" s="414"/>
      <c r="L32" s="415"/>
    </row>
    <row r="33" spans="1:12" ht="25.5" x14ac:dyDescent="0.25">
      <c r="A33" s="416">
        <v>25</v>
      </c>
      <c r="B33" s="419">
        <v>42637</v>
      </c>
      <c r="C33" s="417" t="s">
        <v>832</v>
      </c>
      <c r="D33" s="420">
        <v>150</v>
      </c>
      <c r="E33" s="421" t="s">
        <v>1456</v>
      </c>
      <c r="F33" s="422" t="s">
        <v>1248</v>
      </c>
      <c r="G33" s="422" t="s">
        <v>1337</v>
      </c>
      <c r="H33" s="421" t="s">
        <v>839</v>
      </c>
      <c r="I33" s="418"/>
      <c r="J33" s="413"/>
      <c r="K33" s="414"/>
      <c r="L33" s="415"/>
    </row>
    <row r="34" spans="1:12" ht="25.5" x14ac:dyDescent="0.25">
      <c r="A34" s="416">
        <v>26</v>
      </c>
      <c r="B34" s="419">
        <v>42637</v>
      </c>
      <c r="C34" s="417" t="s">
        <v>832</v>
      </c>
      <c r="D34" s="420">
        <v>282</v>
      </c>
      <c r="E34" s="421" t="s">
        <v>1457</v>
      </c>
      <c r="F34" s="422" t="s">
        <v>1258</v>
      </c>
      <c r="G34" s="422" t="s">
        <v>1347</v>
      </c>
      <c r="H34" s="421" t="s">
        <v>839</v>
      </c>
      <c r="I34" s="418"/>
      <c r="J34" s="413"/>
      <c r="K34" s="414"/>
      <c r="L34" s="415"/>
    </row>
    <row r="35" spans="1:12" ht="25.5" x14ac:dyDescent="0.25">
      <c r="A35" s="416">
        <v>27</v>
      </c>
      <c r="B35" s="419">
        <v>42637</v>
      </c>
      <c r="C35" s="417" t="s">
        <v>832</v>
      </c>
      <c r="D35" s="420">
        <v>3200</v>
      </c>
      <c r="E35" s="421" t="s">
        <v>1458</v>
      </c>
      <c r="F35" s="422" t="s">
        <v>1259</v>
      </c>
      <c r="G35" s="422" t="s">
        <v>1348</v>
      </c>
      <c r="H35" s="421" t="s">
        <v>839</v>
      </c>
      <c r="I35" s="418"/>
      <c r="J35" s="413"/>
      <c r="K35" s="414"/>
      <c r="L35" s="415"/>
    </row>
    <row r="36" spans="1:12" ht="25.5" x14ac:dyDescent="0.25">
      <c r="A36" s="416">
        <v>28</v>
      </c>
      <c r="B36" s="419">
        <v>42640</v>
      </c>
      <c r="C36" s="417" t="s">
        <v>832</v>
      </c>
      <c r="D36" s="420">
        <v>30000</v>
      </c>
      <c r="E36" s="421" t="s">
        <v>1459</v>
      </c>
      <c r="F36" s="422" t="s">
        <v>1260</v>
      </c>
      <c r="G36" s="422" t="s">
        <v>1349</v>
      </c>
      <c r="H36" s="421" t="s">
        <v>839</v>
      </c>
      <c r="I36" s="418"/>
      <c r="J36" s="413"/>
      <c r="K36" s="414"/>
      <c r="L36" s="415"/>
    </row>
    <row r="37" spans="1:12" ht="25.5" x14ac:dyDescent="0.25">
      <c r="A37" s="416">
        <v>29</v>
      </c>
      <c r="B37" s="419">
        <v>42640</v>
      </c>
      <c r="C37" s="417" t="s">
        <v>832</v>
      </c>
      <c r="D37" s="420">
        <v>40000</v>
      </c>
      <c r="E37" s="421" t="s">
        <v>1460</v>
      </c>
      <c r="F37" s="422" t="s">
        <v>849</v>
      </c>
      <c r="G37" s="422" t="s">
        <v>1350</v>
      </c>
      <c r="H37" s="421" t="s">
        <v>839</v>
      </c>
      <c r="I37" s="418"/>
      <c r="J37" s="413"/>
      <c r="K37" s="414"/>
      <c r="L37" s="415"/>
    </row>
    <row r="38" spans="1:12" ht="25.5" x14ac:dyDescent="0.25">
      <c r="A38" s="416">
        <v>30</v>
      </c>
      <c r="B38" s="419">
        <v>42640</v>
      </c>
      <c r="C38" s="417" t="s">
        <v>832</v>
      </c>
      <c r="D38" s="420">
        <v>40000</v>
      </c>
      <c r="E38" s="421" t="s">
        <v>1461</v>
      </c>
      <c r="F38" s="422" t="s">
        <v>484</v>
      </c>
      <c r="G38" s="422" t="s">
        <v>1351</v>
      </c>
      <c r="H38" s="421" t="s">
        <v>839</v>
      </c>
      <c r="I38" s="418"/>
      <c r="J38" s="413"/>
      <c r="K38" s="414"/>
      <c r="L38" s="415"/>
    </row>
    <row r="39" spans="1:12" ht="25.5" x14ac:dyDescent="0.25">
      <c r="A39" s="416">
        <v>31</v>
      </c>
      <c r="B39" s="419">
        <v>42641</v>
      </c>
      <c r="C39" s="417" t="s">
        <v>832</v>
      </c>
      <c r="D39" s="420">
        <v>10000</v>
      </c>
      <c r="E39" s="421" t="s">
        <v>1462</v>
      </c>
      <c r="F39" s="422" t="s">
        <v>1261</v>
      </c>
      <c r="G39" s="422" t="s">
        <v>1352</v>
      </c>
      <c r="H39" s="421" t="s">
        <v>839</v>
      </c>
      <c r="I39" s="418"/>
      <c r="J39" s="413"/>
      <c r="K39" s="414"/>
      <c r="L39" s="415"/>
    </row>
    <row r="40" spans="1:12" ht="25.5" x14ac:dyDescent="0.25">
      <c r="A40" s="416">
        <v>32</v>
      </c>
      <c r="B40" s="419">
        <v>42642</v>
      </c>
      <c r="C40" s="417" t="s">
        <v>832</v>
      </c>
      <c r="D40" s="420">
        <v>700</v>
      </c>
      <c r="E40" s="421" t="s">
        <v>1463</v>
      </c>
      <c r="F40" s="422" t="s">
        <v>1262</v>
      </c>
      <c r="G40" s="422" t="s">
        <v>1353</v>
      </c>
      <c r="H40" s="421" t="s">
        <v>839</v>
      </c>
      <c r="I40" s="418"/>
      <c r="J40" s="413"/>
      <c r="K40" s="414"/>
      <c r="L40" s="415"/>
    </row>
    <row r="41" spans="1:12" ht="25.5" x14ac:dyDescent="0.25">
      <c r="A41" s="416">
        <v>33</v>
      </c>
      <c r="B41" s="419">
        <v>42642</v>
      </c>
      <c r="C41" s="417" t="s">
        <v>832</v>
      </c>
      <c r="D41" s="420">
        <v>2495</v>
      </c>
      <c r="E41" s="421" t="s">
        <v>1422</v>
      </c>
      <c r="F41" s="422" t="s">
        <v>1263</v>
      </c>
      <c r="G41" s="422" t="s">
        <v>1354</v>
      </c>
      <c r="H41" s="421" t="s">
        <v>840</v>
      </c>
      <c r="I41" s="418"/>
      <c r="J41" s="413"/>
      <c r="K41" s="414"/>
      <c r="L41" s="415"/>
    </row>
    <row r="42" spans="1:12" ht="25.5" x14ac:dyDescent="0.25">
      <c r="A42" s="416">
        <v>34</v>
      </c>
      <c r="B42" s="419">
        <v>42642</v>
      </c>
      <c r="C42" s="417" t="s">
        <v>832</v>
      </c>
      <c r="D42" s="420">
        <v>300</v>
      </c>
      <c r="E42" s="421" t="s">
        <v>1464</v>
      </c>
      <c r="F42" s="422" t="s">
        <v>1264</v>
      </c>
      <c r="G42" s="422" t="s">
        <v>1355</v>
      </c>
      <c r="H42" s="421" t="s">
        <v>839</v>
      </c>
      <c r="I42" s="418"/>
      <c r="J42" s="413"/>
      <c r="K42" s="414"/>
      <c r="L42" s="415"/>
    </row>
    <row r="43" spans="1:12" ht="25.5" x14ac:dyDescent="0.25">
      <c r="A43" s="416">
        <v>35</v>
      </c>
      <c r="B43" s="419">
        <v>42642</v>
      </c>
      <c r="C43" s="417" t="s">
        <v>832</v>
      </c>
      <c r="D43" s="420">
        <v>10000</v>
      </c>
      <c r="E43" s="421" t="s">
        <v>1465</v>
      </c>
      <c r="F43" s="422" t="s">
        <v>1265</v>
      </c>
      <c r="G43" s="422" t="s">
        <v>1356</v>
      </c>
      <c r="H43" s="421" t="s">
        <v>839</v>
      </c>
      <c r="I43" s="418"/>
      <c r="J43" s="413"/>
      <c r="K43" s="414"/>
      <c r="L43" s="415"/>
    </row>
    <row r="44" spans="1:12" ht="25.5" x14ac:dyDescent="0.25">
      <c r="A44" s="416">
        <v>36</v>
      </c>
      <c r="B44" s="419">
        <v>42642</v>
      </c>
      <c r="C44" s="417" t="s">
        <v>832</v>
      </c>
      <c r="D44" s="420">
        <v>3000</v>
      </c>
      <c r="E44" s="421" t="s">
        <v>1466</v>
      </c>
      <c r="F44" s="422" t="s">
        <v>1266</v>
      </c>
      <c r="G44" s="422" t="s">
        <v>1357</v>
      </c>
      <c r="H44" s="421" t="s">
        <v>839</v>
      </c>
      <c r="I44" s="418"/>
      <c r="J44" s="413"/>
      <c r="K44" s="414"/>
      <c r="L44" s="415"/>
    </row>
    <row r="45" spans="1:12" ht="25.5" x14ac:dyDescent="0.25">
      <c r="A45" s="416">
        <v>37</v>
      </c>
      <c r="B45" s="419">
        <v>42642</v>
      </c>
      <c r="C45" s="417" t="s">
        <v>832</v>
      </c>
      <c r="D45" s="420">
        <v>15000</v>
      </c>
      <c r="E45" s="421" t="s">
        <v>1435</v>
      </c>
      <c r="F45" s="422" t="s">
        <v>1267</v>
      </c>
      <c r="G45" s="422" t="s">
        <v>1358</v>
      </c>
      <c r="H45" s="421" t="s">
        <v>839</v>
      </c>
      <c r="I45" s="418"/>
      <c r="J45" s="413"/>
      <c r="K45" s="414"/>
      <c r="L45" s="415"/>
    </row>
    <row r="46" spans="1:12" ht="25.5" x14ac:dyDescent="0.25">
      <c r="A46" s="416">
        <v>38</v>
      </c>
      <c r="B46" s="419">
        <v>42642</v>
      </c>
      <c r="C46" s="417" t="s">
        <v>832</v>
      </c>
      <c r="D46" s="420">
        <v>7000</v>
      </c>
      <c r="E46" s="421" t="s">
        <v>1467</v>
      </c>
      <c r="F46" s="422" t="s">
        <v>1268</v>
      </c>
      <c r="G46" s="422" t="s">
        <v>1359</v>
      </c>
      <c r="H46" s="421" t="s">
        <v>839</v>
      </c>
      <c r="I46" s="418"/>
      <c r="J46" s="413"/>
      <c r="K46" s="414"/>
      <c r="L46" s="415"/>
    </row>
    <row r="47" spans="1:12" ht="25.5" x14ac:dyDescent="0.25">
      <c r="A47" s="416">
        <v>39</v>
      </c>
      <c r="B47" s="419">
        <v>42642</v>
      </c>
      <c r="C47" s="417" t="s">
        <v>832</v>
      </c>
      <c r="D47" s="420">
        <v>3000</v>
      </c>
      <c r="E47" s="421" t="s">
        <v>1522</v>
      </c>
      <c r="F47" s="422" t="s">
        <v>1269</v>
      </c>
      <c r="G47" s="422" t="s">
        <v>1360</v>
      </c>
      <c r="H47" s="421" t="s">
        <v>839</v>
      </c>
      <c r="I47" s="418"/>
      <c r="J47" s="413"/>
      <c r="K47" s="414"/>
      <c r="L47" s="415"/>
    </row>
    <row r="48" spans="1:12" ht="25.5" x14ac:dyDescent="0.25">
      <c r="A48" s="416">
        <v>40</v>
      </c>
      <c r="B48" s="419">
        <v>42642</v>
      </c>
      <c r="C48" s="417" t="s">
        <v>832</v>
      </c>
      <c r="D48" s="420">
        <v>1000</v>
      </c>
      <c r="E48" s="421" t="s">
        <v>1434</v>
      </c>
      <c r="F48" s="422" t="s">
        <v>1270</v>
      </c>
      <c r="G48" s="422" t="s">
        <v>1361</v>
      </c>
      <c r="H48" s="421" t="s">
        <v>839</v>
      </c>
      <c r="I48" s="418"/>
      <c r="J48" s="413"/>
      <c r="K48" s="414"/>
      <c r="L48" s="415"/>
    </row>
    <row r="49" spans="1:12" ht="25.5" x14ac:dyDescent="0.25">
      <c r="A49" s="416">
        <v>41</v>
      </c>
      <c r="B49" s="419">
        <v>42642</v>
      </c>
      <c r="C49" s="417" t="s">
        <v>832</v>
      </c>
      <c r="D49" s="420">
        <v>1000</v>
      </c>
      <c r="E49" s="421" t="s">
        <v>1521</v>
      </c>
      <c r="F49" s="422" t="s">
        <v>1271</v>
      </c>
      <c r="G49" s="422" t="s">
        <v>1362</v>
      </c>
      <c r="H49" s="421" t="s">
        <v>839</v>
      </c>
      <c r="I49" s="418"/>
      <c r="J49" s="413"/>
      <c r="K49" s="414"/>
      <c r="L49" s="415"/>
    </row>
    <row r="50" spans="1:12" ht="25.5" x14ac:dyDescent="0.25">
      <c r="A50" s="416">
        <v>42</v>
      </c>
      <c r="B50" s="419">
        <v>42642</v>
      </c>
      <c r="C50" s="417" t="s">
        <v>832</v>
      </c>
      <c r="D50" s="420">
        <v>1000</v>
      </c>
      <c r="E50" s="421" t="s">
        <v>1520</v>
      </c>
      <c r="F50" s="422" t="s">
        <v>1272</v>
      </c>
      <c r="G50" s="422" t="s">
        <v>1363</v>
      </c>
      <c r="H50" s="421" t="s">
        <v>839</v>
      </c>
      <c r="I50" s="418"/>
      <c r="J50" s="413"/>
      <c r="K50" s="414"/>
      <c r="L50" s="415"/>
    </row>
    <row r="51" spans="1:12" ht="25.5" x14ac:dyDescent="0.25">
      <c r="A51" s="416">
        <v>43</v>
      </c>
      <c r="B51" s="419">
        <v>42642</v>
      </c>
      <c r="C51" s="417" t="s">
        <v>832</v>
      </c>
      <c r="D51" s="420">
        <v>3000</v>
      </c>
      <c r="E51" s="421" t="s">
        <v>1519</v>
      </c>
      <c r="F51" s="422" t="s">
        <v>1273</v>
      </c>
      <c r="G51" s="422" t="s">
        <v>1364</v>
      </c>
      <c r="H51" s="421" t="s">
        <v>839</v>
      </c>
      <c r="I51" s="418"/>
      <c r="J51" s="413"/>
      <c r="K51" s="414"/>
      <c r="L51" s="415"/>
    </row>
    <row r="52" spans="1:12" ht="25.5" x14ac:dyDescent="0.25">
      <c r="A52" s="416">
        <v>44</v>
      </c>
      <c r="B52" s="419">
        <v>42642</v>
      </c>
      <c r="C52" s="417" t="s">
        <v>832</v>
      </c>
      <c r="D52" s="420">
        <v>1500</v>
      </c>
      <c r="E52" s="421" t="s">
        <v>1518</v>
      </c>
      <c r="F52" s="422" t="s">
        <v>1274</v>
      </c>
      <c r="G52" s="422" t="s">
        <v>1365</v>
      </c>
      <c r="H52" s="421" t="s">
        <v>839</v>
      </c>
      <c r="I52" s="418"/>
      <c r="J52" s="413"/>
      <c r="K52" s="414"/>
      <c r="L52" s="415"/>
    </row>
    <row r="53" spans="1:12" ht="25.5" x14ac:dyDescent="0.25">
      <c r="A53" s="416">
        <v>45</v>
      </c>
      <c r="B53" s="419">
        <v>42642</v>
      </c>
      <c r="C53" s="417" t="s">
        <v>832</v>
      </c>
      <c r="D53" s="420">
        <v>3000</v>
      </c>
      <c r="E53" s="421" t="s">
        <v>1433</v>
      </c>
      <c r="F53" s="422" t="s">
        <v>1275</v>
      </c>
      <c r="G53" s="422" t="s">
        <v>1366</v>
      </c>
      <c r="H53" s="421" t="s">
        <v>839</v>
      </c>
      <c r="I53" s="418"/>
      <c r="J53" s="413"/>
      <c r="K53" s="414"/>
      <c r="L53" s="415"/>
    </row>
    <row r="54" spans="1:12" ht="25.5" x14ac:dyDescent="0.25">
      <c r="A54" s="416">
        <v>46</v>
      </c>
      <c r="B54" s="419">
        <v>42642</v>
      </c>
      <c r="C54" s="417" t="s">
        <v>832</v>
      </c>
      <c r="D54" s="420">
        <v>6000</v>
      </c>
      <c r="E54" s="421" t="s">
        <v>1517</v>
      </c>
      <c r="F54" s="422" t="s">
        <v>1276</v>
      </c>
      <c r="G54" s="422" t="s">
        <v>1367</v>
      </c>
      <c r="H54" s="421" t="s">
        <v>839</v>
      </c>
      <c r="I54" s="418"/>
      <c r="J54" s="413"/>
      <c r="K54" s="414"/>
      <c r="L54" s="415"/>
    </row>
    <row r="55" spans="1:12" ht="25.5" x14ac:dyDescent="0.25">
      <c r="A55" s="416">
        <v>47</v>
      </c>
      <c r="B55" s="419">
        <v>42642</v>
      </c>
      <c r="C55" s="417" t="s">
        <v>832</v>
      </c>
      <c r="D55" s="420">
        <v>10000</v>
      </c>
      <c r="E55" s="421" t="s">
        <v>1516</v>
      </c>
      <c r="F55" s="422" t="s">
        <v>1277</v>
      </c>
      <c r="G55" s="422" t="s">
        <v>1368</v>
      </c>
      <c r="H55" s="421" t="s">
        <v>839</v>
      </c>
      <c r="I55" s="418"/>
      <c r="J55" s="413"/>
      <c r="K55" s="414"/>
      <c r="L55" s="415"/>
    </row>
    <row r="56" spans="1:12" ht="25.5" x14ac:dyDescent="0.25">
      <c r="A56" s="416">
        <v>48</v>
      </c>
      <c r="B56" s="419">
        <v>42642</v>
      </c>
      <c r="C56" s="417" t="s">
        <v>832</v>
      </c>
      <c r="D56" s="420">
        <v>10000</v>
      </c>
      <c r="E56" s="421" t="s">
        <v>1515</v>
      </c>
      <c r="F56" s="422" t="s">
        <v>1278</v>
      </c>
      <c r="G56" s="422" t="s">
        <v>1369</v>
      </c>
      <c r="H56" s="421" t="s">
        <v>839</v>
      </c>
      <c r="I56" s="418"/>
      <c r="J56" s="413"/>
      <c r="K56" s="414"/>
      <c r="L56" s="415"/>
    </row>
    <row r="57" spans="1:12" ht="25.5" x14ac:dyDescent="0.25">
      <c r="A57" s="416">
        <v>49</v>
      </c>
      <c r="B57" s="419">
        <v>42642</v>
      </c>
      <c r="C57" s="417" t="s">
        <v>832</v>
      </c>
      <c r="D57" s="420">
        <v>5000</v>
      </c>
      <c r="E57" s="421" t="s">
        <v>1514</v>
      </c>
      <c r="F57" s="422" t="s">
        <v>1279</v>
      </c>
      <c r="G57" s="422" t="s">
        <v>1370</v>
      </c>
      <c r="H57" s="421" t="s">
        <v>839</v>
      </c>
      <c r="I57" s="418"/>
      <c r="J57" s="413"/>
      <c r="K57" s="414"/>
      <c r="L57" s="415"/>
    </row>
    <row r="58" spans="1:12" ht="25.5" x14ac:dyDescent="0.25">
      <c r="A58" s="416">
        <v>50</v>
      </c>
      <c r="B58" s="419">
        <v>42642</v>
      </c>
      <c r="C58" s="417" t="s">
        <v>832</v>
      </c>
      <c r="D58" s="420">
        <v>1500</v>
      </c>
      <c r="E58" s="421" t="s">
        <v>1513</v>
      </c>
      <c r="F58" s="422" t="s">
        <v>1280</v>
      </c>
      <c r="G58" s="422" t="s">
        <v>1371</v>
      </c>
      <c r="H58" s="421" t="s">
        <v>839</v>
      </c>
      <c r="I58" s="418"/>
      <c r="J58" s="413"/>
      <c r="K58" s="414"/>
      <c r="L58" s="415"/>
    </row>
    <row r="59" spans="1:12" ht="25.5" x14ac:dyDescent="0.25">
      <c r="A59" s="416">
        <v>51</v>
      </c>
      <c r="B59" s="419">
        <v>42642</v>
      </c>
      <c r="C59" s="417" t="s">
        <v>832</v>
      </c>
      <c r="D59" s="420">
        <v>3900</v>
      </c>
      <c r="E59" s="421" t="s">
        <v>1512</v>
      </c>
      <c r="F59" s="422" t="s">
        <v>1281</v>
      </c>
      <c r="G59" s="422" t="s">
        <v>1372</v>
      </c>
      <c r="H59" s="421" t="s">
        <v>839</v>
      </c>
      <c r="I59" s="418"/>
      <c r="J59" s="413"/>
      <c r="K59" s="414"/>
      <c r="L59" s="415"/>
    </row>
    <row r="60" spans="1:12" ht="25.5" x14ac:dyDescent="0.25">
      <c r="A60" s="416">
        <v>52</v>
      </c>
      <c r="B60" s="419">
        <v>42642</v>
      </c>
      <c r="C60" s="417" t="s">
        <v>832</v>
      </c>
      <c r="D60" s="420">
        <v>4000</v>
      </c>
      <c r="E60" s="421" t="s">
        <v>1511</v>
      </c>
      <c r="F60" s="422" t="s">
        <v>1282</v>
      </c>
      <c r="G60" s="422" t="s">
        <v>1373</v>
      </c>
      <c r="H60" s="421" t="s">
        <v>839</v>
      </c>
      <c r="I60" s="418"/>
      <c r="J60" s="413"/>
      <c r="K60" s="414"/>
      <c r="L60" s="415"/>
    </row>
    <row r="61" spans="1:12" ht="25.5" x14ac:dyDescent="0.25">
      <c r="A61" s="416">
        <v>53</v>
      </c>
      <c r="B61" s="419">
        <v>42642</v>
      </c>
      <c r="C61" s="417" t="s">
        <v>832</v>
      </c>
      <c r="D61" s="420">
        <v>1000</v>
      </c>
      <c r="E61" s="421" t="s">
        <v>1510</v>
      </c>
      <c r="F61" s="422" t="s">
        <v>1283</v>
      </c>
      <c r="G61" s="422" t="s">
        <v>1374</v>
      </c>
      <c r="H61" s="421" t="s">
        <v>839</v>
      </c>
      <c r="I61" s="418"/>
      <c r="J61" s="413"/>
      <c r="K61" s="414"/>
      <c r="L61" s="415"/>
    </row>
    <row r="62" spans="1:12" ht="25.5" x14ac:dyDescent="0.25">
      <c r="A62" s="416">
        <v>54</v>
      </c>
      <c r="B62" s="419">
        <v>42642</v>
      </c>
      <c r="C62" s="417" t="s">
        <v>832</v>
      </c>
      <c r="D62" s="420">
        <v>2000</v>
      </c>
      <c r="E62" s="421" t="s">
        <v>1509</v>
      </c>
      <c r="F62" s="422" t="s">
        <v>1284</v>
      </c>
      <c r="G62" s="422" t="s">
        <v>1375</v>
      </c>
      <c r="H62" s="421" t="s">
        <v>839</v>
      </c>
      <c r="I62" s="418"/>
      <c r="J62" s="413"/>
      <c r="K62" s="414"/>
      <c r="L62" s="415"/>
    </row>
    <row r="63" spans="1:12" ht="25.5" x14ac:dyDescent="0.25">
      <c r="A63" s="416">
        <v>55</v>
      </c>
      <c r="B63" s="419">
        <v>42642</v>
      </c>
      <c r="C63" s="417" t="s">
        <v>832</v>
      </c>
      <c r="D63" s="420">
        <v>2000</v>
      </c>
      <c r="E63" s="421" t="s">
        <v>1508</v>
      </c>
      <c r="F63" s="422" t="s">
        <v>1285</v>
      </c>
      <c r="G63" s="422" t="s">
        <v>1376</v>
      </c>
      <c r="H63" s="421" t="s">
        <v>839</v>
      </c>
      <c r="I63" s="418"/>
      <c r="J63" s="413"/>
      <c r="K63" s="414"/>
      <c r="L63" s="415"/>
    </row>
    <row r="64" spans="1:12" ht="25.5" x14ac:dyDescent="0.25">
      <c r="A64" s="416">
        <v>56</v>
      </c>
      <c r="B64" s="419">
        <v>42642</v>
      </c>
      <c r="C64" s="417" t="s">
        <v>832</v>
      </c>
      <c r="D64" s="420">
        <v>3000</v>
      </c>
      <c r="E64" s="421" t="s">
        <v>1507</v>
      </c>
      <c r="F64" s="422" t="s">
        <v>1286</v>
      </c>
      <c r="G64" s="422" t="s">
        <v>1377</v>
      </c>
      <c r="H64" s="421" t="s">
        <v>839</v>
      </c>
      <c r="I64" s="418"/>
      <c r="J64" s="413"/>
      <c r="K64" s="414"/>
      <c r="L64" s="415"/>
    </row>
    <row r="65" spans="1:12" ht="25.5" x14ac:dyDescent="0.25">
      <c r="A65" s="416">
        <v>57</v>
      </c>
      <c r="B65" s="419">
        <v>42642</v>
      </c>
      <c r="C65" s="417" t="s">
        <v>832</v>
      </c>
      <c r="D65" s="420">
        <v>1000</v>
      </c>
      <c r="E65" s="421" t="s">
        <v>1506</v>
      </c>
      <c r="F65" s="422" t="s">
        <v>1287</v>
      </c>
      <c r="G65" s="422" t="s">
        <v>1378</v>
      </c>
      <c r="H65" s="421" t="s">
        <v>839</v>
      </c>
      <c r="I65" s="418"/>
      <c r="J65" s="413"/>
      <c r="K65" s="414"/>
      <c r="L65" s="415"/>
    </row>
    <row r="66" spans="1:12" ht="25.5" x14ac:dyDescent="0.25">
      <c r="A66" s="416">
        <v>58</v>
      </c>
      <c r="B66" s="419">
        <v>42643</v>
      </c>
      <c r="C66" s="417" t="s">
        <v>832</v>
      </c>
      <c r="D66" s="420">
        <v>15000</v>
      </c>
      <c r="E66" s="421" t="s">
        <v>1505</v>
      </c>
      <c r="F66" s="422" t="s">
        <v>1288</v>
      </c>
      <c r="G66" s="422" t="s">
        <v>1379</v>
      </c>
      <c r="H66" s="421" t="s">
        <v>839</v>
      </c>
      <c r="I66" s="418"/>
      <c r="J66" s="413"/>
      <c r="K66" s="414"/>
      <c r="L66" s="415"/>
    </row>
    <row r="67" spans="1:12" ht="25.5" x14ac:dyDescent="0.25">
      <c r="A67" s="416">
        <v>59</v>
      </c>
      <c r="B67" s="419">
        <v>42643</v>
      </c>
      <c r="C67" s="417" t="s">
        <v>832</v>
      </c>
      <c r="D67" s="420">
        <v>15000</v>
      </c>
      <c r="E67" s="421" t="s">
        <v>1504</v>
      </c>
      <c r="F67" s="422" t="s">
        <v>1289</v>
      </c>
      <c r="G67" s="422" t="s">
        <v>1380</v>
      </c>
      <c r="H67" s="421" t="s">
        <v>839</v>
      </c>
      <c r="I67" s="418"/>
      <c r="J67" s="413"/>
      <c r="K67" s="414"/>
      <c r="L67" s="415"/>
    </row>
    <row r="68" spans="1:12" ht="25.5" x14ac:dyDescent="0.25">
      <c r="A68" s="416">
        <v>60</v>
      </c>
      <c r="B68" s="419">
        <v>42643</v>
      </c>
      <c r="C68" s="417" t="s">
        <v>832</v>
      </c>
      <c r="D68" s="420">
        <v>5000</v>
      </c>
      <c r="E68" s="421" t="s">
        <v>1498</v>
      </c>
      <c r="F68" s="422" t="s">
        <v>478</v>
      </c>
      <c r="G68" s="422" t="s">
        <v>836</v>
      </c>
      <c r="H68" s="421" t="s">
        <v>839</v>
      </c>
      <c r="I68" s="418"/>
      <c r="J68" s="413"/>
      <c r="K68" s="414"/>
      <c r="L68" s="415"/>
    </row>
    <row r="69" spans="1:12" ht="25.5" x14ac:dyDescent="0.25">
      <c r="A69" s="416">
        <v>61</v>
      </c>
      <c r="B69" s="419">
        <v>42643</v>
      </c>
      <c r="C69" s="417" t="s">
        <v>832</v>
      </c>
      <c r="D69" s="420">
        <v>5000</v>
      </c>
      <c r="E69" s="421" t="s">
        <v>1498</v>
      </c>
      <c r="F69" s="422" t="s">
        <v>478</v>
      </c>
      <c r="G69" s="422" t="s">
        <v>836</v>
      </c>
      <c r="H69" s="421" t="s">
        <v>839</v>
      </c>
      <c r="I69" s="418"/>
      <c r="J69" s="413"/>
      <c r="K69" s="414"/>
      <c r="L69" s="415"/>
    </row>
    <row r="70" spans="1:12" ht="25.5" x14ac:dyDescent="0.25">
      <c r="A70" s="416">
        <v>62</v>
      </c>
      <c r="B70" s="419">
        <v>42643</v>
      </c>
      <c r="C70" s="417" t="s">
        <v>832</v>
      </c>
      <c r="D70" s="420">
        <v>5000</v>
      </c>
      <c r="E70" s="421" t="s">
        <v>1503</v>
      </c>
      <c r="F70" s="422" t="s">
        <v>1290</v>
      </c>
      <c r="G70" s="422" t="s">
        <v>1381</v>
      </c>
      <c r="H70" s="421" t="s">
        <v>839</v>
      </c>
      <c r="I70" s="418"/>
      <c r="J70" s="413"/>
      <c r="K70" s="414"/>
      <c r="L70" s="415"/>
    </row>
    <row r="71" spans="1:12" ht="25.5" x14ac:dyDescent="0.25">
      <c r="A71" s="416">
        <v>63</v>
      </c>
      <c r="B71" s="419">
        <v>42643</v>
      </c>
      <c r="C71" s="417" t="s">
        <v>832</v>
      </c>
      <c r="D71" s="420">
        <v>2000</v>
      </c>
      <c r="E71" s="421" t="s">
        <v>1502</v>
      </c>
      <c r="F71" s="422" t="s">
        <v>1291</v>
      </c>
      <c r="G71" s="422" t="s">
        <v>1382</v>
      </c>
      <c r="H71" s="421" t="s">
        <v>839</v>
      </c>
      <c r="I71" s="418"/>
      <c r="J71" s="413"/>
      <c r="K71" s="414"/>
      <c r="L71" s="415"/>
    </row>
    <row r="72" spans="1:12" ht="25.5" x14ac:dyDescent="0.25">
      <c r="A72" s="416">
        <v>64</v>
      </c>
      <c r="B72" s="419">
        <v>42643</v>
      </c>
      <c r="C72" s="417" t="s">
        <v>832</v>
      </c>
      <c r="D72" s="420">
        <v>13133</v>
      </c>
      <c r="E72" s="421" t="s">
        <v>1431</v>
      </c>
      <c r="F72" s="422" t="s">
        <v>1292</v>
      </c>
      <c r="G72" s="422" t="s">
        <v>1383</v>
      </c>
      <c r="H72" s="421" t="s">
        <v>839</v>
      </c>
      <c r="I72" s="418"/>
      <c r="J72" s="413"/>
      <c r="K72" s="414"/>
      <c r="L72" s="415"/>
    </row>
    <row r="73" spans="1:12" ht="25.5" x14ac:dyDescent="0.25">
      <c r="A73" s="416">
        <v>65</v>
      </c>
      <c r="B73" s="419">
        <v>42643</v>
      </c>
      <c r="C73" s="417" t="s">
        <v>832</v>
      </c>
      <c r="D73" s="420">
        <v>500</v>
      </c>
      <c r="E73" s="421" t="s">
        <v>1432</v>
      </c>
      <c r="F73" s="422" t="s">
        <v>1293</v>
      </c>
      <c r="G73" s="422" t="s">
        <v>1384</v>
      </c>
      <c r="H73" s="421" t="s">
        <v>839</v>
      </c>
      <c r="I73" s="418"/>
      <c r="J73" s="413"/>
      <c r="K73" s="414"/>
      <c r="L73" s="415"/>
    </row>
    <row r="74" spans="1:12" ht="25.5" x14ac:dyDescent="0.25">
      <c r="A74" s="416">
        <v>66</v>
      </c>
      <c r="B74" s="419">
        <v>42643</v>
      </c>
      <c r="C74" s="417" t="s">
        <v>832</v>
      </c>
      <c r="D74" s="420">
        <v>19867</v>
      </c>
      <c r="E74" s="421" t="s">
        <v>1501</v>
      </c>
      <c r="F74" s="422" t="s">
        <v>1294</v>
      </c>
      <c r="G74" s="422" t="s">
        <v>1385</v>
      </c>
      <c r="H74" s="421" t="s">
        <v>839</v>
      </c>
      <c r="I74" s="418"/>
      <c r="J74" s="413"/>
      <c r="K74" s="414"/>
      <c r="L74" s="415"/>
    </row>
    <row r="75" spans="1:12" ht="25.5" x14ac:dyDescent="0.25">
      <c r="A75" s="416">
        <v>67</v>
      </c>
      <c r="B75" s="419">
        <v>42643</v>
      </c>
      <c r="C75" s="417" t="s">
        <v>832</v>
      </c>
      <c r="D75" s="420">
        <v>30000</v>
      </c>
      <c r="E75" s="421" t="s">
        <v>1500</v>
      </c>
      <c r="F75" s="422" t="s">
        <v>1295</v>
      </c>
      <c r="G75" s="422" t="s">
        <v>1386</v>
      </c>
      <c r="H75" s="421" t="s">
        <v>839</v>
      </c>
      <c r="I75" s="418"/>
      <c r="J75" s="413"/>
      <c r="K75" s="414"/>
      <c r="L75" s="415"/>
    </row>
    <row r="76" spans="1:12" ht="25.5" x14ac:dyDescent="0.25">
      <c r="A76" s="416">
        <v>68</v>
      </c>
      <c r="B76" s="419">
        <v>42643</v>
      </c>
      <c r="C76" s="417" t="s">
        <v>832</v>
      </c>
      <c r="D76" s="420">
        <v>500</v>
      </c>
      <c r="E76" s="421" t="s">
        <v>1499</v>
      </c>
      <c r="F76" s="422" t="s">
        <v>1296</v>
      </c>
      <c r="G76" s="422" t="s">
        <v>1387</v>
      </c>
      <c r="H76" s="421" t="s">
        <v>841</v>
      </c>
      <c r="I76" s="418"/>
      <c r="J76" s="413"/>
      <c r="K76" s="414"/>
      <c r="L76" s="415"/>
    </row>
    <row r="77" spans="1:12" ht="25.5" x14ac:dyDescent="0.25">
      <c r="A77" s="416">
        <v>69</v>
      </c>
      <c r="B77" s="419">
        <v>42643</v>
      </c>
      <c r="C77" s="417" t="s">
        <v>832</v>
      </c>
      <c r="D77" s="420">
        <v>1986</v>
      </c>
      <c r="E77" s="421" t="s">
        <v>1423</v>
      </c>
      <c r="F77" s="422" t="s">
        <v>1297</v>
      </c>
      <c r="G77" s="422" t="s">
        <v>1388</v>
      </c>
      <c r="H77" s="421" t="s">
        <v>840</v>
      </c>
      <c r="I77" s="418"/>
      <c r="J77" s="413"/>
      <c r="K77" s="414"/>
      <c r="L77" s="415"/>
    </row>
    <row r="78" spans="1:12" ht="25.5" x14ac:dyDescent="0.25">
      <c r="A78" s="416">
        <v>70</v>
      </c>
      <c r="B78" s="419">
        <v>42643</v>
      </c>
      <c r="C78" s="417" t="s">
        <v>832</v>
      </c>
      <c r="D78" s="420">
        <v>9000</v>
      </c>
      <c r="E78" s="421" t="s">
        <v>1498</v>
      </c>
      <c r="F78" s="422" t="s">
        <v>478</v>
      </c>
      <c r="G78" s="422" t="s">
        <v>836</v>
      </c>
      <c r="H78" s="421" t="s">
        <v>839</v>
      </c>
      <c r="I78" s="418"/>
      <c r="J78" s="413"/>
      <c r="K78" s="414"/>
      <c r="L78" s="415"/>
    </row>
    <row r="79" spans="1:12" ht="25.5" x14ac:dyDescent="0.25">
      <c r="A79" s="416">
        <v>71</v>
      </c>
      <c r="B79" s="419">
        <v>42643</v>
      </c>
      <c r="C79" s="417" t="s">
        <v>832</v>
      </c>
      <c r="D79" s="420">
        <v>5000</v>
      </c>
      <c r="E79" s="421" t="s">
        <v>1497</v>
      </c>
      <c r="F79" s="422" t="s">
        <v>1144</v>
      </c>
      <c r="G79" s="422" t="s">
        <v>1389</v>
      </c>
      <c r="H79" s="421" t="s">
        <v>839</v>
      </c>
      <c r="I79" s="418"/>
      <c r="J79" s="413"/>
      <c r="K79" s="414"/>
      <c r="L79" s="415"/>
    </row>
    <row r="80" spans="1:12" ht="25.5" x14ac:dyDescent="0.25">
      <c r="A80" s="416">
        <v>72</v>
      </c>
      <c r="B80" s="419">
        <v>42643</v>
      </c>
      <c r="C80" s="417" t="s">
        <v>832</v>
      </c>
      <c r="D80" s="420">
        <v>30000</v>
      </c>
      <c r="E80" s="421" t="s">
        <v>1496</v>
      </c>
      <c r="F80" s="422" t="s">
        <v>1298</v>
      </c>
      <c r="G80" s="422" t="s">
        <v>1390</v>
      </c>
      <c r="H80" s="421" t="s">
        <v>839</v>
      </c>
      <c r="I80" s="418"/>
      <c r="J80" s="413"/>
      <c r="K80" s="414"/>
      <c r="L80" s="415"/>
    </row>
    <row r="81" spans="1:12" ht="25.5" x14ac:dyDescent="0.25">
      <c r="A81" s="416">
        <v>73</v>
      </c>
      <c r="B81" s="419">
        <v>42643</v>
      </c>
      <c r="C81" s="417" t="s">
        <v>832</v>
      </c>
      <c r="D81" s="420">
        <v>10000</v>
      </c>
      <c r="E81" s="421" t="s">
        <v>1491</v>
      </c>
      <c r="F81" s="422" t="s">
        <v>1299</v>
      </c>
      <c r="G81" s="422" t="s">
        <v>1391</v>
      </c>
      <c r="H81" s="421" t="s">
        <v>839</v>
      </c>
      <c r="I81" s="418"/>
      <c r="J81" s="413"/>
      <c r="K81" s="414"/>
      <c r="L81" s="415"/>
    </row>
    <row r="82" spans="1:12" ht="25.5" x14ac:dyDescent="0.25">
      <c r="A82" s="416">
        <v>74</v>
      </c>
      <c r="B82" s="419">
        <v>42643</v>
      </c>
      <c r="C82" s="417" t="s">
        <v>832</v>
      </c>
      <c r="D82" s="420">
        <v>2000</v>
      </c>
      <c r="E82" s="421" t="s">
        <v>1495</v>
      </c>
      <c r="F82" s="422" t="s">
        <v>1300</v>
      </c>
      <c r="G82" s="422" t="s">
        <v>1392</v>
      </c>
      <c r="H82" s="421" t="s">
        <v>839</v>
      </c>
      <c r="I82" s="418"/>
      <c r="J82" s="413"/>
      <c r="K82" s="414"/>
      <c r="L82" s="415"/>
    </row>
    <row r="83" spans="1:12" ht="25.5" x14ac:dyDescent="0.25">
      <c r="A83" s="416">
        <v>75</v>
      </c>
      <c r="B83" s="419">
        <v>42643</v>
      </c>
      <c r="C83" s="417" t="s">
        <v>832</v>
      </c>
      <c r="D83" s="420">
        <v>5000</v>
      </c>
      <c r="E83" s="421" t="s">
        <v>1494</v>
      </c>
      <c r="F83" s="422" t="s">
        <v>1301</v>
      </c>
      <c r="G83" s="422" t="s">
        <v>1393</v>
      </c>
      <c r="H83" s="421" t="s">
        <v>839</v>
      </c>
      <c r="I83" s="418"/>
      <c r="J83" s="413"/>
      <c r="K83" s="414"/>
      <c r="L83" s="415"/>
    </row>
    <row r="84" spans="1:12" ht="25.5" x14ac:dyDescent="0.25">
      <c r="A84" s="416">
        <v>76</v>
      </c>
      <c r="B84" s="419">
        <v>42643</v>
      </c>
      <c r="C84" s="417" t="s">
        <v>832</v>
      </c>
      <c r="D84" s="420">
        <v>5000</v>
      </c>
      <c r="E84" s="421" t="s">
        <v>1494</v>
      </c>
      <c r="F84" s="422" t="s">
        <v>1301</v>
      </c>
      <c r="G84" s="422" t="s">
        <v>1393</v>
      </c>
      <c r="H84" s="421" t="s">
        <v>839</v>
      </c>
      <c r="I84" s="418"/>
      <c r="J84" s="413"/>
      <c r="K84" s="414"/>
      <c r="L84" s="415"/>
    </row>
    <row r="85" spans="1:12" ht="25.5" x14ac:dyDescent="0.25">
      <c r="A85" s="416">
        <v>77</v>
      </c>
      <c r="B85" s="419">
        <v>42643</v>
      </c>
      <c r="C85" s="417" t="s">
        <v>832</v>
      </c>
      <c r="D85" s="420">
        <v>5000</v>
      </c>
      <c r="E85" s="421" t="s">
        <v>1494</v>
      </c>
      <c r="F85" s="422" t="s">
        <v>1301</v>
      </c>
      <c r="G85" s="422" t="s">
        <v>1393</v>
      </c>
      <c r="H85" s="421" t="s">
        <v>839</v>
      </c>
      <c r="I85" s="418"/>
      <c r="J85" s="413"/>
      <c r="K85" s="414"/>
      <c r="L85" s="415"/>
    </row>
    <row r="86" spans="1:12" ht="25.5" x14ac:dyDescent="0.25">
      <c r="A86" s="416">
        <v>78</v>
      </c>
      <c r="B86" s="419">
        <v>42643</v>
      </c>
      <c r="C86" s="417" t="s">
        <v>832</v>
      </c>
      <c r="D86" s="420">
        <v>5000</v>
      </c>
      <c r="E86" s="421" t="s">
        <v>1494</v>
      </c>
      <c r="F86" s="422" t="s">
        <v>1301</v>
      </c>
      <c r="G86" s="422" t="s">
        <v>1393</v>
      </c>
      <c r="H86" s="421" t="s">
        <v>839</v>
      </c>
      <c r="I86" s="418"/>
      <c r="J86" s="413"/>
      <c r="K86" s="414"/>
      <c r="L86" s="415"/>
    </row>
    <row r="87" spans="1:12" ht="25.5" x14ac:dyDescent="0.25">
      <c r="A87" s="416">
        <v>79</v>
      </c>
      <c r="B87" s="419">
        <v>42643</v>
      </c>
      <c r="C87" s="417" t="s">
        <v>832</v>
      </c>
      <c r="D87" s="420">
        <v>2500</v>
      </c>
      <c r="E87" s="421" t="s">
        <v>1493</v>
      </c>
      <c r="F87" s="422" t="s">
        <v>1302</v>
      </c>
      <c r="G87" s="422" t="s">
        <v>1394</v>
      </c>
      <c r="H87" s="421" t="s">
        <v>839</v>
      </c>
      <c r="I87" s="418"/>
      <c r="J87" s="413"/>
      <c r="K87" s="414"/>
      <c r="L87" s="415"/>
    </row>
    <row r="88" spans="1:12" ht="25.5" x14ac:dyDescent="0.25">
      <c r="A88" s="416">
        <v>80</v>
      </c>
      <c r="B88" s="419">
        <v>42643</v>
      </c>
      <c r="C88" s="417" t="s">
        <v>832</v>
      </c>
      <c r="D88" s="420">
        <v>2500</v>
      </c>
      <c r="E88" s="421" t="s">
        <v>1492</v>
      </c>
      <c r="F88" s="422" t="s">
        <v>1303</v>
      </c>
      <c r="G88" s="422" t="s">
        <v>1395</v>
      </c>
      <c r="H88" s="421" t="s">
        <v>839</v>
      </c>
      <c r="I88" s="418"/>
      <c r="J88" s="413"/>
      <c r="K88" s="414"/>
      <c r="L88" s="415"/>
    </row>
    <row r="89" spans="1:12" ht="26.25" thickBot="1" x14ac:dyDescent="0.3">
      <c r="A89" s="416">
        <v>81</v>
      </c>
      <c r="B89" s="419">
        <v>42643</v>
      </c>
      <c r="C89" s="417" t="s">
        <v>832</v>
      </c>
      <c r="D89" s="420">
        <v>5000</v>
      </c>
      <c r="E89" s="421" t="s">
        <v>1491</v>
      </c>
      <c r="F89" s="422" t="s">
        <v>1299</v>
      </c>
      <c r="G89" s="422" t="s">
        <v>1391</v>
      </c>
      <c r="H89" s="421" t="s">
        <v>839</v>
      </c>
      <c r="I89" s="607"/>
      <c r="J89" s="280"/>
      <c r="K89" s="279"/>
      <c r="L89" s="278"/>
    </row>
    <row r="90" spans="1:12" ht="25.5" x14ac:dyDescent="0.25">
      <c r="A90" s="416">
        <v>82</v>
      </c>
      <c r="B90" s="419">
        <v>42643</v>
      </c>
      <c r="C90" s="417" t="s">
        <v>832</v>
      </c>
      <c r="D90" s="420">
        <v>60000</v>
      </c>
      <c r="E90" s="421" t="s">
        <v>1490</v>
      </c>
      <c r="F90" s="422" t="s">
        <v>1304</v>
      </c>
      <c r="G90" s="422" t="s">
        <v>1396</v>
      </c>
      <c r="H90" s="421" t="s">
        <v>839</v>
      </c>
      <c r="I90" s="418"/>
      <c r="J90" s="413"/>
      <c r="K90" s="414"/>
      <c r="L90" s="415"/>
    </row>
    <row r="91" spans="1:12" ht="26.25" thickBot="1" x14ac:dyDescent="0.3">
      <c r="A91" s="416">
        <v>83</v>
      </c>
      <c r="B91" s="419">
        <v>42644</v>
      </c>
      <c r="C91" s="417" t="s">
        <v>832</v>
      </c>
      <c r="D91" s="420">
        <v>3650</v>
      </c>
      <c r="E91" s="421" t="s">
        <v>1489</v>
      </c>
      <c r="F91" s="422" t="s">
        <v>1305</v>
      </c>
      <c r="G91" s="422" t="s">
        <v>1397</v>
      </c>
      <c r="H91" s="421" t="s">
        <v>839</v>
      </c>
      <c r="I91" s="607"/>
      <c r="J91" s="280"/>
      <c r="K91" s="279"/>
      <c r="L91" s="278"/>
    </row>
    <row r="92" spans="1:12" ht="25.5" x14ac:dyDescent="0.25">
      <c r="A92" s="416">
        <v>84</v>
      </c>
      <c r="B92" s="419">
        <v>42644</v>
      </c>
      <c r="C92" s="417" t="s">
        <v>832</v>
      </c>
      <c r="D92" s="420">
        <v>280</v>
      </c>
      <c r="E92" s="421" t="s">
        <v>1488</v>
      </c>
      <c r="F92" s="422" t="s">
        <v>1306</v>
      </c>
      <c r="G92" s="422" t="s">
        <v>1398</v>
      </c>
      <c r="H92" s="421" t="s">
        <v>839</v>
      </c>
      <c r="I92" s="418"/>
      <c r="J92" s="413"/>
      <c r="K92" s="414"/>
      <c r="L92" s="415"/>
    </row>
    <row r="93" spans="1:12" ht="25.5" x14ac:dyDescent="0.25">
      <c r="A93" s="416">
        <v>85</v>
      </c>
      <c r="B93" s="419">
        <v>42644</v>
      </c>
      <c r="C93" s="417" t="s">
        <v>832</v>
      </c>
      <c r="D93" s="420">
        <v>5000</v>
      </c>
      <c r="E93" s="421" t="s">
        <v>1487</v>
      </c>
      <c r="F93" s="422" t="s">
        <v>1307</v>
      </c>
      <c r="G93" s="422" t="s">
        <v>1399</v>
      </c>
      <c r="H93" s="421" t="s">
        <v>839</v>
      </c>
      <c r="I93" s="418"/>
      <c r="J93" s="413"/>
      <c r="K93" s="414"/>
      <c r="L93" s="415"/>
    </row>
    <row r="94" spans="1:12" ht="25.5" x14ac:dyDescent="0.25">
      <c r="A94" s="416">
        <v>86</v>
      </c>
      <c r="B94" s="419">
        <v>42644</v>
      </c>
      <c r="C94" s="417" t="s">
        <v>832</v>
      </c>
      <c r="D94" s="420">
        <v>1455</v>
      </c>
      <c r="E94" s="421" t="s">
        <v>1486</v>
      </c>
      <c r="F94" s="422" t="s">
        <v>1308</v>
      </c>
      <c r="G94" s="422" t="s">
        <v>1400</v>
      </c>
      <c r="H94" s="421" t="s">
        <v>839</v>
      </c>
      <c r="I94" s="418"/>
      <c r="J94" s="413"/>
      <c r="K94" s="414"/>
      <c r="L94" s="415"/>
    </row>
    <row r="95" spans="1:12" ht="25.5" x14ac:dyDescent="0.25">
      <c r="A95" s="416">
        <v>87</v>
      </c>
      <c r="B95" s="419">
        <v>42644</v>
      </c>
      <c r="C95" s="417" t="s">
        <v>832</v>
      </c>
      <c r="D95" s="420">
        <v>1500</v>
      </c>
      <c r="E95" s="421" t="s">
        <v>1485</v>
      </c>
      <c r="F95" s="422" t="s">
        <v>1309</v>
      </c>
      <c r="G95" s="422" t="s">
        <v>1401</v>
      </c>
      <c r="H95" s="421" t="s">
        <v>839</v>
      </c>
      <c r="I95" s="418"/>
      <c r="J95" s="413"/>
      <c r="K95" s="414"/>
      <c r="L95" s="415"/>
    </row>
    <row r="96" spans="1:12" ht="25.5" x14ac:dyDescent="0.25">
      <c r="A96" s="416">
        <v>88</v>
      </c>
      <c r="B96" s="419">
        <v>42644</v>
      </c>
      <c r="C96" s="417" t="s">
        <v>832</v>
      </c>
      <c r="D96" s="420">
        <v>140</v>
      </c>
      <c r="E96" s="421" t="s">
        <v>1485</v>
      </c>
      <c r="F96" s="422" t="s">
        <v>1309</v>
      </c>
      <c r="G96" s="422" t="s">
        <v>1401</v>
      </c>
      <c r="H96" s="421" t="s">
        <v>839</v>
      </c>
      <c r="I96" s="418"/>
      <c r="J96" s="413"/>
      <c r="K96" s="414"/>
      <c r="L96" s="415"/>
    </row>
    <row r="97" spans="1:12" ht="25.5" x14ac:dyDescent="0.25">
      <c r="A97" s="416">
        <v>89</v>
      </c>
      <c r="B97" s="419">
        <v>42646</v>
      </c>
      <c r="C97" s="417" t="s">
        <v>832</v>
      </c>
      <c r="D97" s="420">
        <v>4000</v>
      </c>
      <c r="E97" s="421" t="s">
        <v>1484</v>
      </c>
      <c r="F97" s="422" t="s">
        <v>1310</v>
      </c>
      <c r="G97" s="422" t="s">
        <v>1402</v>
      </c>
      <c r="H97" s="421" t="s">
        <v>839</v>
      </c>
      <c r="I97" s="418"/>
      <c r="J97" s="413"/>
      <c r="K97" s="414"/>
      <c r="L97" s="415"/>
    </row>
    <row r="98" spans="1:12" ht="25.5" x14ac:dyDescent="0.25">
      <c r="A98" s="416">
        <v>90</v>
      </c>
      <c r="B98" s="419">
        <v>42646</v>
      </c>
      <c r="C98" s="417" t="s">
        <v>832</v>
      </c>
      <c r="D98" s="420">
        <v>30000</v>
      </c>
      <c r="E98" s="421" t="s">
        <v>1483</v>
      </c>
      <c r="F98" s="422" t="s">
        <v>1311</v>
      </c>
      <c r="G98" s="422" t="s">
        <v>1403</v>
      </c>
      <c r="H98" s="421" t="s">
        <v>839</v>
      </c>
      <c r="I98" s="418"/>
      <c r="J98" s="413"/>
      <c r="K98" s="414"/>
      <c r="L98" s="415"/>
    </row>
    <row r="99" spans="1:12" ht="25.5" x14ac:dyDescent="0.25">
      <c r="A99" s="416">
        <v>91</v>
      </c>
      <c r="B99" s="419">
        <v>42646</v>
      </c>
      <c r="C99" s="417" t="s">
        <v>832</v>
      </c>
      <c r="D99" s="420">
        <v>30000</v>
      </c>
      <c r="E99" s="421" t="s">
        <v>1482</v>
      </c>
      <c r="F99" s="422" t="s">
        <v>1312</v>
      </c>
      <c r="G99" s="422" t="s">
        <v>1404</v>
      </c>
      <c r="H99" s="421" t="s">
        <v>839</v>
      </c>
      <c r="I99" s="418"/>
      <c r="J99" s="413"/>
      <c r="K99" s="414"/>
      <c r="L99" s="415"/>
    </row>
    <row r="100" spans="1:12" ht="25.5" x14ac:dyDescent="0.25">
      <c r="A100" s="416">
        <v>92</v>
      </c>
      <c r="B100" s="419">
        <v>42646</v>
      </c>
      <c r="C100" s="417" t="s">
        <v>832</v>
      </c>
      <c r="D100" s="420">
        <v>40000</v>
      </c>
      <c r="E100" s="421" t="s">
        <v>1481</v>
      </c>
      <c r="F100" s="422" t="s">
        <v>1313</v>
      </c>
      <c r="G100" s="422" t="s">
        <v>1405</v>
      </c>
      <c r="H100" s="421" t="s">
        <v>839</v>
      </c>
      <c r="I100" s="418"/>
      <c r="J100" s="413"/>
      <c r="K100" s="414"/>
      <c r="L100" s="415"/>
    </row>
    <row r="101" spans="1:12" ht="25.5" x14ac:dyDescent="0.25">
      <c r="A101" s="416">
        <v>93</v>
      </c>
      <c r="B101" s="419">
        <v>42646</v>
      </c>
      <c r="C101" s="417" t="s">
        <v>832</v>
      </c>
      <c r="D101" s="420">
        <v>3500</v>
      </c>
      <c r="E101" s="421" t="s">
        <v>1424</v>
      </c>
      <c r="F101" s="422" t="s">
        <v>1314</v>
      </c>
      <c r="G101" s="422" t="s">
        <v>1406</v>
      </c>
      <c r="H101" s="421" t="s">
        <v>840</v>
      </c>
      <c r="I101" s="418"/>
      <c r="J101" s="413"/>
      <c r="K101" s="414"/>
      <c r="L101" s="415"/>
    </row>
    <row r="102" spans="1:12" ht="25.5" x14ac:dyDescent="0.25">
      <c r="A102" s="416">
        <v>94</v>
      </c>
      <c r="B102" s="419">
        <v>42646</v>
      </c>
      <c r="C102" s="417" t="s">
        <v>832</v>
      </c>
      <c r="D102" s="420">
        <v>1000</v>
      </c>
      <c r="E102" s="421" t="s">
        <v>1425</v>
      </c>
      <c r="F102" s="422" t="s">
        <v>1315</v>
      </c>
      <c r="G102" s="422" t="s">
        <v>1407</v>
      </c>
      <c r="H102" s="421" t="s">
        <v>840</v>
      </c>
      <c r="I102" s="418"/>
      <c r="J102" s="413"/>
      <c r="K102" s="414"/>
      <c r="L102" s="415"/>
    </row>
    <row r="103" spans="1:12" ht="25.5" x14ac:dyDescent="0.25">
      <c r="A103" s="416">
        <v>95</v>
      </c>
      <c r="B103" s="419">
        <v>42646</v>
      </c>
      <c r="C103" s="417" t="s">
        <v>832</v>
      </c>
      <c r="D103" s="420">
        <v>10000</v>
      </c>
      <c r="E103" s="421" t="s">
        <v>1480</v>
      </c>
      <c r="F103" s="422" t="s">
        <v>1316</v>
      </c>
      <c r="G103" s="422" t="s">
        <v>1408</v>
      </c>
      <c r="H103" s="421" t="s">
        <v>839</v>
      </c>
      <c r="I103" s="418"/>
      <c r="J103" s="413"/>
      <c r="K103" s="414"/>
      <c r="L103" s="415"/>
    </row>
    <row r="104" spans="1:12" ht="26.25" thickBot="1" x14ac:dyDescent="0.3">
      <c r="A104" s="416">
        <v>96</v>
      </c>
      <c r="B104" s="419">
        <v>42646</v>
      </c>
      <c r="C104" s="417" t="s">
        <v>832</v>
      </c>
      <c r="D104" s="420">
        <v>10000</v>
      </c>
      <c r="E104" s="421" t="s">
        <v>1430</v>
      </c>
      <c r="F104" s="422" t="s">
        <v>1317</v>
      </c>
      <c r="G104" s="422" t="s">
        <v>1409</v>
      </c>
      <c r="H104" s="421" t="s">
        <v>839</v>
      </c>
      <c r="I104" s="607"/>
      <c r="J104" s="280"/>
      <c r="K104" s="279"/>
      <c r="L104" s="278"/>
    </row>
    <row r="105" spans="1:12" ht="25.5" x14ac:dyDescent="0.25">
      <c r="A105" s="416">
        <v>97</v>
      </c>
      <c r="B105" s="419">
        <v>42646</v>
      </c>
      <c r="C105" s="417" t="s">
        <v>832</v>
      </c>
      <c r="D105" s="420">
        <v>10000</v>
      </c>
      <c r="E105" s="421" t="s">
        <v>1479</v>
      </c>
      <c r="F105" s="422" t="s">
        <v>1318</v>
      </c>
      <c r="G105" s="422" t="s">
        <v>1410</v>
      </c>
      <c r="H105" s="421" t="s">
        <v>839</v>
      </c>
      <c r="I105" s="418"/>
      <c r="J105" s="413"/>
      <c r="K105" s="414"/>
      <c r="L105" s="415"/>
    </row>
    <row r="106" spans="1:12" ht="26.25" thickBot="1" x14ac:dyDescent="0.3">
      <c r="A106" s="416">
        <v>98</v>
      </c>
      <c r="B106" s="419">
        <v>42646</v>
      </c>
      <c r="C106" s="417" t="s">
        <v>832</v>
      </c>
      <c r="D106" s="420">
        <v>6000</v>
      </c>
      <c r="E106" s="421" t="s">
        <v>1478</v>
      </c>
      <c r="F106" s="422" t="s">
        <v>1319</v>
      </c>
      <c r="G106" s="422" t="s">
        <v>1411</v>
      </c>
      <c r="H106" s="421" t="s">
        <v>839</v>
      </c>
      <c r="I106" s="607"/>
      <c r="J106" s="280"/>
      <c r="K106" s="279"/>
      <c r="L106" s="278"/>
    </row>
    <row r="107" spans="1:12" ht="25.5" x14ac:dyDescent="0.25">
      <c r="A107" s="416">
        <v>99</v>
      </c>
      <c r="B107" s="419">
        <v>42646</v>
      </c>
      <c r="C107" s="417" t="s">
        <v>832</v>
      </c>
      <c r="D107" s="420">
        <v>5000</v>
      </c>
      <c r="E107" s="421" t="s">
        <v>1477</v>
      </c>
      <c r="F107" s="422" t="s">
        <v>1320</v>
      </c>
      <c r="G107" s="422" t="s">
        <v>1412</v>
      </c>
      <c r="H107" s="421" t="s">
        <v>839</v>
      </c>
      <c r="I107" s="418"/>
      <c r="J107" s="413"/>
      <c r="K107" s="414"/>
      <c r="L107" s="415"/>
    </row>
    <row r="108" spans="1:12" ht="25.5" x14ac:dyDescent="0.25">
      <c r="A108" s="416">
        <v>100</v>
      </c>
      <c r="B108" s="419">
        <v>42646</v>
      </c>
      <c r="C108" s="417" t="s">
        <v>832</v>
      </c>
      <c r="D108" s="420">
        <v>2500</v>
      </c>
      <c r="E108" s="421" t="s">
        <v>1426</v>
      </c>
      <c r="F108" s="422" t="s">
        <v>1321</v>
      </c>
      <c r="G108" s="422" t="s">
        <v>1413</v>
      </c>
      <c r="H108" s="421" t="s">
        <v>842</v>
      </c>
      <c r="I108" s="418"/>
      <c r="J108" s="413"/>
      <c r="K108" s="414"/>
      <c r="L108" s="415"/>
    </row>
    <row r="109" spans="1:12" ht="25.5" x14ac:dyDescent="0.25">
      <c r="A109" s="416">
        <v>101</v>
      </c>
      <c r="B109" s="419">
        <v>42646</v>
      </c>
      <c r="C109" s="417" t="s">
        <v>832</v>
      </c>
      <c r="D109" s="420">
        <v>17000</v>
      </c>
      <c r="E109" s="421" t="s">
        <v>1476</v>
      </c>
      <c r="F109" s="422" t="s">
        <v>1322</v>
      </c>
      <c r="G109" s="422" t="s">
        <v>1414</v>
      </c>
      <c r="H109" s="421" t="s">
        <v>839</v>
      </c>
      <c r="I109" s="418"/>
      <c r="J109" s="413"/>
      <c r="K109" s="414"/>
      <c r="L109" s="415"/>
    </row>
    <row r="110" spans="1:12" ht="25.5" x14ac:dyDescent="0.25">
      <c r="A110" s="416">
        <v>102</v>
      </c>
      <c r="B110" s="419">
        <v>42646</v>
      </c>
      <c r="C110" s="417" t="s">
        <v>832</v>
      </c>
      <c r="D110" s="420">
        <v>60000</v>
      </c>
      <c r="E110" s="421" t="s">
        <v>1475</v>
      </c>
      <c r="F110" s="422" t="s">
        <v>1323</v>
      </c>
      <c r="G110" s="422" t="s">
        <v>1415</v>
      </c>
      <c r="H110" s="421" t="s">
        <v>839</v>
      </c>
      <c r="I110" s="418"/>
      <c r="J110" s="413"/>
      <c r="K110" s="414"/>
      <c r="L110" s="415"/>
    </row>
    <row r="111" spans="1:12" ht="25.5" x14ac:dyDescent="0.25">
      <c r="A111" s="416">
        <v>103</v>
      </c>
      <c r="B111" s="419">
        <v>42647</v>
      </c>
      <c r="C111" s="417" t="s">
        <v>832</v>
      </c>
      <c r="D111" s="420">
        <v>1100</v>
      </c>
      <c r="E111" s="421" t="s">
        <v>1474</v>
      </c>
      <c r="F111" s="422" t="s">
        <v>1324</v>
      </c>
      <c r="G111" s="422" t="s">
        <v>1416</v>
      </c>
      <c r="H111" s="421" t="s">
        <v>839</v>
      </c>
      <c r="I111" s="418"/>
      <c r="J111" s="413"/>
      <c r="K111" s="414"/>
      <c r="L111" s="415"/>
    </row>
    <row r="112" spans="1:12" ht="25.5" x14ac:dyDescent="0.25">
      <c r="A112" s="416">
        <v>104</v>
      </c>
      <c r="B112" s="419">
        <v>42647</v>
      </c>
      <c r="C112" s="417" t="s">
        <v>832</v>
      </c>
      <c r="D112" s="420">
        <v>1200</v>
      </c>
      <c r="E112" s="421" t="s">
        <v>1473</v>
      </c>
      <c r="F112" s="422" t="s">
        <v>1325</v>
      </c>
      <c r="G112" s="422" t="s">
        <v>1417</v>
      </c>
      <c r="H112" s="421" t="s">
        <v>839</v>
      </c>
      <c r="I112" s="418"/>
      <c r="J112" s="413"/>
      <c r="K112" s="414"/>
      <c r="L112" s="415"/>
    </row>
    <row r="113" spans="1:12" ht="25.5" x14ac:dyDescent="0.25">
      <c r="A113" s="416">
        <v>105</v>
      </c>
      <c r="B113" s="419">
        <v>42647</v>
      </c>
      <c r="C113" s="417" t="s">
        <v>832</v>
      </c>
      <c r="D113" s="420">
        <v>2000</v>
      </c>
      <c r="E113" s="421" t="s">
        <v>1472</v>
      </c>
      <c r="F113" s="422" t="s">
        <v>479</v>
      </c>
      <c r="G113" s="422" t="s">
        <v>835</v>
      </c>
      <c r="H113" s="421" t="s">
        <v>839</v>
      </c>
      <c r="I113" s="418"/>
      <c r="J113" s="413"/>
      <c r="K113" s="414"/>
      <c r="L113" s="415"/>
    </row>
    <row r="114" spans="1:12" ht="25.5" x14ac:dyDescent="0.25">
      <c r="A114" s="416">
        <v>106</v>
      </c>
      <c r="B114" s="419">
        <v>42647</v>
      </c>
      <c r="C114" s="417" t="s">
        <v>832</v>
      </c>
      <c r="D114" s="420">
        <v>2700</v>
      </c>
      <c r="E114" s="421" t="s">
        <v>1471</v>
      </c>
      <c r="F114" s="422" t="s">
        <v>834</v>
      </c>
      <c r="G114" s="422" t="s">
        <v>838</v>
      </c>
      <c r="H114" s="421" t="s">
        <v>839</v>
      </c>
      <c r="I114" s="418"/>
      <c r="J114" s="413"/>
      <c r="K114" s="414"/>
      <c r="L114" s="415"/>
    </row>
    <row r="115" spans="1:12" ht="26.25" thickBot="1" x14ac:dyDescent="0.3">
      <c r="A115" s="416">
        <v>107</v>
      </c>
      <c r="B115" s="419">
        <v>42647</v>
      </c>
      <c r="C115" s="417" t="s">
        <v>832</v>
      </c>
      <c r="D115" s="420">
        <v>1000</v>
      </c>
      <c r="E115" s="421" t="s">
        <v>1470</v>
      </c>
      <c r="F115" s="422" t="s">
        <v>1326</v>
      </c>
      <c r="G115" s="422" t="s">
        <v>1418</v>
      </c>
      <c r="H115" s="421" t="s">
        <v>839</v>
      </c>
      <c r="I115" s="607"/>
      <c r="J115" s="280"/>
      <c r="K115" s="279"/>
      <c r="L115" s="278"/>
    </row>
    <row r="116" spans="1:12" ht="25.5" x14ac:dyDescent="0.25">
      <c r="A116" s="416">
        <v>108</v>
      </c>
      <c r="B116" s="419">
        <v>42647</v>
      </c>
      <c r="C116" s="417" t="s">
        <v>832</v>
      </c>
      <c r="D116" s="420">
        <v>13400</v>
      </c>
      <c r="E116" s="421" t="s">
        <v>1429</v>
      </c>
      <c r="F116" s="422" t="s">
        <v>1327</v>
      </c>
      <c r="G116" s="422" t="s">
        <v>1419</v>
      </c>
      <c r="H116" s="421" t="s">
        <v>839</v>
      </c>
      <c r="I116" s="418"/>
      <c r="J116" s="413"/>
      <c r="K116" s="414"/>
      <c r="L116" s="415"/>
    </row>
    <row r="117" spans="1:12" ht="25.5" x14ac:dyDescent="0.25">
      <c r="A117" s="416">
        <v>109</v>
      </c>
      <c r="B117" s="419">
        <v>42648</v>
      </c>
      <c r="C117" s="417" t="s">
        <v>832</v>
      </c>
      <c r="D117" s="420">
        <v>850</v>
      </c>
      <c r="E117" s="421" t="s">
        <v>1469</v>
      </c>
      <c r="F117" s="422" t="s">
        <v>833</v>
      </c>
      <c r="G117" s="422" t="s">
        <v>837</v>
      </c>
      <c r="H117" s="421" t="s">
        <v>839</v>
      </c>
      <c r="I117" s="418"/>
      <c r="J117" s="413"/>
      <c r="K117" s="414"/>
      <c r="L117" s="415"/>
    </row>
    <row r="118" spans="1:12" ht="26.25" thickBot="1" x14ac:dyDescent="0.3">
      <c r="A118" s="416">
        <v>110</v>
      </c>
      <c r="B118" s="419">
        <v>42650</v>
      </c>
      <c r="C118" s="417" t="s">
        <v>832</v>
      </c>
      <c r="D118" s="420">
        <v>1500</v>
      </c>
      <c r="E118" s="421" t="s">
        <v>1468</v>
      </c>
      <c r="F118" s="422" t="s">
        <v>1328</v>
      </c>
      <c r="G118" s="422" t="s">
        <v>1420</v>
      </c>
      <c r="H118" s="421" t="s">
        <v>839</v>
      </c>
      <c r="I118" s="607"/>
      <c r="J118" s="280"/>
      <c r="K118" s="279"/>
      <c r="L118" s="278"/>
    </row>
    <row r="119" spans="1:12" ht="26.25" thickBot="1" x14ac:dyDescent="0.3">
      <c r="A119" s="416">
        <v>111</v>
      </c>
      <c r="B119" s="419">
        <v>42641</v>
      </c>
      <c r="C119" s="417" t="s">
        <v>843</v>
      </c>
      <c r="D119" s="420">
        <v>1586.4</v>
      </c>
      <c r="E119" s="421" t="s">
        <v>845</v>
      </c>
      <c r="F119" s="608" t="s">
        <v>846</v>
      </c>
      <c r="G119" s="422"/>
      <c r="H119" s="421"/>
      <c r="I119" s="607" t="s">
        <v>847</v>
      </c>
      <c r="J119" s="280"/>
      <c r="K119" s="279"/>
      <c r="L119" s="278"/>
    </row>
    <row r="120" spans="1:12" x14ac:dyDescent="0.2">
      <c r="A120" s="600"/>
      <c r="B120" s="601"/>
      <c r="C120" s="602"/>
      <c r="D120" s="603"/>
      <c r="E120" s="602"/>
      <c r="F120" s="604"/>
      <c r="G120" s="604"/>
      <c r="H120" s="604"/>
      <c r="I120" s="605"/>
      <c r="J120" s="605"/>
      <c r="K120" s="606"/>
      <c r="L120" s="602"/>
    </row>
    <row r="121" spans="1:12" x14ac:dyDescent="0.2">
      <c r="A121" s="600"/>
      <c r="B121" s="601"/>
      <c r="C121" s="602"/>
      <c r="D121" s="603"/>
      <c r="E121" s="602"/>
      <c r="F121" s="604"/>
      <c r="G121" s="604"/>
      <c r="H121" s="604"/>
      <c r="I121" s="605"/>
      <c r="J121" s="605"/>
      <c r="K121" s="606"/>
      <c r="L121" s="602"/>
    </row>
    <row r="122" spans="1:12" x14ac:dyDescent="0.2">
      <c r="A122" s="268"/>
      <c r="B122" s="269"/>
      <c r="C122" s="268"/>
      <c r="D122" s="269"/>
      <c r="E122" s="268"/>
      <c r="F122" s="269"/>
      <c r="G122" s="268"/>
      <c r="H122" s="269"/>
      <c r="I122" s="268"/>
      <c r="J122" s="269"/>
      <c r="K122" s="268"/>
      <c r="L122" s="269"/>
    </row>
    <row r="123" spans="1:12" x14ac:dyDescent="0.2">
      <c r="A123" s="268"/>
      <c r="B123" s="275"/>
      <c r="C123" s="268"/>
      <c r="D123" s="275"/>
      <c r="E123" s="268"/>
      <c r="F123" s="275"/>
      <c r="G123" s="268"/>
      <c r="H123" s="275"/>
      <c r="I123" s="268"/>
      <c r="J123" s="275"/>
      <c r="K123" s="268"/>
      <c r="L123" s="275"/>
    </row>
    <row r="124" spans="1:12" s="276" customFormat="1" x14ac:dyDescent="0.2">
      <c r="A124" s="815" t="s">
        <v>407</v>
      </c>
      <c r="B124" s="815"/>
      <c r="C124" s="815"/>
      <c r="D124" s="815"/>
      <c r="E124" s="815"/>
      <c r="F124" s="815"/>
      <c r="G124" s="815"/>
      <c r="H124" s="815"/>
      <c r="I124" s="815"/>
      <c r="J124" s="815"/>
      <c r="K124" s="815"/>
      <c r="L124" s="815"/>
    </row>
    <row r="125" spans="1:12" s="277" customFormat="1" ht="12.75" x14ac:dyDescent="0.2">
      <c r="A125" s="815" t="s">
        <v>434</v>
      </c>
      <c r="B125" s="815"/>
      <c r="C125" s="815"/>
      <c r="D125" s="815"/>
      <c r="E125" s="815"/>
      <c r="F125" s="815"/>
      <c r="G125" s="815"/>
      <c r="H125" s="815"/>
      <c r="I125" s="815"/>
      <c r="J125" s="815"/>
      <c r="K125" s="815"/>
      <c r="L125" s="815"/>
    </row>
    <row r="126" spans="1:12" s="277" customFormat="1" ht="17.25" customHeight="1" x14ac:dyDescent="0.2">
      <c r="A126" s="815"/>
      <c r="B126" s="815"/>
      <c r="C126" s="815"/>
      <c r="D126" s="815"/>
      <c r="E126" s="815"/>
      <c r="F126" s="815"/>
      <c r="G126" s="815"/>
      <c r="H126" s="815"/>
      <c r="I126" s="815"/>
      <c r="J126" s="815"/>
      <c r="K126" s="815"/>
      <c r="L126" s="815"/>
    </row>
    <row r="127" spans="1:12" s="276" customFormat="1" x14ac:dyDescent="0.2">
      <c r="A127" s="815" t="s">
        <v>433</v>
      </c>
      <c r="B127" s="815"/>
      <c r="C127" s="815"/>
      <c r="D127" s="815"/>
      <c r="E127" s="815"/>
      <c r="F127" s="815"/>
      <c r="G127" s="815"/>
      <c r="H127" s="815"/>
      <c r="I127" s="815"/>
      <c r="J127" s="815"/>
      <c r="K127" s="815"/>
      <c r="L127" s="815"/>
    </row>
    <row r="128" spans="1:12" s="276" customFormat="1" x14ac:dyDescent="0.2">
      <c r="A128" s="815"/>
      <c r="B128" s="815"/>
      <c r="C128" s="815"/>
      <c r="D128" s="815"/>
      <c r="E128" s="815"/>
      <c r="F128" s="815"/>
      <c r="G128" s="815"/>
      <c r="H128" s="815"/>
      <c r="I128" s="815"/>
      <c r="J128" s="815"/>
      <c r="K128" s="815"/>
      <c r="L128" s="815"/>
    </row>
    <row r="129" spans="1:12" s="276" customFormat="1" x14ac:dyDescent="0.2">
      <c r="A129" s="815" t="s">
        <v>432</v>
      </c>
      <c r="B129" s="815"/>
      <c r="C129" s="815"/>
      <c r="D129" s="815"/>
      <c r="E129" s="815"/>
      <c r="F129" s="815"/>
      <c r="G129" s="815"/>
      <c r="H129" s="815"/>
      <c r="I129" s="815"/>
      <c r="J129" s="815"/>
      <c r="K129" s="815"/>
      <c r="L129" s="815"/>
    </row>
    <row r="130" spans="1:12" s="276" customFormat="1" x14ac:dyDescent="0.2">
      <c r="A130" s="268"/>
      <c r="B130" s="269"/>
      <c r="C130" s="268"/>
      <c r="D130" s="269"/>
      <c r="E130" s="268"/>
      <c r="F130" s="269"/>
      <c r="G130" s="268"/>
      <c r="H130" s="269"/>
      <c r="I130" s="268"/>
      <c r="J130" s="269"/>
      <c r="K130" s="268"/>
      <c r="L130" s="269"/>
    </row>
    <row r="131" spans="1:12" s="276" customFormat="1" x14ac:dyDescent="0.2">
      <c r="A131" s="268"/>
      <c r="B131" s="275"/>
      <c r="C131" s="268"/>
      <c r="D131" s="275"/>
      <c r="E131" s="268"/>
      <c r="F131" s="275"/>
      <c r="G131" s="268"/>
      <c r="H131" s="275"/>
      <c r="I131" s="268"/>
      <c r="J131" s="275"/>
      <c r="K131" s="268"/>
      <c r="L131" s="275"/>
    </row>
    <row r="132" spans="1:12" s="276" customFormat="1" x14ac:dyDescent="0.2">
      <c r="A132" s="268"/>
      <c r="B132" s="269"/>
      <c r="C132" s="268"/>
      <c r="D132" s="269"/>
      <c r="E132" s="268"/>
      <c r="F132" s="269"/>
      <c r="G132" s="268"/>
      <c r="H132" s="269"/>
      <c r="I132" s="268"/>
      <c r="J132" s="269"/>
      <c r="K132" s="268"/>
      <c r="L132" s="269"/>
    </row>
    <row r="133" spans="1:12" x14ac:dyDescent="0.2">
      <c r="A133" s="268"/>
      <c r="B133" s="275"/>
      <c r="C133" s="268"/>
      <c r="D133" s="275"/>
      <c r="E133" s="268"/>
      <c r="F133" s="275"/>
      <c r="G133" s="268"/>
      <c r="H133" s="275"/>
      <c r="I133" s="268"/>
      <c r="J133" s="275"/>
      <c r="K133" s="268"/>
      <c r="L133" s="275"/>
    </row>
    <row r="134" spans="1:12" s="270" customFormat="1" x14ac:dyDescent="0.2">
      <c r="A134" s="821" t="s">
        <v>96</v>
      </c>
      <c r="B134" s="821"/>
      <c r="C134" s="269"/>
      <c r="D134" s="268"/>
      <c r="E134" s="269"/>
      <c r="F134" s="269"/>
      <c r="G134" s="268"/>
      <c r="H134" s="269"/>
      <c r="I134" s="269"/>
      <c r="J134" s="268"/>
      <c r="K134" s="269"/>
      <c r="L134" s="268"/>
    </row>
    <row r="135" spans="1:12" s="270" customFormat="1" x14ac:dyDescent="0.2">
      <c r="A135" s="269"/>
      <c r="B135" s="268"/>
      <c r="C135" s="273"/>
      <c r="D135" s="274"/>
      <c r="E135" s="273"/>
      <c r="F135" s="269"/>
      <c r="G135" s="268"/>
      <c r="H135" s="272"/>
      <c r="I135" s="269"/>
      <c r="J135" s="268"/>
      <c r="K135" s="269"/>
      <c r="L135" s="268"/>
    </row>
    <row r="136" spans="1:12" s="270" customFormat="1" ht="15" customHeight="1" x14ac:dyDescent="0.2">
      <c r="A136" s="269"/>
      <c r="B136" s="268"/>
      <c r="C136" s="814" t="s">
        <v>256</v>
      </c>
      <c r="D136" s="814"/>
      <c r="E136" s="814"/>
      <c r="F136" s="269"/>
      <c r="G136" s="268"/>
      <c r="H136" s="819" t="s">
        <v>431</v>
      </c>
      <c r="I136" s="271"/>
      <c r="J136" s="268"/>
      <c r="K136" s="269"/>
      <c r="L136" s="268"/>
    </row>
    <row r="137" spans="1:12" s="270" customFormat="1" x14ac:dyDescent="0.2">
      <c r="A137" s="269"/>
      <c r="B137" s="268"/>
      <c r="C137" s="269"/>
      <c r="D137" s="268"/>
      <c r="E137" s="269"/>
      <c r="F137" s="269"/>
      <c r="G137" s="268"/>
      <c r="H137" s="820"/>
      <c r="I137" s="271"/>
      <c r="J137" s="268"/>
      <c r="K137" s="269"/>
      <c r="L137" s="268"/>
    </row>
    <row r="138" spans="1:12" s="267" customFormat="1" x14ac:dyDescent="0.2">
      <c r="A138" s="269"/>
      <c r="B138" s="268"/>
      <c r="C138" s="814" t="s">
        <v>127</v>
      </c>
      <c r="D138" s="814"/>
      <c r="E138" s="814"/>
      <c r="F138" s="269"/>
      <c r="G138" s="268"/>
      <c r="H138" s="269"/>
      <c r="I138" s="269"/>
      <c r="J138" s="268"/>
      <c r="K138" s="269"/>
      <c r="L138" s="268"/>
    </row>
    <row r="139" spans="1:12" s="267" customFormat="1" x14ac:dyDescent="0.2">
      <c r="E139" s="265"/>
    </row>
    <row r="140" spans="1:12" s="267" customFormat="1" x14ac:dyDescent="0.2">
      <c r="E140" s="265"/>
    </row>
    <row r="141" spans="1:12" s="267" customFormat="1" x14ac:dyDescent="0.2">
      <c r="E141" s="265"/>
    </row>
    <row r="142" spans="1:12" s="267" customFormat="1" x14ac:dyDescent="0.2">
      <c r="E142" s="265"/>
    </row>
    <row r="143" spans="1:12" s="267" customFormat="1" x14ac:dyDescent="0.2"/>
  </sheetData>
  <mergeCells count="9">
    <mergeCell ref="C138:E138"/>
    <mergeCell ref="A125:L126"/>
    <mergeCell ref="A127:L128"/>
    <mergeCell ref="A129:L129"/>
    <mergeCell ref="I6:K6"/>
    <mergeCell ref="H136:H137"/>
    <mergeCell ref="A134:B134"/>
    <mergeCell ref="A124:L124"/>
    <mergeCell ref="C136:E13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3 F15:F86 F88:F101 F103:F112 F114:F118 F120:F12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21"/>
  </dataValidations>
  <printOptions gridLines="1"/>
  <pageMargins left="0.11810804899387577" right="0.11810804899387577" top="0.354329615048119" bottom="0.354329615048119" header="0.31496062992125984" footer="0.31496062992125984"/>
  <pageSetup scale="6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75"/>
  <sheetViews>
    <sheetView view="pageBreakPreview" topLeftCell="E58" zoomScaleSheetLayoutView="100" workbookViewId="0">
      <selection activeCell="E11" sqref="E11"/>
    </sheetView>
  </sheetViews>
  <sheetFormatPr defaultColWidth="9.140625" defaultRowHeight="12.75" x14ac:dyDescent="0.2"/>
  <cols>
    <col min="1" max="1" width="5.42578125" style="648" customWidth="1"/>
    <col min="2" max="2" width="25.42578125" style="648" customWidth="1"/>
    <col min="3" max="3" width="23.7109375" style="668" customWidth="1"/>
    <col min="4" max="4" width="16.85546875" style="648" customWidth="1"/>
    <col min="5" max="5" width="38" style="668" customWidth="1"/>
    <col min="6" max="6" width="14.7109375" style="648" customWidth="1"/>
    <col min="7" max="7" width="13.7109375" style="648" customWidth="1"/>
    <col min="8" max="8" width="25.7109375" style="648" customWidth="1"/>
    <col min="9" max="9" width="18.5703125" style="648" bestFit="1" customWidth="1"/>
    <col min="10" max="10" width="16.7109375" style="648" customWidth="1"/>
    <col min="11" max="11" width="22" style="648" customWidth="1"/>
    <col min="12" max="12" width="12.85546875" style="648" customWidth="1"/>
    <col min="13" max="16384" width="9.140625" style="176"/>
  </cols>
  <sheetData>
    <row r="2" spans="1:12" ht="15" x14ac:dyDescent="0.3">
      <c r="A2" s="639" t="s">
        <v>446</v>
      </c>
      <c r="B2" s="639"/>
      <c r="C2" s="640"/>
      <c r="D2" s="639"/>
      <c r="E2" s="640"/>
      <c r="F2" s="641"/>
      <c r="G2" s="641"/>
      <c r="H2" s="641"/>
      <c r="I2" s="641"/>
      <c r="J2" s="616"/>
      <c r="K2" s="615"/>
      <c r="L2" s="615" t="s">
        <v>97</v>
      </c>
    </row>
    <row r="3" spans="1:12" ht="15" x14ac:dyDescent="0.3">
      <c r="A3" s="642" t="s">
        <v>128</v>
      </c>
      <c r="B3" s="643"/>
      <c r="C3" s="644"/>
      <c r="D3" s="641"/>
      <c r="E3" s="644"/>
      <c r="F3" s="641"/>
      <c r="G3" s="641"/>
      <c r="H3" s="641"/>
      <c r="I3" s="641"/>
      <c r="J3" s="616"/>
      <c r="K3" s="827" t="s">
        <v>1537</v>
      </c>
      <c r="L3" s="828"/>
    </row>
    <row r="4" spans="1:12" ht="15" x14ac:dyDescent="0.3">
      <c r="A4" s="642"/>
      <c r="B4" s="642"/>
      <c r="C4" s="640"/>
      <c r="D4" s="643"/>
      <c r="E4" s="640"/>
      <c r="F4" s="643"/>
      <c r="G4" s="643"/>
      <c r="H4" s="643"/>
      <c r="I4" s="643"/>
      <c r="J4" s="616"/>
      <c r="K4" s="616"/>
      <c r="L4" s="616"/>
    </row>
    <row r="5" spans="1:12" ht="15" x14ac:dyDescent="0.3">
      <c r="A5" s="641" t="s">
        <v>262</v>
      </c>
      <c r="B5" s="641"/>
      <c r="C5" s="644"/>
      <c r="D5" s="641"/>
      <c r="E5" s="644"/>
      <c r="F5" s="641"/>
      <c r="G5" s="641"/>
      <c r="H5" s="641"/>
      <c r="I5" s="641"/>
      <c r="J5" s="642"/>
      <c r="K5" s="642"/>
      <c r="L5" s="642"/>
    </row>
    <row r="6" spans="1:12" ht="15" x14ac:dyDescent="0.3">
      <c r="A6" s="645" t="str">
        <f>'[2]ფორმა N1'!D4</f>
        <v>საარჩევნო ბლოკი "პაატა ბურჭულაძე -სახელმწიფო ხალხისთვის"</v>
      </c>
      <c r="B6" s="645"/>
      <c r="C6" s="646"/>
      <c r="D6" s="645"/>
      <c r="E6" s="646"/>
      <c r="F6" s="645"/>
      <c r="G6" s="645"/>
      <c r="H6" s="645"/>
      <c r="I6" s="645"/>
      <c r="J6" s="647"/>
      <c r="K6" s="647"/>
    </row>
    <row r="7" spans="1:12" ht="15" x14ac:dyDescent="0.3">
      <c r="A7" s="641"/>
      <c r="B7" s="641"/>
      <c r="C7" s="644"/>
      <c r="D7" s="641"/>
      <c r="E7" s="644"/>
      <c r="F7" s="641"/>
      <c r="G7" s="641"/>
      <c r="H7" s="641"/>
      <c r="I7" s="641"/>
      <c r="J7" s="642"/>
      <c r="K7" s="642"/>
      <c r="L7" s="642"/>
    </row>
    <row r="8" spans="1:12" ht="15" x14ac:dyDescent="0.2">
      <c r="A8" s="614"/>
      <c r="B8" s="614"/>
      <c r="C8" s="593"/>
      <c r="D8" s="614"/>
      <c r="E8" s="593"/>
      <c r="F8" s="614"/>
      <c r="G8" s="614"/>
      <c r="H8" s="614"/>
      <c r="I8" s="614"/>
      <c r="J8" s="75"/>
      <c r="K8" s="75"/>
      <c r="L8" s="75"/>
    </row>
    <row r="9" spans="1:12" ht="45" x14ac:dyDescent="0.2">
      <c r="A9" s="87" t="s">
        <v>64</v>
      </c>
      <c r="B9" s="87" t="s">
        <v>447</v>
      </c>
      <c r="C9" s="87" t="s">
        <v>448</v>
      </c>
      <c r="D9" s="87" t="s">
        <v>449</v>
      </c>
      <c r="E9" s="87" t="s">
        <v>450</v>
      </c>
      <c r="F9" s="87" t="s">
        <v>451</v>
      </c>
      <c r="G9" s="87" t="s">
        <v>452</v>
      </c>
      <c r="H9" s="87" t="s">
        <v>453</v>
      </c>
      <c r="I9" s="87" t="s">
        <v>454</v>
      </c>
      <c r="J9" s="87" t="s">
        <v>455</v>
      </c>
      <c r="K9" s="87" t="s">
        <v>456</v>
      </c>
      <c r="L9" s="87" t="s">
        <v>306</v>
      </c>
    </row>
    <row r="10" spans="1:12" ht="52.5" customHeight="1" x14ac:dyDescent="0.2">
      <c r="A10" s="95">
        <v>1</v>
      </c>
      <c r="B10" s="411" t="s">
        <v>1232</v>
      </c>
      <c r="C10" s="412" t="s">
        <v>1233</v>
      </c>
      <c r="D10" s="84">
        <v>400133903</v>
      </c>
      <c r="E10" s="412" t="s">
        <v>1234</v>
      </c>
      <c r="F10" s="84">
        <v>3240</v>
      </c>
      <c r="G10" s="84"/>
      <c r="H10" s="84" t="s">
        <v>1234</v>
      </c>
      <c r="I10" s="84" t="s">
        <v>1235</v>
      </c>
      <c r="J10" s="410"/>
      <c r="K10" s="649">
        <v>653634</v>
      </c>
      <c r="L10" s="84"/>
    </row>
    <row r="11" spans="1:12" ht="45.75" customHeight="1" x14ac:dyDescent="0.2">
      <c r="A11" s="95">
        <v>2</v>
      </c>
      <c r="B11" s="411" t="s">
        <v>1232</v>
      </c>
      <c r="C11" s="412" t="s">
        <v>1236</v>
      </c>
      <c r="D11" s="84">
        <v>61001023050</v>
      </c>
      <c r="E11" s="412" t="s">
        <v>1234</v>
      </c>
      <c r="F11" s="84">
        <v>9240</v>
      </c>
      <c r="G11" s="84"/>
      <c r="H11" s="84" t="s">
        <v>1234</v>
      </c>
      <c r="I11" s="84" t="s">
        <v>1235</v>
      </c>
      <c r="J11" s="410"/>
      <c r="K11" s="649">
        <v>46925</v>
      </c>
      <c r="L11" s="84"/>
    </row>
    <row r="12" spans="1:12" ht="60" x14ac:dyDescent="0.2">
      <c r="A12" s="95"/>
      <c r="B12" s="650" t="s">
        <v>342</v>
      </c>
      <c r="C12" s="651" t="s">
        <v>1538</v>
      </c>
      <c r="D12" s="652">
        <v>216314227</v>
      </c>
      <c r="E12" s="412" t="s">
        <v>1234</v>
      </c>
      <c r="F12" s="84"/>
      <c r="G12" s="84"/>
      <c r="H12" s="84" t="s">
        <v>1234</v>
      </c>
      <c r="I12" s="84" t="s">
        <v>1539</v>
      </c>
      <c r="J12" s="410"/>
      <c r="K12" s="649">
        <v>1180</v>
      </c>
      <c r="L12" s="84"/>
    </row>
    <row r="13" spans="1:12" ht="60" x14ac:dyDescent="0.2">
      <c r="A13" s="95"/>
      <c r="B13" s="411" t="s">
        <v>1239</v>
      </c>
      <c r="C13" s="592" t="s">
        <v>1540</v>
      </c>
      <c r="D13" s="652">
        <v>204447651</v>
      </c>
      <c r="E13" s="412" t="s">
        <v>1234</v>
      </c>
      <c r="F13" s="84" t="s">
        <v>1541</v>
      </c>
      <c r="G13" s="84"/>
      <c r="H13" s="412" t="s">
        <v>1234</v>
      </c>
      <c r="I13" s="84"/>
      <c r="J13" s="410"/>
      <c r="K13" s="649">
        <v>273</v>
      </c>
      <c r="L13" s="84"/>
    </row>
    <row r="14" spans="1:12" ht="60" x14ac:dyDescent="0.2">
      <c r="A14" s="95"/>
      <c r="B14" s="411" t="s">
        <v>342</v>
      </c>
      <c r="C14" s="651" t="s">
        <v>1542</v>
      </c>
      <c r="D14" s="652">
        <v>445464890</v>
      </c>
      <c r="E14" s="412" t="s">
        <v>1234</v>
      </c>
      <c r="F14" s="84"/>
      <c r="G14" s="84"/>
      <c r="H14" s="412" t="s">
        <v>1234</v>
      </c>
      <c r="I14" s="84"/>
      <c r="J14" s="410"/>
      <c r="K14" s="649">
        <v>3200</v>
      </c>
      <c r="L14" s="84"/>
    </row>
    <row r="15" spans="1:12" ht="60" x14ac:dyDescent="0.2">
      <c r="A15" s="95"/>
      <c r="B15" s="411" t="s">
        <v>1237</v>
      </c>
      <c r="C15" s="592" t="s">
        <v>1543</v>
      </c>
      <c r="D15" s="84">
        <v>404971321</v>
      </c>
      <c r="E15" s="412" t="s">
        <v>1234</v>
      </c>
      <c r="F15" s="84"/>
      <c r="G15" s="84"/>
      <c r="H15" s="412" t="s">
        <v>1234</v>
      </c>
      <c r="I15" s="84"/>
      <c r="J15" s="410"/>
      <c r="K15" s="649">
        <v>2000</v>
      </c>
      <c r="L15" s="84"/>
    </row>
    <row r="16" spans="1:12" ht="60" x14ac:dyDescent="0.2">
      <c r="A16" s="95"/>
      <c r="B16" s="411" t="s">
        <v>1239</v>
      </c>
      <c r="C16" s="592" t="s">
        <v>1544</v>
      </c>
      <c r="D16" s="84"/>
      <c r="E16" s="412" t="s">
        <v>1234</v>
      </c>
      <c r="F16" s="412"/>
      <c r="G16" s="84"/>
      <c r="H16" s="412" t="s">
        <v>1234</v>
      </c>
      <c r="I16" s="84"/>
      <c r="J16" s="410"/>
      <c r="K16" s="649">
        <v>1586</v>
      </c>
      <c r="L16" s="84"/>
    </row>
    <row r="17" spans="1:12" ht="60" x14ac:dyDescent="0.2">
      <c r="A17" s="95"/>
      <c r="B17" s="411" t="s">
        <v>1237</v>
      </c>
      <c r="C17" s="592" t="s">
        <v>972</v>
      </c>
      <c r="D17" s="84">
        <v>404416324</v>
      </c>
      <c r="E17" s="412" t="s">
        <v>1234</v>
      </c>
      <c r="F17" s="84">
        <v>20000</v>
      </c>
      <c r="G17" s="84"/>
      <c r="H17" s="412" t="s">
        <v>1234</v>
      </c>
      <c r="I17" s="84" t="s">
        <v>1238</v>
      </c>
      <c r="J17" s="410">
        <v>5.16E-2</v>
      </c>
      <c r="K17" s="649">
        <v>1032</v>
      </c>
      <c r="L17" s="84"/>
    </row>
    <row r="18" spans="1:12" ht="15" customHeight="1" x14ac:dyDescent="0.2">
      <c r="A18" s="594"/>
      <c r="B18" s="653" t="s">
        <v>342</v>
      </c>
      <c r="C18" s="595" t="s">
        <v>979</v>
      </c>
      <c r="D18" s="654">
        <v>200179145</v>
      </c>
      <c r="E18" s="412" t="s">
        <v>1234</v>
      </c>
      <c r="F18" s="596">
        <v>15000</v>
      </c>
      <c r="G18" s="597"/>
      <c r="H18" s="596" t="s">
        <v>1545</v>
      </c>
      <c r="I18" s="596" t="s">
        <v>1238</v>
      </c>
      <c r="J18" s="655">
        <v>9.6699999999999994E-2</v>
      </c>
      <c r="K18" s="655">
        <v>1450</v>
      </c>
      <c r="L18" s="597"/>
    </row>
    <row r="19" spans="1:12" ht="15" customHeight="1" x14ac:dyDescent="0.2">
      <c r="A19" s="95"/>
      <c r="B19" s="411" t="s">
        <v>1237</v>
      </c>
      <c r="C19" s="412" t="s">
        <v>981</v>
      </c>
      <c r="D19" s="84">
        <v>216312915</v>
      </c>
      <c r="E19" s="412" t="s">
        <v>1234</v>
      </c>
      <c r="F19" s="84">
        <v>2000</v>
      </c>
      <c r="G19" s="84"/>
      <c r="H19" s="412" t="s">
        <v>1234</v>
      </c>
      <c r="I19" s="84" t="s">
        <v>1238</v>
      </c>
      <c r="J19" s="410">
        <v>0.245</v>
      </c>
      <c r="K19" s="410">
        <v>490</v>
      </c>
      <c r="L19" s="84"/>
    </row>
    <row r="20" spans="1:12" ht="12.75" customHeight="1" x14ac:dyDescent="0.2">
      <c r="A20" s="95"/>
      <c r="B20" s="411" t="s">
        <v>1237</v>
      </c>
      <c r="C20" s="412" t="s">
        <v>970</v>
      </c>
      <c r="D20" s="84">
        <v>415080227</v>
      </c>
      <c r="E20" s="412" t="s">
        <v>1234</v>
      </c>
      <c r="F20" s="84">
        <v>3</v>
      </c>
      <c r="G20" s="84"/>
      <c r="H20" s="412" t="s">
        <v>1234</v>
      </c>
      <c r="I20" s="84"/>
      <c r="J20" s="410">
        <v>60</v>
      </c>
      <c r="K20" s="410">
        <v>180</v>
      </c>
      <c r="L20" s="84"/>
    </row>
    <row r="21" spans="1:12" ht="13.9" customHeight="1" x14ac:dyDescent="0.2">
      <c r="A21" s="95"/>
      <c r="B21" s="411" t="s">
        <v>342</v>
      </c>
      <c r="C21" s="412" t="s">
        <v>1546</v>
      </c>
      <c r="D21" s="84">
        <v>51001003676</v>
      </c>
      <c r="E21" s="412" t="s">
        <v>1234</v>
      </c>
      <c r="F21" s="84">
        <v>7</v>
      </c>
      <c r="G21" s="84"/>
      <c r="H21" s="84" t="s">
        <v>1444</v>
      </c>
      <c r="I21" s="84" t="s">
        <v>1547</v>
      </c>
      <c r="J21" s="410">
        <v>20</v>
      </c>
      <c r="K21" s="410">
        <v>140</v>
      </c>
      <c r="L21" s="84"/>
    </row>
    <row r="22" spans="1:12" ht="13.9" customHeight="1" x14ac:dyDescent="0.2">
      <c r="A22" s="95"/>
      <c r="B22" s="411" t="s">
        <v>342</v>
      </c>
      <c r="C22" s="412" t="s">
        <v>887</v>
      </c>
      <c r="D22" s="84">
        <v>404404122</v>
      </c>
      <c r="E22" s="412" t="s">
        <v>1234</v>
      </c>
      <c r="F22" s="84">
        <v>15.75</v>
      </c>
      <c r="G22" s="84"/>
      <c r="H22" s="412" t="s">
        <v>1234</v>
      </c>
      <c r="I22" s="84" t="s">
        <v>1548</v>
      </c>
      <c r="J22" s="410">
        <v>70.885599999999997</v>
      </c>
      <c r="K22" s="410">
        <v>1116.45</v>
      </c>
      <c r="L22" s="84"/>
    </row>
    <row r="23" spans="1:12" ht="15" customHeight="1" x14ac:dyDescent="0.2">
      <c r="A23" s="95"/>
      <c r="B23" s="411" t="s">
        <v>342</v>
      </c>
      <c r="C23" s="412" t="s">
        <v>887</v>
      </c>
      <c r="D23" s="84">
        <v>404404122</v>
      </c>
      <c r="E23" s="412" t="s">
        <v>1234</v>
      </c>
      <c r="F23" s="84">
        <v>8.2799999999999994</v>
      </c>
      <c r="G23" s="84"/>
      <c r="H23" s="412" t="s">
        <v>1234</v>
      </c>
      <c r="I23" s="84" t="s">
        <v>1548</v>
      </c>
      <c r="J23" s="410">
        <v>59.0672</v>
      </c>
      <c r="K23" s="410">
        <v>489.08</v>
      </c>
      <c r="L23" s="84"/>
    </row>
    <row r="24" spans="1:12" ht="13.9" customHeight="1" x14ac:dyDescent="0.2">
      <c r="A24" s="95"/>
      <c r="B24" s="411" t="s">
        <v>342</v>
      </c>
      <c r="C24" s="412" t="s">
        <v>887</v>
      </c>
      <c r="D24" s="84">
        <v>404404122</v>
      </c>
      <c r="E24" s="412" t="s">
        <v>1234</v>
      </c>
      <c r="F24" s="84">
        <v>5900</v>
      </c>
      <c r="G24" s="84"/>
      <c r="H24" s="412" t="s">
        <v>1234</v>
      </c>
      <c r="I24" s="84" t="s">
        <v>1238</v>
      </c>
      <c r="J24" s="410">
        <v>0.1701</v>
      </c>
      <c r="K24" s="410">
        <v>1003</v>
      </c>
      <c r="L24" s="84"/>
    </row>
    <row r="25" spans="1:12" ht="60" x14ac:dyDescent="0.2">
      <c r="A25" s="95"/>
      <c r="B25" s="411" t="s">
        <v>342</v>
      </c>
      <c r="C25" s="412" t="s">
        <v>887</v>
      </c>
      <c r="D25" s="84">
        <v>404404122</v>
      </c>
      <c r="E25" s="412" t="s">
        <v>1234</v>
      </c>
      <c r="F25" s="84">
        <v>1</v>
      </c>
      <c r="G25" s="84"/>
      <c r="H25" s="412" t="s">
        <v>1234</v>
      </c>
      <c r="I25" s="84" t="s">
        <v>1238</v>
      </c>
      <c r="J25" s="410">
        <v>1469.3</v>
      </c>
      <c r="K25" s="410">
        <v>1469.3</v>
      </c>
      <c r="L25" s="84"/>
    </row>
    <row r="26" spans="1:12" ht="60" x14ac:dyDescent="0.2">
      <c r="A26" s="95"/>
      <c r="B26" s="411" t="s">
        <v>342</v>
      </c>
      <c r="C26" s="412" t="s">
        <v>887</v>
      </c>
      <c r="D26" s="84">
        <v>404404122</v>
      </c>
      <c r="E26" s="412" t="s">
        <v>1234</v>
      </c>
      <c r="F26" s="84">
        <v>1</v>
      </c>
      <c r="G26" s="84"/>
      <c r="H26" s="412" t="s">
        <v>1234</v>
      </c>
      <c r="I26" s="84" t="s">
        <v>1238</v>
      </c>
      <c r="J26" s="648">
        <v>210.333</v>
      </c>
      <c r="K26" s="410">
        <v>559.75</v>
      </c>
      <c r="L26" s="84"/>
    </row>
    <row r="27" spans="1:12" ht="60" x14ac:dyDescent="0.2">
      <c r="A27" s="95"/>
      <c r="B27" s="411" t="s">
        <v>342</v>
      </c>
      <c r="C27" s="412" t="s">
        <v>887</v>
      </c>
      <c r="D27" s="84">
        <v>404404122</v>
      </c>
      <c r="E27" s="412" t="s">
        <v>1234</v>
      </c>
      <c r="F27" s="84">
        <v>4</v>
      </c>
      <c r="G27" s="84"/>
      <c r="H27" s="412" t="s">
        <v>1234</v>
      </c>
      <c r="I27" s="84" t="s">
        <v>1548</v>
      </c>
      <c r="J27" s="410">
        <v>102.94</v>
      </c>
      <c r="K27" s="410">
        <v>411.76</v>
      </c>
      <c r="L27" s="84"/>
    </row>
    <row r="28" spans="1:12" ht="60" x14ac:dyDescent="0.2">
      <c r="A28" s="95"/>
      <c r="B28" s="411" t="s">
        <v>342</v>
      </c>
      <c r="C28" s="412" t="s">
        <v>887</v>
      </c>
      <c r="D28" s="84">
        <v>404404122</v>
      </c>
      <c r="E28" s="412" t="s">
        <v>1234</v>
      </c>
      <c r="F28" s="84">
        <v>6.72</v>
      </c>
      <c r="G28" s="84"/>
      <c r="H28" s="412" t="s">
        <v>1234</v>
      </c>
      <c r="I28" s="84" t="s">
        <v>1548</v>
      </c>
      <c r="J28" s="410">
        <v>60.11</v>
      </c>
      <c r="K28" s="410">
        <v>403.94</v>
      </c>
      <c r="L28" s="84"/>
    </row>
    <row r="29" spans="1:12" ht="60" x14ac:dyDescent="0.2">
      <c r="A29" s="95"/>
      <c r="B29" s="411" t="s">
        <v>342</v>
      </c>
      <c r="C29" s="412" t="s">
        <v>887</v>
      </c>
      <c r="D29" s="84">
        <v>404404122</v>
      </c>
      <c r="E29" s="412" t="s">
        <v>1234</v>
      </c>
      <c r="F29" s="84">
        <v>2</v>
      </c>
      <c r="G29" s="84"/>
      <c r="H29" s="412" t="s">
        <v>1234</v>
      </c>
      <c r="I29" s="84" t="s">
        <v>1238</v>
      </c>
      <c r="J29" s="410">
        <v>559.48500000000001</v>
      </c>
      <c r="K29" s="410">
        <v>1118.97</v>
      </c>
      <c r="L29" s="84"/>
    </row>
    <row r="30" spans="1:12" ht="60" x14ac:dyDescent="0.2">
      <c r="A30" s="95"/>
      <c r="B30" s="411" t="s">
        <v>342</v>
      </c>
      <c r="C30" s="412" t="s">
        <v>887</v>
      </c>
      <c r="D30" s="84">
        <v>404404122</v>
      </c>
      <c r="E30" s="412" t="s">
        <v>1234</v>
      </c>
      <c r="F30" s="84">
        <v>2</v>
      </c>
      <c r="G30" s="84"/>
      <c r="H30" s="412" t="s">
        <v>1234</v>
      </c>
      <c r="I30" s="84" t="s">
        <v>1238</v>
      </c>
      <c r="J30" s="410">
        <v>2222.2480999999998</v>
      </c>
      <c r="K30" s="410">
        <v>4444.5</v>
      </c>
      <c r="L30" s="84"/>
    </row>
    <row r="31" spans="1:12" ht="60" x14ac:dyDescent="0.2">
      <c r="A31" s="95"/>
      <c r="B31" s="411" t="s">
        <v>342</v>
      </c>
      <c r="C31" s="412" t="s">
        <v>887</v>
      </c>
      <c r="D31" s="84">
        <v>404404122</v>
      </c>
      <c r="E31" s="412" t="s">
        <v>1234</v>
      </c>
      <c r="F31" s="84">
        <v>1</v>
      </c>
      <c r="G31" s="84"/>
      <c r="H31" s="412" t="s">
        <v>1234</v>
      </c>
      <c r="I31" s="84" t="s">
        <v>1238</v>
      </c>
      <c r="J31" s="410">
        <v>859.67</v>
      </c>
      <c r="K31" s="410">
        <v>859.67</v>
      </c>
      <c r="L31" s="84"/>
    </row>
    <row r="32" spans="1:12" ht="60" x14ac:dyDescent="0.2">
      <c r="A32" s="95"/>
      <c r="B32" s="411" t="s">
        <v>342</v>
      </c>
      <c r="C32" s="412" t="s">
        <v>887</v>
      </c>
      <c r="D32" s="84">
        <v>404404122</v>
      </c>
      <c r="E32" s="412" t="s">
        <v>1234</v>
      </c>
      <c r="F32" s="84">
        <v>4.8460000000000001</v>
      </c>
      <c r="G32" s="84"/>
      <c r="H32" s="412" t="s">
        <v>1234</v>
      </c>
      <c r="I32" s="84" t="s">
        <v>1548</v>
      </c>
      <c r="J32" s="410">
        <v>44.280999999999999</v>
      </c>
      <c r="K32" s="410">
        <v>215</v>
      </c>
      <c r="L32" s="84"/>
    </row>
    <row r="33" spans="1:12" ht="60" x14ac:dyDescent="0.2">
      <c r="A33" s="95"/>
      <c r="B33" s="411" t="s">
        <v>342</v>
      </c>
      <c r="C33" s="412" t="s">
        <v>887</v>
      </c>
      <c r="D33" s="84">
        <v>404404122</v>
      </c>
      <c r="E33" s="412" t="s">
        <v>1234</v>
      </c>
      <c r="F33" s="84">
        <v>1.85</v>
      </c>
      <c r="G33" s="84"/>
      <c r="H33" s="412" t="s">
        <v>1234</v>
      </c>
      <c r="I33" s="84" t="s">
        <v>1548</v>
      </c>
      <c r="J33" s="410">
        <v>60.06</v>
      </c>
      <c r="K33" s="410">
        <v>112</v>
      </c>
      <c r="L33" s="84"/>
    </row>
    <row r="34" spans="1:12" ht="60" x14ac:dyDescent="0.2">
      <c r="A34" s="95"/>
      <c r="B34" s="411" t="s">
        <v>342</v>
      </c>
      <c r="C34" s="412" t="s">
        <v>887</v>
      </c>
      <c r="D34" s="84">
        <v>404404122</v>
      </c>
      <c r="E34" s="412" t="s">
        <v>1234</v>
      </c>
      <c r="F34" s="84">
        <v>1</v>
      </c>
      <c r="G34" s="84"/>
      <c r="H34" s="412" t="s">
        <v>1234</v>
      </c>
      <c r="I34" s="84" t="s">
        <v>1238</v>
      </c>
      <c r="J34" s="410">
        <v>375.82139999999998</v>
      </c>
      <c r="K34" s="410">
        <v>375.82</v>
      </c>
      <c r="L34" s="84"/>
    </row>
    <row r="35" spans="1:12" ht="60" x14ac:dyDescent="0.2">
      <c r="A35" s="95"/>
      <c r="B35" s="411" t="s">
        <v>342</v>
      </c>
      <c r="C35" s="412" t="s">
        <v>887</v>
      </c>
      <c r="D35" s="84">
        <v>404404122</v>
      </c>
      <c r="E35" s="412" t="s">
        <v>1234</v>
      </c>
      <c r="F35" s="84">
        <v>1</v>
      </c>
      <c r="G35" s="84"/>
      <c r="H35" s="412" t="s">
        <v>1234</v>
      </c>
      <c r="I35" s="84" t="s">
        <v>1238</v>
      </c>
      <c r="J35" s="410">
        <v>1270.5999999999999</v>
      </c>
      <c r="K35" s="410">
        <v>1270.5999999999999</v>
      </c>
      <c r="L35" s="84"/>
    </row>
    <row r="36" spans="1:12" ht="60" x14ac:dyDescent="0.2">
      <c r="A36" s="95"/>
      <c r="B36" s="411" t="s">
        <v>342</v>
      </c>
      <c r="C36" s="412" t="s">
        <v>887</v>
      </c>
      <c r="D36" s="84">
        <v>404404122</v>
      </c>
      <c r="E36" s="412" t="s">
        <v>1234</v>
      </c>
      <c r="F36" s="84">
        <v>2</v>
      </c>
      <c r="G36" s="84"/>
      <c r="H36" s="412" t="s">
        <v>1234</v>
      </c>
      <c r="I36" s="84" t="s">
        <v>1238</v>
      </c>
      <c r="J36" s="410">
        <v>2268.585</v>
      </c>
      <c r="K36" s="410">
        <v>4537.17</v>
      </c>
      <c r="L36" s="84"/>
    </row>
    <row r="37" spans="1:12" ht="60" x14ac:dyDescent="0.2">
      <c r="A37" s="95"/>
      <c r="B37" s="411" t="s">
        <v>342</v>
      </c>
      <c r="C37" s="412" t="s">
        <v>887</v>
      </c>
      <c r="D37" s="84">
        <v>404404122</v>
      </c>
      <c r="E37" s="412" t="s">
        <v>1234</v>
      </c>
      <c r="F37" s="84">
        <v>10</v>
      </c>
      <c r="G37" s="84"/>
      <c r="H37" s="412" t="s">
        <v>1234</v>
      </c>
      <c r="I37" s="84" t="s">
        <v>1238</v>
      </c>
      <c r="J37" s="410">
        <v>199.44149999999999</v>
      </c>
      <c r="K37" s="410">
        <v>1994.42</v>
      </c>
      <c r="L37" s="84"/>
    </row>
    <row r="38" spans="1:12" ht="60" x14ac:dyDescent="0.2">
      <c r="A38" s="95"/>
      <c r="B38" s="411" t="s">
        <v>342</v>
      </c>
      <c r="C38" s="412" t="s">
        <v>887</v>
      </c>
      <c r="D38" s="84">
        <v>404404122</v>
      </c>
      <c r="E38" s="412" t="s">
        <v>1234</v>
      </c>
      <c r="F38" s="84">
        <v>1</v>
      </c>
      <c r="G38" s="84"/>
      <c r="H38" s="412" t="s">
        <v>1234</v>
      </c>
      <c r="I38" s="84" t="s">
        <v>1238</v>
      </c>
      <c r="J38" s="410">
        <v>1939.41</v>
      </c>
      <c r="K38" s="410">
        <v>1939.41</v>
      </c>
      <c r="L38" s="84"/>
    </row>
    <row r="39" spans="1:12" ht="60" x14ac:dyDescent="0.2">
      <c r="A39" s="95"/>
      <c r="B39" s="411" t="s">
        <v>342</v>
      </c>
      <c r="C39" s="412" t="s">
        <v>887</v>
      </c>
      <c r="D39" s="84">
        <v>404404122</v>
      </c>
      <c r="E39" s="412" t="s">
        <v>1234</v>
      </c>
      <c r="F39" s="84">
        <v>1</v>
      </c>
      <c r="G39" s="84"/>
      <c r="H39" s="412" t="s">
        <v>1234</v>
      </c>
      <c r="I39" s="84" t="s">
        <v>1238</v>
      </c>
      <c r="J39" s="410">
        <v>1641.11</v>
      </c>
      <c r="K39" s="410">
        <v>1641.11</v>
      </c>
      <c r="L39" s="84"/>
    </row>
    <row r="40" spans="1:12" ht="60" x14ac:dyDescent="0.2">
      <c r="A40" s="95"/>
      <c r="B40" s="411" t="s">
        <v>342</v>
      </c>
      <c r="C40" s="412" t="s">
        <v>887</v>
      </c>
      <c r="D40" s="84">
        <v>404404122</v>
      </c>
      <c r="E40" s="412" t="s">
        <v>1234</v>
      </c>
      <c r="F40" s="84">
        <v>1</v>
      </c>
      <c r="G40" s="84"/>
      <c r="H40" s="412" t="s">
        <v>1234</v>
      </c>
      <c r="I40" s="84" t="s">
        <v>1238</v>
      </c>
      <c r="J40" s="410">
        <v>1294.18</v>
      </c>
      <c r="K40" s="410">
        <v>1294.18</v>
      </c>
      <c r="L40" s="84"/>
    </row>
    <row r="41" spans="1:12" ht="60" x14ac:dyDescent="0.2">
      <c r="A41" s="95"/>
      <c r="B41" s="411" t="s">
        <v>342</v>
      </c>
      <c r="C41" s="412" t="s">
        <v>887</v>
      </c>
      <c r="D41" s="84">
        <v>404404122</v>
      </c>
      <c r="E41" s="412" t="s">
        <v>1234</v>
      </c>
      <c r="F41" s="84">
        <v>1</v>
      </c>
      <c r="G41" s="84"/>
      <c r="H41" s="412" t="s">
        <v>1234</v>
      </c>
      <c r="I41" s="84" t="s">
        <v>1238</v>
      </c>
      <c r="J41" s="410">
        <v>1505.35</v>
      </c>
      <c r="K41" s="410">
        <v>1505.35</v>
      </c>
      <c r="L41" s="84"/>
    </row>
    <row r="42" spans="1:12" ht="60" x14ac:dyDescent="0.2">
      <c r="A42" s="95"/>
      <c r="B42" s="411" t="s">
        <v>342</v>
      </c>
      <c r="C42" s="412" t="s">
        <v>887</v>
      </c>
      <c r="D42" s="84">
        <v>404404122</v>
      </c>
      <c r="E42" s="412" t="s">
        <v>1234</v>
      </c>
      <c r="F42" s="84">
        <v>1</v>
      </c>
      <c r="G42" s="84"/>
      <c r="H42" s="412" t="s">
        <v>1234</v>
      </c>
      <c r="I42" s="84" t="s">
        <v>1238</v>
      </c>
      <c r="J42" s="410">
        <v>1369.6</v>
      </c>
      <c r="K42" s="410">
        <v>1369.6</v>
      </c>
      <c r="L42" s="84"/>
    </row>
    <row r="43" spans="1:12" ht="60" x14ac:dyDescent="0.2">
      <c r="A43" s="95"/>
      <c r="B43" s="411" t="s">
        <v>342</v>
      </c>
      <c r="C43" s="412" t="s">
        <v>887</v>
      </c>
      <c r="D43" s="84">
        <v>404404122</v>
      </c>
      <c r="E43" s="412" t="s">
        <v>1234</v>
      </c>
      <c r="F43" s="84">
        <v>1</v>
      </c>
      <c r="G43" s="84"/>
      <c r="H43" s="412" t="s">
        <v>1234</v>
      </c>
      <c r="I43" s="84" t="s">
        <v>1238</v>
      </c>
      <c r="J43" s="410">
        <v>1218.76</v>
      </c>
      <c r="K43" s="410">
        <v>1218.76</v>
      </c>
      <c r="L43" s="84"/>
    </row>
    <row r="44" spans="1:12" ht="60" x14ac:dyDescent="0.2">
      <c r="A44" s="95"/>
      <c r="B44" s="411" t="s">
        <v>342</v>
      </c>
      <c r="C44" s="412" t="s">
        <v>887</v>
      </c>
      <c r="D44" s="84">
        <v>404404122</v>
      </c>
      <c r="E44" s="412" t="s">
        <v>1234</v>
      </c>
      <c r="F44" s="84">
        <v>13</v>
      </c>
      <c r="G44" s="84"/>
      <c r="H44" s="412" t="s">
        <v>1234</v>
      </c>
      <c r="I44" s="84" t="s">
        <v>1238</v>
      </c>
      <c r="J44" s="410">
        <v>248.5385</v>
      </c>
      <c r="K44" s="410">
        <v>3231</v>
      </c>
      <c r="L44" s="84"/>
    </row>
    <row r="45" spans="1:12" ht="60" x14ac:dyDescent="0.2">
      <c r="A45" s="95"/>
      <c r="B45" s="411" t="s">
        <v>342</v>
      </c>
      <c r="C45" s="412" t="s">
        <v>887</v>
      </c>
      <c r="D45" s="84">
        <v>404404122</v>
      </c>
      <c r="E45" s="412" t="s">
        <v>1234</v>
      </c>
      <c r="F45" s="84">
        <v>1</v>
      </c>
      <c r="G45" s="84"/>
      <c r="H45" s="412" t="s">
        <v>1234</v>
      </c>
      <c r="I45" s="84" t="s">
        <v>1238</v>
      </c>
      <c r="J45" s="410">
        <v>2470</v>
      </c>
      <c r="K45" s="410">
        <v>2470</v>
      </c>
      <c r="L45" s="84"/>
    </row>
    <row r="46" spans="1:12" ht="60" x14ac:dyDescent="0.2">
      <c r="A46" s="95"/>
      <c r="B46" s="411" t="s">
        <v>342</v>
      </c>
      <c r="C46" s="412" t="s">
        <v>887</v>
      </c>
      <c r="D46" s="84">
        <v>404404122</v>
      </c>
      <c r="E46" s="412" t="s">
        <v>1234</v>
      </c>
      <c r="F46" s="84">
        <v>1</v>
      </c>
      <c r="G46" s="84"/>
      <c r="H46" s="412" t="s">
        <v>1234</v>
      </c>
      <c r="I46" s="84" t="s">
        <v>1238</v>
      </c>
      <c r="J46" s="410">
        <v>576</v>
      </c>
      <c r="K46" s="410">
        <v>576</v>
      </c>
      <c r="L46" s="84"/>
    </row>
    <row r="47" spans="1:12" ht="60" x14ac:dyDescent="0.2">
      <c r="A47" s="95"/>
      <c r="B47" s="411" t="s">
        <v>342</v>
      </c>
      <c r="C47" s="412" t="s">
        <v>887</v>
      </c>
      <c r="D47" s="84">
        <v>404404122</v>
      </c>
      <c r="E47" s="412" t="s">
        <v>1234</v>
      </c>
      <c r="F47" s="84">
        <v>3000</v>
      </c>
      <c r="G47" s="84"/>
      <c r="H47" s="412" t="s">
        <v>1234</v>
      </c>
      <c r="I47" s="84" t="s">
        <v>1238</v>
      </c>
      <c r="J47" s="410">
        <v>0.22</v>
      </c>
      <c r="K47" s="410">
        <v>660</v>
      </c>
      <c r="L47" s="84"/>
    </row>
    <row r="48" spans="1:12" ht="60" x14ac:dyDescent="0.2">
      <c r="A48" s="95"/>
      <c r="B48" s="411" t="s">
        <v>342</v>
      </c>
      <c r="C48" s="412" t="s">
        <v>887</v>
      </c>
      <c r="D48" s="84">
        <v>404404122</v>
      </c>
      <c r="E48" s="412" t="s">
        <v>1234</v>
      </c>
      <c r="F48" s="84">
        <v>4.1500000000000004</v>
      </c>
      <c r="G48" s="84"/>
      <c r="H48" s="412" t="s">
        <v>1234</v>
      </c>
      <c r="I48" s="84" t="s">
        <v>1548</v>
      </c>
      <c r="J48" s="410">
        <v>69</v>
      </c>
      <c r="K48" s="410">
        <v>286.35000000000002</v>
      </c>
      <c r="L48" s="84"/>
    </row>
    <row r="49" spans="1:12" ht="60" x14ac:dyDescent="0.2">
      <c r="A49" s="95"/>
      <c r="B49" s="411" t="s">
        <v>342</v>
      </c>
      <c r="C49" s="412" t="s">
        <v>887</v>
      </c>
      <c r="D49" s="84">
        <v>404404122</v>
      </c>
      <c r="E49" s="412" t="s">
        <v>1234</v>
      </c>
      <c r="F49" s="84">
        <v>4.1500000000000004</v>
      </c>
      <c r="G49" s="84"/>
      <c r="H49" s="412" t="s">
        <v>1234</v>
      </c>
      <c r="I49" s="84" t="s">
        <v>1548</v>
      </c>
      <c r="J49" s="410">
        <v>58.915700000000001</v>
      </c>
      <c r="K49" s="410">
        <v>244.5</v>
      </c>
      <c r="L49" s="84"/>
    </row>
    <row r="50" spans="1:12" ht="60" x14ac:dyDescent="0.2">
      <c r="A50" s="95"/>
      <c r="B50" s="411" t="s">
        <v>342</v>
      </c>
      <c r="C50" s="412" t="s">
        <v>887</v>
      </c>
      <c r="D50" s="84">
        <v>404404122</v>
      </c>
      <c r="E50" s="412" t="s">
        <v>1234</v>
      </c>
      <c r="F50" s="84">
        <v>20</v>
      </c>
      <c r="G50" s="84"/>
      <c r="H50" s="412" t="s">
        <v>1234</v>
      </c>
      <c r="I50" s="84" t="s">
        <v>1548</v>
      </c>
      <c r="J50" s="410">
        <v>69</v>
      </c>
      <c r="K50" s="410">
        <v>1380</v>
      </c>
      <c r="L50" s="84"/>
    </row>
    <row r="51" spans="1:12" ht="60" x14ac:dyDescent="0.2">
      <c r="A51" s="95"/>
      <c r="B51" s="411" t="s">
        <v>342</v>
      </c>
      <c r="C51" s="412" t="s">
        <v>887</v>
      </c>
      <c r="D51" s="84">
        <v>404404122</v>
      </c>
      <c r="E51" s="412" t="s">
        <v>1234</v>
      </c>
      <c r="F51" s="84">
        <v>10000</v>
      </c>
      <c r="G51" s="84"/>
      <c r="H51" s="412" t="s">
        <v>1234</v>
      </c>
      <c r="I51" s="84" t="s">
        <v>1238</v>
      </c>
      <c r="J51" s="410">
        <v>0.22</v>
      </c>
      <c r="K51" s="410">
        <v>2200</v>
      </c>
      <c r="L51" s="84"/>
    </row>
    <row r="52" spans="1:12" ht="60" x14ac:dyDescent="0.2">
      <c r="A52" s="95"/>
      <c r="B52" s="411" t="s">
        <v>342</v>
      </c>
      <c r="C52" s="412" t="s">
        <v>887</v>
      </c>
      <c r="D52" s="84">
        <v>404404122</v>
      </c>
      <c r="E52" s="412" t="s">
        <v>1234</v>
      </c>
      <c r="F52" s="84">
        <v>10000</v>
      </c>
      <c r="G52" s="84"/>
      <c r="H52" s="412" t="s">
        <v>1234</v>
      </c>
      <c r="I52" s="84" t="s">
        <v>1238</v>
      </c>
      <c r="J52" s="410">
        <v>0.125</v>
      </c>
      <c r="K52" s="410">
        <v>1250</v>
      </c>
      <c r="L52" s="84"/>
    </row>
    <row r="53" spans="1:12" ht="60" x14ac:dyDescent="0.2">
      <c r="A53" s="95"/>
      <c r="B53" s="411" t="s">
        <v>342</v>
      </c>
      <c r="C53" s="412" t="s">
        <v>887</v>
      </c>
      <c r="D53" s="84">
        <v>404404122</v>
      </c>
      <c r="E53" s="412" t="s">
        <v>1234</v>
      </c>
      <c r="F53" s="84">
        <v>1</v>
      </c>
      <c r="G53" s="84"/>
      <c r="H53" s="412" t="s">
        <v>1234</v>
      </c>
      <c r="I53" s="84" t="s">
        <v>1238</v>
      </c>
      <c r="J53" s="410">
        <v>517.5</v>
      </c>
      <c r="K53" s="410">
        <v>517.5</v>
      </c>
      <c r="L53" s="84"/>
    </row>
    <row r="54" spans="1:12" ht="60" x14ac:dyDescent="0.2">
      <c r="A54" s="95"/>
      <c r="B54" s="411" t="s">
        <v>342</v>
      </c>
      <c r="C54" s="412" t="s">
        <v>887</v>
      </c>
      <c r="D54" s="84">
        <v>404404122</v>
      </c>
      <c r="E54" s="412" t="s">
        <v>1234</v>
      </c>
      <c r="F54" s="84">
        <v>5.32</v>
      </c>
      <c r="G54" s="84"/>
      <c r="H54" s="412" t="s">
        <v>1234</v>
      </c>
      <c r="I54" s="84" t="s">
        <v>1548</v>
      </c>
      <c r="J54" s="410">
        <v>75</v>
      </c>
      <c r="K54" s="410">
        <v>399</v>
      </c>
      <c r="L54" s="84"/>
    </row>
    <row r="55" spans="1:12" ht="60" x14ac:dyDescent="0.2">
      <c r="A55" s="95"/>
      <c r="B55" s="411" t="s">
        <v>342</v>
      </c>
      <c r="C55" s="412" t="s">
        <v>887</v>
      </c>
      <c r="D55" s="84">
        <v>404404122</v>
      </c>
      <c r="E55" s="412" t="s">
        <v>1234</v>
      </c>
      <c r="F55" s="84">
        <v>6.27</v>
      </c>
      <c r="G55" s="84"/>
      <c r="H55" s="412" t="s">
        <v>1234</v>
      </c>
      <c r="I55" s="84" t="s">
        <v>1548</v>
      </c>
      <c r="J55" s="410">
        <v>74.880399999999995</v>
      </c>
      <c r="K55" s="410">
        <v>469.5</v>
      </c>
      <c r="L55" s="84"/>
    </row>
    <row r="56" spans="1:12" ht="60" x14ac:dyDescent="0.2">
      <c r="A56" s="95"/>
      <c r="B56" s="411" t="s">
        <v>342</v>
      </c>
      <c r="C56" s="412" t="s">
        <v>887</v>
      </c>
      <c r="D56" s="84">
        <v>404404122</v>
      </c>
      <c r="E56" s="412" t="s">
        <v>1234</v>
      </c>
      <c r="F56" s="84">
        <v>8.75</v>
      </c>
      <c r="G56" s="84"/>
      <c r="H56" s="412" t="s">
        <v>1234</v>
      </c>
      <c r="I56" s="84" t="s">
        <v>1548</v>
      </c>
      <c r="J56" s="410">
        <v>86.4</v>
      </c>
      <c r="K56" s="410">
        <v>756</v>
      </c>
      <c r="L56" s="84"/>
    </row>
    <row r="57" spans="1:12" ht="60" x14ac:dyDescent="0.2">
      <c r="A57" s="95"/>
      <c r="B57" s="411" t="s">
        <v>342</v>
      </c>
      <c r="C57" s="412" t="s">
        <v>887</v>
      </c>
      <c r="D57" s="84">
        <v>404404122</v>
      </c>
      <c r="E57" s="412" t="s">
        <v>1234</v>
      </c>
      <c r="F57" s="84">
        <v>12.6</v>
      </c>
      <c r="G57" s="84"/>
      <c r="H57" s="412" t="s">
        <v>1234</v>
      </c>
      <c r="I57" s="84" t="s">
        <v>1548</v>
      </c>
      <c r="J57" s="410">
        <v>69</v>
      </c>
      <c r="K57" s="410">
        <v>869.4</v>
      </c>
      <c r="L57" s="84"/>
    </row>
    <row r="58" spans="1:12" ht="60" x14ac:dyDescent="0.2">
      <c r="A58" s="95"/>
      <c r="B58" s="411" t="s">
        <v>342</v>
      </c>
      <c r="C58" s="412" t="s">
        <v>887</v>
      </c>
      <c r="D58" s="84">
        <v>404404122</v>
      </c>
      <c r="E58" s="412" t="s">
        <v>1234</v>
      </c>
      <c r="F58" s="84">
        <v>3500</v>
      </c>
      <c r="G58" s="84"/>
      <c r="H58" s="412" t="s">
        <v>1234</v>
      </c>
      <c r="I58" s="84" t="s">
        <v>1238</v>
      </c>
      <c r="J58" s="410">
        <v>0.22</v>
      </c>
      <c r="K58" s="410">
        <v>770</v>
      </c>
      <c r="L58" s="84"/>
    </row>
    <row r="59" spans="1:12" ht="60" x14ac:dyDescent="0.2">
      <c r="A59" s="95"/>
      <c r="B59" s="411" t="s">
        <v>342</v>
      </c>
      <c r="C59" s="412" t="s">
        <v>887</v>
      </c>
      <c r="D59" s="84">
        <v>404404122</v>
      </c>
      <c r="E59" s="412" t="s">
        <v>1234</v>
      </c>
      <c r="F59" s="84">
        <v>4</v>
      </c>
      <c r="G59" s="84"/>
      <c r="H59" s="412" t="s">
        <v>1234</v>
      </c>
      <c r="I59" s="84" t="s">
        <v>1238</v>
      </c>
      <c r="J59" s="410">
        <v>150</v>
      </c>
      <c r="K59" s="410">
        <v>600</v>
      </c>
      <c r="L59" s="84"/>
    </row>
    <row r="60" spans="1:12" ht="15" x14ac:dyDescent="0.2">
      <c r="A60" s="95"/>
      <c r="B60" s="411"/>
      <c r="C60" s="412"/>
      <c r="D60" s="84"/>
      <c r="E60" s="412"/>
      <c r="F60" s="84"/>
      <c r="G60" s="84"/>
      <c r="H60" s="412"/>
      <c r="I60" s="84"/>
      <c r="J60" s="410"/>
      <c r="K60" s="410"/>
      <c r="L60" s="84"/>
    </row>
    <row r="61" spans="1:12" ht="15" x14ac:dyDescent="0.2">
      <c r="A61" s="84" t="s">
        <v>264</v>
      </c>
      <c r="B61" s="326"/>
      <c r="C61" s="412"/>
      <c r="D61" s="84"/>
      <c r="E61" s="412"/>
      <c r="F61" s="84"/>
      <c r="G61" s="84"/>
      <c r="H61" s="84"/>
      <c r="I61" s="84"/>
      <c r="J61" s="410"/>
      <c r="K61" s="4"/>
      <c r="L61" s="84"/>
    </row>
    <row r="62" spans="1:12" ht="15" x14ac:dyDescent="0.3">
      <c r="A62" s="84"/>
      <c r="B62" s="326"/>
      <c r="C62" s="656"/>
      <c r="D62" s="657"/>
      <c r="E62" s="656"/>
      <c r="F62" s="657"/>
      <c r="G62" s="84"/>
      <c r="H62" s="84"/>
      <c r="I62" s="84"/>
      <c r="J62" s="84" t="s">
        <v>457</v>
      </c>
      <c r="K62" s="658">
        <f>SUM(K10:K61)</f>
        <v>758119.09</v>
      </c>
      <c r="L62" s="84"/>
    </row>
    <row r="63" spans="1:12" ht="15" x14ac:dyDescent="0.3">
      <c r="A63" s="659"/>
      <c r="B63" s="659"/>
      <c r="C63" s="660"/>
      <c r="D63" s="659"/>
      <c r="E63" s="660"/>
      <c r="F63" s="659"/>
      <c r="G63" s="659"/>
      <c r="H63" s="659"/>
      <c r="I63" s="659"/>
      <c r="J63" s="659"/>
      <c r="K63" s="661"/>
    </row>
    <row r="64" spans="1:12" ht="15" x14ac:dyDescent="0.3">
      <c r="A64" s="662" t="s">
        <v>458</v>
      </c>
      <c r="B64" s="662"/>
      <c r="C64" s="660"/>
      <c r="D64" s="659"/>
      <c r="E64" s="660"/>
      <c r="F64" s="659"/>
      <c r="G64" s="659"/>
      <c r="H64" s="659"/>
      <c r="I64" s="659"/>
      <c r="J64" s="659"/>
      <c r="K64" s="661"/>
    </row>
    <row r="65" spans="1:11" ht="15" x14ac:dyDescent="0.3">
      <c r="A65" s="662" t="s">
        <v>459</v>
      </c>
      <c r="B65" s="662"/>
      <c r="C65" s="660"/>
      <c r="D65" s="659"/>
      <c r="E65" s="660"/>
      <c r="F65" s="659"/>
      <c r="G65" s="659"/>
      <c r="H65" s="659"/>
      <c r="I65" s="659"/>
      <c r="J65" s="659"/>
      <c r="K65" s="661"/>
    </row>
    <row r="66" spans="1:11" ht="15" x14ac:dyDescent="0.3">
      <c r="A66" s="663" t="s">
        <v>460</v>
      </c>
      <c r="B66" s="662"/>
      <c r="C66" s="664"/>
      <c r="D66" s="661"/>
      <c r="E66" s="664"/>
      <c r="F66" s="661"/>
      <c r="G66" s="661"/>
      <c r="H66" s="661"/>
      <c r="I66" s="661"/>
      <c r="J66" s="661"/>
      <c r="K66" s="661"/>
    </row>
    <row r="67" spans="1:11" ht="15" x14ac:dyDescent="0.3">
      <c r="A67" s="663" t="s">
        <v>461</v>
      </c>
      <c r="B67" s="662"/>
      <c r="C67" s="664"/>
      <c r="D67" s="661"/>
      <c r="E67" s="664"/>
      <c r="F67" s="661"/>
      <c r="G67" s="661"/>
      <c r="H67" s="661"/>
      <c r="I67" s="661"/>
      <c r="J67" s="661"/>
      <c r="K67" s="661"/>
    </row>
    <row r="68" spans="1:11" ht="409.5" x14ac:dyDescent="0.2">
      <c r="A68" s="665" t="s">
        <v>1549</v>
      </c>
      <c r="B68" s="665"/>
      <c r="C68" s="666"/>
      <c r="D68" s="665"/>
      <c r="E68" s="666"/>
      <c r="F68" s="665"/>
      <c r="G68" s="665"/>
      <c r="H68" s="665"/>
      <c r="I68" s="665"/>
      <c r="J68" s="665"/>
      <c r="K68" s="665"/>
    </row>
    <row r="69" spans="1:11" ht="15" x14ac:dyDescent="0.2">
      <c r="A69" s="665"/>
      <c r="B69" s="665"/>
      <c r="C69" s="666"/>
      <c r="D69" s="665"/>
      <c r="E69" s="666"/>
      <c r="F69" s="665"/>
      <c r="G69" s="665"/>
      <c r="H69" s="665"/>
      <c r="I69" s="665"/>
      <c r="J69" s="665"/>
      <c r="K69" s="665"/>
    </row>
    <row r="70" spans="1:11" ht="15" x14ac:dyDescent="0.2">
      <c r="A70" s="667"/>
      <c r="B70" s="667"/>
      <c r="C70" s="666"/>
      <c r="D70" s="667"/>
      <c r="E70" s="666"/>
      <c r="F70" s="667"/>
      <c r="G70" s="667"/>
      <c r="H70" s="667"/>
      <c r="I70" s="667"/>
      <c r="J70" s="667"/>
      <c r="K70" s="667"/>
    </row>
    <row r="71" spans="1:11" ht="60" x14ac:dyDescent="0.3">
      <c r="A71" s="557" t="s">
        <v>96</v>
      </c>
      <c r="B71" s="557"/>
      <c r="C71" s="598"/>
      <c r="D71" s="328"/>
      <c r="E71" s="599"/>
      <c r="F71" s="327"/>
      <c r="G71" s="327"/>
      <c r="H71" s="327"/>
      <c r="I71" s="327"/>
      <c r="J71" s="327"/>
      <c r="K71" s="661"/>
    </row>
    <row r="72" spans="1:11" ht="15" x14ac:dyDescent="0.3">
      <c r="A72" s="327"/>
      <c r="B72" s="328"/>
      <c r="C72" s="598"/>
      <c r="D72" s="328"/>
      <c r="E72" s="599"/>
      <c r="F72" s="327"/>
      <c r="G72" s="327"/>
      <c r="H72" s="327"/>
      <c r="I72" s="327"/>
      <c r="J72" s="329"/>
      <c r="K72" s="661"/>
    </row>
    <row r="73" spans="1:11" ht="90" x14ac:dyDescent="0.3">
      <c r="A73" s="327"/>
      <c r="B73" s="328"/>
      <c r="C73" s="559" t="s">
        <v>256</v>
      </c>
      <c r="D73" s="558"/>
      <c r="E73" s="560"/>
      <c r="F73" s="330"/>
      <c r="G73" s="559" t="s">
        <v>462</v>
      </c>
      <c r="H73" s="559"/>
      <c r="I73" s="559"/>
      <c r="J73" s="331"/>
      <c r="K73" s="661"/>
    </row>
    <row r="74" spans="1:11" ht="15" x14ac:dyDescent="0.3">
      <c r="A74" s="327"/>
      <c r="B74" s="328"/>
      <c r="C74" s="598"/>
      <c r="D74" s="328"/>
      <c r="E74" s="599"/>
      <c r="F74" s="327"/>
      <c r="G74" s="560"/>
      <c r="H74" s="560"/>
      <c r="I74" s="560"/>
      <c r="J74" s="331"/>
      <c r="K74" s="661"/>
    </row>
    <row r="75" spans="1:11" ht="15" x14ac:dyDescent="0.3">
      <c r="A75" s="327"/>
      <c r="B75" s="328"/>
      <c r="C75" s="560" t="s">
        <v>127</v>
      </c>
      <c r="D75" s="556"/>
      <c r="E75" s="560"/>
      <c r="F75" s="330"/>
      <c r="G75" s="327"/>
      <c r="H75" s="327"/>
      <c r="I75" s="327"/>
      <c r="J75" s="327"/>
      <c r="K75" s="661"/>
    </row>
  </sheetData>
  <mergeCells count="1">
    <mergeCell ref="K3:L3"/>
  </mergeCells>
  <dataValidations count="1">
    <dataValidation type="list" allowBlank="1" showInputMessage="1" showErrorMessage="1" sqref="B10:B6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3" zoomScale="115" zoomScaleNormal="100" zoomScaleSheetLayoutView="115" workbookViewId="0">
      <selection activeCell="D52" activeCellId="1" sqref="D47 D52"/>
    </sheetView>
  </sheetViews>
  <sheetFormatPr defaultColWidth="9.140625"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1" t="s">
        <v>212</v>
      </c>
      <c r="B1" s="116"/>
      <c r="C1" s="829" t="s">
        <v>186</v>
      </c>
      <c r="D1" s="829"/>
      <c r="E1" s="102"/>
    </row>
    <row r="2" spans="1:5" x14ac:dyDescent="0.3">
      <c r="A2" s="73" t="s">
        <v>128</v>
      </c>
      <c r="B2" s="116"/>
      <c r="C2" s="320">
        <v>42634</v>
      </c>
      <c r="D2" s="350">
        <v>42651</v>
      </c>
      <c r="E2" s="102"/>
    </row>
    <row r="3" spans="1:5" x14ac:dyDescent="0.3">
      <c r="A3" s="113"/>
      <c r="B3" s="116"/>
      <c r="C3" s="74"/>
      <c r="D3" s="74"/>
      <c r="E3" s="102"/>
    </row>
    <row r="4" spans="1: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05"/>
    </row>
    <row r="5" spans="1:5" x14ac:dyDescent="0.3">
      <c r="A5" s="114" t="str">
        <f>'ფორმა N1'!D4</f>
        <v>საარჩევნო ბლოკი პაატა ბურჭულაძე სახელმწიფო ხალხისთვის</v>
      </c>
      <c r="B5" s="115"/>
      <c r="C5" s="115"/>
      <c r="D5" s="55"/>
      <c r="E5" s="105"/>
    </row>
    <row r="6" spans="1:5" x14ac:dyDescent="0.3">
      <c r="A6" s="74"/>
      <c r="B6" s="73"/>
      <c r="C6" s="73"/>
      <c r="D6" s="73"/>
      <c r="E6" s="105"/>
    </row>
    <row r="7" spans="1:5" x14ac:dyDescent="0.3">
      <c r="A7" s="112"/>
      <c r="B7" s="117"/>
      <c r="C7" s="118"/>
      <c r="D7" s="118"/>
      <c r="E7" s="102"/>
    </row>
    <row r="8" spans="1:5" ht="45" x14ac:dyDescent="0.3">
      <c r="A8" s="119" t="s">
        <v>101</v>
      </c>
      <c r="B8" s="119" t="s">
        <v>178</v>
      </c>
      <c r="C8" s="119" t="s">
        <v>291</v>
      </c>
      <c r="D8" s="119" t="s">
        <v>245</v>
      </c>
      <c r="E8" s="102"/>
    </row>
    <row r="9" spans="1:5" x14ac:dyDescent="0.3">
      <c r="A9" s="45"/>
      <c r="B9" s="46"/>
      <c r="C9" s="150"/>
      <c r="D9" s="150"/>
      <c r="E9" s="102"/>
    </row>
    <row r="10" spans="1:5" x14ac:dyDescent="0.3">
      <c r="A10" s="47" t="s">
        <v>179</v>
      </c>
      <c r="B10" s="48"/>
      <c r="C10" s="120">
        <f>SUM(C11,C34)</f>
        <v>346927.06</v>
      </c>
      <c r="D10" s="120">
        <f>SUM(D11,D34)</f>
        <v>325259.96000000002</v>
      </c>
      <c r="E10" s="102"/>
    </row>
    <row r="11" spans="1:5" x14ac:dyDescent="0.3">
      <c r="A11" s="49" t="s">
        <v>180</v>
      </c>
      <c r="B11" s="50"/>
      <c r="C11" s="82">
        <f>SUM(C12:C32)</f>
        <v>19.059999999999999</v>
      </c>
      <c r="D11" s="82">
        <f>SUM(D12:D32)</f>
        <v>3955.96</v>
      </c>
      <c r="E11" s="102"/>
    </row>
    <row r="12" spans="1:5" x14ac:dyDescent="0.3">
      <c r="A12" s="53">
        <v>1110</v>
      </c>
      <c r="B12" s="52" t="s">
        <v>130</v>
      </c>
      <c r="C12" s="8"/>
      <c r="D12" s="8"/>
      <c r="E12" s="102"/>
    </row>
    <row r="13" spans="1:5" x14ac:dyDescent="0.3">
      <c r="A13" s="53">
        <v>1120</v>
      </c>
      <c r="B13" s="52" t="s">
        <v>131</v>
      </c>
      <c r="C13" s="8"/>
      <c r="D13" s="8"/>
      <c r="E13" s="102"/>
    </row>
    <row r="14" spans="1:5" x14ac:dyDescent="0.3">
      <c r="A14" s="53">
        <v>1211</v>
      </c>
      <c r="B14" s="52" t="s">
        <v>132</v>
      </c>
      <c r="C14" s="8">
        <v>19.059999999999999</v>
      </c>
      <c r="D14" s="8">
        <v>2978.46</v>
      </c>
      <c r="E14" s="102"/>
    </row>
    <row r="15" spans="1:5" x14ac:dyDescent="0.3">
      <c r="A15" s="53">
        <v>1212</v>
      </c>
      <c r="B15" s="52" t="s">
        <v>133</v>
      </c>
      <c r="C15" s="8"/>
      <c r="D15" s="8"/>
      <c r="E15" s="102"/>
    </row>
    <row r="16" spans="1:5" x14ac:dyDescent="0.3">
      <c r="A16" s="53">
        <v>1213</v>
      </c>
      <c r="B16" s="52" t="s">
        <v>134</v>
      </c>
      <c r="C16" s="8"/>
      <c r="D16" s="8"/>
      <c r="E16" s="102"/>
    </row>
    <row r="17" spans="1:5" x14ac:dyDescent="0.3">
      <c r="A17" s="53">
        <v>1214</v>
      </c>
      <c r="B17" s="52" t="s">
        <v>135</v>
      </c>
      <c r="C17" s="8"/>
      <c r="D17" s="8"/>
      <c r="E17" s="102"/>
    </row>
    <row r="18" spans="1:5" x14ac:dyDescent="0.3">
      <c r="A18" s="53">
        <v>1215</v>
      </c>
      <c r="B18" s="52" t="s">
        <v>136</v>
      </c>
      <c r="C18" s="8"/>
      <c r="D18" s="8"/>
      <c r="E18" s="102"/>
    </row>
    <row r="19" spans="1:5" x14ac:dyDescent="0.3">
      <c r="A19" s="53">
        <v>1300</v>
      </c>
      <c r="B19" s="52" t="s">
        <v>137</v>
      </c>
      <c r="C19" s="8"/>
      <c r="D19" s="8"/>
      <c r="E19" s="102"/>
    </row>
    <row r="20" spans="1:5" x14ac:dyDescent="0.3">
      <c r="A20" s="53">
        <v>1410</v>
      </c>
      <c r="B20" s="52" t="s">
        <v>138</v>
      </c>
      <c r="C20" s="8"/>
      <c r="D20" s="8"/>
      <c r="E20" s="102"/>
    </row>
    <row r="21" spans="1:5" x14ac:dyDescent="0.3">
      <c r="A21" s="53">
        <v>1421</v>
      </c>
      <c r="B21" s="52" t="s">
        <v>139</v>
      </c>
      <c r="C21" s="8"/>
      <c r="D21" s="8"/>
      <c r="E21" s="102"/>
    </row>
    <row r="22" spans="1:5" x14ac:dyDescent="0.3">
      <c r="A22" s="53">
        <v>1422</v>
      </c>
      <c r="B22" s="52" t="s">
        <v>140</v>
      </c>
      <c r="C22" s="8"/>
      <c r="D22" s="8"/>
      <c r="E22" s="102"/>
    </row>
    <row r="23" spans="1:5" x14ac:dyDescent="0.3">
      <c r="A23" s="53">
        <v>1423</v>
      </c>
      <c r="B23" s="52" t="s">
        <v>141</v>
      </c>
      <c r="C23" s="8"/>
      <c r="D23" s="8"/>
      <c r="E23" s="102"/>
    </row>
    <row r="24" spans="1:5" x14ac:dyDescent="0.3">
      <c r="A24" s="53">
        <v>1431</v>
      </c>
      <c r="B24" s="52" t="s">
        <v>142</v>
      </c>
      <c r="C24" s="8"/>
      <c r="D24" s="8"/>
      <c r="E24" s="102"/>
    </row>
    <row r="25" spans="1:5" x14ac:dyDescent="0.3">
      <c r="A25" s="53">
        <v>1432</v>
      </c>
      <c r="B25" s="52" t="s">
        <v>143</v>
      </c>
      <c r="C25" s="8"/>
      <c r="D25" s="8"/>
      <c r="E25" s="102"/>
    </row>
    <row r="26" spans="1:5" x14ac:dyDescent="0.3">
      <c r="A26" s="53">
        <v>1433</v>
      </c>
      <c r="B26" s="52" t="s">
        <v>144</v>
      </c>
      <c r="C26" s="8"/>
      <c r="D26" s="8"/>
      <c r="E26" s="102"/>
    </row>
    <row r="27" spans="1:5" x14ac:dyDescent="0.3">
      <c r="A27" s="53">
        <v>1441</v>
      </c>
      <c r="B27" s="52" t="s">
        <v>145</v>
      </c>
      <c r="C27" s="8"/>
      <c r="D27" s="8"/>
      <c r="E27" s="102"/>
    </row>
    <row r="28" spans="1:5" x14ac:dyDescent="0.3">
      <c r="A28" s="53">
        <v>1442</v>
      </c>
      <c r="B28" s="52" t="s">
        <v>146</v>
      </c>
      <c r="C28" s="8"/>
      <c r="D28" s="8">
        <v>977.5</v>
      </c>
      <c r="E28" s="102"/>
    </row>
    <row r="29" spans="1:5" x14ac:dyDescent="0.3">
      <c r="A29" s="53">
        <v>1443</v>
      </c>
      <c r="B29" s="52" t="s">
        <v>147</v>
      </c>
      <c r="C29" s="8"/>
      <c r="D29" s="8"/>
      <c r="E29" s="102"/>
    </row>
    <row r="30" spans="1:5" x14ac:dyDescent="0.3">
      <c r="A30" s="53">
        <v>1444</v>
      </c>
      <c r="B30" s="52" t="s">
        <v>148</v>
      </c>
      <c r="C30" s="8"/>
      <c r="D30" s="8"/>
      <c r="E30" s="102"/>
    </row>
    <row r="31" spans="1:5" x14ac:dyDescent="0.3">
      <c r="A31" s="53">
        <v>1445</v>
      </c>
      <c r="B31" s="52" t="s">
        <v>149</v>
      </c>
      <c r="C31" s="8"/>
      <c r="D31" s="8"/>
      <c r="E31" s="102"/>
    </row>
    <row r="32" spans="1:5" x14ac:dyDescent="0.3">
      <c r="A32" s="53">
        <v>1446</v>
      </c>
      <c r="B32" s="52" t="s">
        <v>150</v>
      </c>
      <c r="C32" s="8"/>
      <c r="D32" s="8"/>
      <c r="E32" s="102"/>
    </row>
    <row r="33" spans="1:5" x14ac:dyDescent="0.3">
      <c r="A33" s="30"/>
      <c r="E33" s="102"/>
    </row>
    <row r="34" spans="1:5" x14ac:dyDescent="0.3">
      <c r="A34" s="54" t="s">
        <v>181</v>
      </c>
      <c r="B34" s="52"/>
      <c r="C34" s="82">
        <f>SUM(C35:C42)</f>
        <v>346908</v>
      </c>
      <c r="D34" s="82">
        <f>SUM(D35:D42)</f>
        <v>321304</v>
      </c>
      <c r="E34" s="102"/>
    </row>
    <row r="35" spans="1:5" x14ac:dyDescent="0.3">
      <c r="A35" s="53">
        <v>2110</v>
      </c>
      <c r="B35" s="52" t="s">
        <v>89</v>
      </c>
      <c r="C35" s="8"/>
      <c r="D35" s="8"/>
      <c r="E35" s="102"/>
    </row>
    <row r="36" spans="1:5" x14ac:dyDescent="0.3">
      <c r="A36" s="53">
        <v>2120</v>
      </c>
      <c r="B36" s="52" t="s">
        <v>151</v>
      </c>
      <c r="C36" s="8">
        <v>321304</v>
      </c>
      <c r="D36" s="8">
        <v>321304</v>
      </c>
      <c r="E36" s="102"/>
    </row>
    <row r="37" spans="1:5" x14ac:dyDescent="0.3">
      <c r="A37" s="53">
        <v>2130</v>
      </c>
      <c r="B37" s="52" t="s">
        <v>90</v>
      </c>
      <c r="C37" s="8"/>
      <c r="D37" s="8"/>
      <c r="E37" s="102"/>
    </row>
    <row r="38" spans="1:5" x14ac:dyDescent="0.3">
      <c r="A38" s="53">
        <v>2140</v>
      </c>
      <c r="B38" s="52" t="s">
        <v>387</v>
      </c>
      <c r="C38" s="8"/>
      <c r="D38" s="8"/>
      <c r="E38" s="102"/>
    </row>
    <row r="39" spans="1:5" x14ac:dyDescent="0.3">
      <c r="A39" s="53">
        <v>2150</v>
      </c>
      <c r="B39" s="52" t="s">
        <v>390</v>
      </c>
      <c r="C39" s="8"/>
      <c r="D39" s="8"/>
      <c r="E39" s="102"/>
    </row>
    <row r="40" spans="1:5" s="175" customFormat="1" x14ac:dyDescent="0.3">
      <c r="A40" s="444">
        <v>2220</v>
      </c>
      <c r="B40" s="445" t="s">
        <v>91</v>
      </c>
      <c r="C40" s="364">
        <v>25604</v>
      </c>
      <c r="D40" s="364">
        <v>0</v>
      </c>
    </row>
    <row r="41" spans="1:5" x14ac:dyDescent="0.3">
      <c r="A41" s="53">
        <v>2300</v>
      </c>
      <c r="B41" s="52" t="s">
        <v>152</v>
      </c>
      <c r="C41" s="8"/>
      <c r="D41" s="8"/>
      <c r="E41" s="102"/>
    </row>
    <row r="42" spans="1:5" x14ac:dyDescent="0.3">
      <c r="A42" s="53">
        <v>2400</v>
      </c>
      <c r="B42" s="52" t="s">
        <v>153</v>
      </c>
      <c r="C42" s="8"/>
      <c r="D42" s="8"/>
      <c r="E42" s="102"/>
    </row>
    <row r="43" spans="1:5" x14ac:dyDescent="0.3">
      <c r="A43" s="31"/>
      <c r="E43" s="102"/>
    </row>
    <row r="44" spans="1:5" x14ac:dyDescent="0.3">
      <c r="A44" s="51" t="s">
        <v>185</v>
      </c>
      <c r="B44" s="52"/>
      <c r="C44" s="82">
        <f>SUM(C45,C64)</f>
        <v>661013.90999999992</v>
      </c>
      <c r="D44" s="82">
        <f>SUM(D45,D64)</f>
        <v>608065.81999999995</v>
      </c>
      <c r="E44" s="102"/>
    </row>
    <row r="45" spans="1:5" x14ac:dyDescent="0.3">
      <c r="A45" s="54" t="s">
        <v>182</v>
      </c>
      <c r="B45" s="52"/>
      <c r="C45" s="82">
        <f>SUM(C46:C61)</f>
        <v>661013.90999999992</v>
      </c>
      <c r="D45" s="82">
        <f>SUM(D46:D61)</f>
        <v>608065.81999999995</v>
      </c>
      <c r="E45" s="102"/>
    </row>
    <row r="46" spans="1:5" x14ac:dyDescent="0.3">
      <c r="A46" s="53">
        <v>3100</v>
      </c>
      <c r="B46" s="52" t="s">
        <v>154</v>
      </c>
      <c r="C46" s="8"/>
      <c r="D46" s="8"/>
      <c r="E46" s="102"/>
    </row>
    <row r="47" spans="1:5" x14ac:dyDescent="0.3">
      <c r="A47" s="53">
        <v>3210</v>
      </c>
      <c r="B47" s="52" t="s">
        <v>155</v>
      </c>
      <c r="C47" s="8">
        <v>538264.09</v>
      </c>
      <c r="D47" s="8">
        <v>481767</v>
      </c>
      <c r="E47" s="102"/>
    </row>
    <row r="48" spans="1:5" x14ac:dyDescent="0.3">
      <c r="A48" s="53">
        <v>3221</v>
      </c>
      <c r="B48" s="52" t="s">
        <v>156</v>
      </c>
      <c r="C48" s="8"/>
      <c r="D48" s="8"/>
      <c r="E48" s="102"/>
    </row>
    <row r="49" spans="1:5" x14ac:dyDescent="0.3">
      <c r="A49" s="53">
        <v>3222</v>
      </c>
      <c r="B49" s="52" t="s">
        <v>157</v>
      </c>
      <c r="C49" s="8">
        <v>11651</v>
      </c>
      <c r="D49" s="8">
        <v>15200</v>
      </c>
      <c r="E49" s="102"/>
    </row>
    <row r="50" spans="1:5" x14ac:dyDescent="0.3">
      <c r="A50" s="53">
        <v>3223</v>
      </c>
      <c r="B50" s="52" t="s">
        <v>158</v>
      </c>
      <c r="C50" s="8"/>
      <c r="D50" s="8"/>
      <c r="E50" s="102"/>
    </row>
    <row r="51" spans="1:5" x14ac:dyDescent="0.3">
      <c r="A51" s="53">
        <v>3224</v>
      </c>
      <c r="B51" s="52" t="s">
        <v>159</v>
      </c>
      <c r="C51" s="8"/>
      <c r="D51" s="8"/>
      <c r="E51" s="102"/>
    </row>
    <row r="52" spans="1:5" x14ac:dyDescent="0.3">
      <c r="A52" s="53">
        <v>3231</v>
      </c>
      <c r="B52" s="52" t="s">
        <v>160</v>
      </c>
      <c r="C52" s="8">
        <v>110136</v>
      </c>
      <c r="D52" s="8">
        <v>110136</v>
      </c>
      <c r="E52" s="102"/>
    </row>
    <row r="53" spans="1:5" x14ac:dyDescent="0.3">
      <c r="A53" s="53">
        <v>3232</v>
      </c>
      <c r="B53" s="52" t="s">
        <v>161</v>
      </c>
      <c r="C53" s="8"/>
      <c r="D53" s="8"/>
      <c r="E53" s="102"/>
    </row>
    <row r="54" spans="1:5" x14ac:dyDescent="0.3">
      <c r="A54" s="53">
        <v>3234</v>
      </c>
      <c r="B54" s="52" t="s">
        <v>162</v>
      </c>
      <c r="C54" s="8">
        <v>962.82</v>
      </c>
      <c r="D54" s="8">
        <v>962.82</v>
      </c>
      <c r="E54" s="102"/>
    </row>
    <row r="55" spans="1:5" ht="30" x14ac:dyDescent="0.3">
      <c r="A55" s="53">
        <v>3236</v>
      </c>
      <c r="B55" s="52" t="s">
        <v>177</v>
      </c>
      <c r="C55" s="8"/>
      <c r="D55" s="8"/>
      <c r="E55" s="102"/>
    </row>
    <row r="56" spans="1:5" ht="45" x14ac:dyDescent="0.3">
      <c r="A56" s="53">
        <v>3237</v>
      </c>
      <c r="B56" s="52" t="s">
        <v>163</v>
      </c>
      <c r="C56" s="8"/>
      <c r="D56" s="8"/>
      <c r="E56" s="102"/>
    </row>
    <row r="57" spans="1:5" x14ac:dyDescent="0.3">
      <c r="A57" s="53">
        <v>3241</v>
      </c>
      <c r="B57" s="52" t="s">
        <v>164</v>
      </c>
      <c r="C57" s="8"/>
      <c r="D57" s="8"/>
      <c r="E57" s="102"/>
    </row>
    <row r="58" spans="1:5" x14ac:dyDescent="0.3">
      <c r="A58" s="53">
        <v>3242</v>
      </c>
      <c r="B58" s="52" t="s">
        <v>165</v>
      </c>
      <c r="C58" s="8"/>
      <c r="D58" s="8"/>
      <c r="E58" s="102"/>
    </row>
    <row r="59" spans="1:5" x14ac:dyDescent="0.3">
      <c r="A59" s="53">
        <v>3243</v>
      </c>
      <c r="B59" s="52" t="s">
        <v>166</v>
      </c>
      <c r="C59" s="8"/>
      <c r="D59" s="8"/>
      <c r="E59" s="102"/>
    </row>
    <row r="60" spans="1:5" x14ac:dyDescent="0.3">
      <c r="A60" s="53">
        <v>3245</v>
      </c>
      <c r="B60" s="52" t="s">
        <v>167</v>
      </c>
      <c r="C60" s="8"/>
      <c r="D60" s="8"/>
      <c r="E60" s="102"/>
    </row>
    <row r="61" spans="1:5" x14ac:dyDescent="0.3">
      <c r="A61" s="53">
        <v>3246</v>
      </c>
      <c r="B61" s="52" t="s">
        <v>168</v>
      </c>
      <c r="C61" s="8"/>
      <c r="D61" s="8"/>
      <c r="E61" s="102"/>
    </row>
    <row r="62" spans="1:5" x14ac:dyDescent="0.3">
      <c r="A62" s="31"/>
      <c r="E62" s="102"/>
    </row>
    <row r="63" spans="1:5" x14ac:dyDescent="0.3">
      <c r="A63" s="32"/>
      <c r="E63" s="102"/>
    </row>
    <row r="64" spans="1:5" x14ac:dyDescent="0.3">
      <c r="A64" s="54" t="s">
        <v>183</v>
      </c>
      <c r="B64" s="52"/>
      <c r="C64" s="82">
        <f>SUM(C65:C67)</f>
        <v>0</v>
      </c>
      <c r="D64" s="82">
        <f>SUM(D65:D67)</f>
        <v>0</v>
      </c>
      <c r="E64" s="102"/>
    </row>
    <row r="65" spans="1:5" x14ac:dyDescent="0.3">
      <c r="A65" s="53">
        <v>5100</v>
      </c>
      <c r="B65" s="52" t="s">
        <v>243</v>
      </c>
      <c r="C65" s="8"/>
      <c r="D65" s="8"/>
      <c r="E65" s="102"/>
    </row>
    <row r="66" spans="1:5" x14ac:dyDescent="0.3">
      <c r="A66" s="53">
        <v>5220</v>
      </c>
      <c r="B66" s="52" t="s">
        <v>410</v>
      </c>
      <c r="C66" s="8"/>
      <c r="D66" s="8"/>
      <c r="E66" s="102"/>
    </row>
    <row r="67" spans="1:5" x14ac:dyDescent="0.3">
      <c r="A67" s="53">
        <v>5230</v>
      </c>
      <c r="B67" s="52" t="s">
        <v>411</v>
      </c>
      <c r="C67" s="8"/>
      <c r="D67" s="8"/>
      <c r="E67" s="102"/>
    </row>
    <row r="68" spans="1:5" x14ac:dyDescent="0.3">
      <c r="A68" s="31"/>
      <c r="E68" s="102"/>
    </row>
    <row r="69" spans="1:5" x14ac:dyDescent="0.3">
      <c r="A69" s="2"/>
      <c r="E69" s="102"/>
    </row>
    <row r="70" spans="1:5" x14ac:dyDescent="0.3">
      <c r="A70" s="51" t="s">
        <v>184</v>
      </c>
      <c r="B70" s="52"/>
      <c r="C70" s="8"/>
      <c r="D70" s="8"/>
      <c r="E70" s="102"/>
    </row>
    <row r="71" spans="1:5" ht="30" x14ac:dyDescent="0.3">
      <c r="A71" s="53">
        <v>1</v>
      </c>
      <c r="B71" s="52" t="s">
        <v>169</v>
      </c>
      <c r="C71" s="8"/>
      <c r="D71" s="8"/>
      <c r="E71" s="102"/>
    </row>
    <row r="72" spans="1:5" x14ac:dyDescent="0.3">
      <c r="A72" s="53">
        <v>2</v>
      </c>
      <c r="B72" s="52" t="s">
        <v>170</v>
      </c>
      <c r="C72" s="8"/>
      <c r="D72" s="8"/>
      <c r="E72" s="102"/>
    </row>
    <row r="73" spans="1:5" x14ac:dyDescent="0.3">
      <c r="A73" s="53">
        <v>3</v>
      </c>
      <c r="B73" s="52" t="s">
        <v>171</v>
      </c>
      <c r="C73" s="8"/>
      <c r="D73" s="8"/>
      <c r="E73" s="102"/>
    </row>
    <row r="74" spans="1:5" x14ac:dyDescent="0.3">
      <c r="A74" s="53">
        <v>4</v>
      </c>
      <c r="B74" s="52" t="s">
        <v>347</v>
      </c>
      <c r="C74" s="8"/>
      <c r="D74" s="8"/>
      <c r="E74" s="102"/>
    </row>
    <row r="75" spans="1:5" x14ac:dyDescent="0.3">
      <c r="A75" s="53">
        <v>5</v>
      </c>
      <c r="B75" s="52" t="s">
        <v>172</v>
      </c>
      <c r="C75" s="8"/>
      <c r="D75" s="8"/>
      <c r="E75" s="102"/>
    </row>
    <row r="76" spans="1:5" x14ac:dyDescent="0.3">
      <c r="A76" s="53">
        <v>6</v>
      </c>
      <c r="B76" s="52" t="s">
        <v>173</v>
      </c>
      <c r="C76" s="8"/>
      <c r="D76" s="8"/>
      <c r="E76" s="102"/>
    </row>
    <row r="77" spans="1:5" x14ac:dyDescent="0.3">
      <c r="A77" s="53">
        <v>7</v>
      </c>
      <c r="B77" s="52" t="s">
        <v>174</v>
      </c>
      <c r="C77" s="8"/>
      <c r="D77" s="8"/>
      <c r="E77" s="102"/>
    </row>
    <row r="78" spans="1:5" x14ac:dyDescent="0.3">
      <c r="A78" s="53">
        <v>8</v>
      </c>
      <c r="B78" s="52" t="s">
        <v>175</v>
      </c>
      <c r="C78" s="8"/>
      <c r="D78" s="8"/>
      <c r="E78" s="102"/>
    </row>
    <row r="79" spans="1:5" x14ac:dyDescent="0.3">
      <c r="A79" s="53">
        <v>9</v>
      </c>
      <c r="B79" s="52" t="s">
        <v>176</v>
      </c>
      <c r="C79" s="8"/>
      <c r="D79" s="8"/>
      <c r="E79" s="102"/>
    </row>
    <row r="83" spans="1:9" x14ac:dyDescent="0.3">
      <c r="A83" s="2"/>
      <c r="B83" s="2"/>
    </row>
    <row r="84" spans="1:9" x14ac:dyDescent="0.3">
      <c r="A84" s="66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6" t="s">
        <v>418</v>
      </c>
      <c r="D87" s="12"/>
      <c r="E87"/>
      <c r="F87"/>
      <c r="G87"/>
      <c r="H87"/>
      <c r="I87"/>
    </row>
    <row r="88" spans="1:9" x14ac:dyDescent="0.3">
      <c r="A88"/>
      <c r="B88" s="2" t="s">
        <v>419</v>
      </c>
      <c r="D88" s="12"/>
      <c r="E88"/>
      <c r="F88"/>
      <c r="G88"/>
      <c r="H88"/>
      <c r="I88"/>
    </row>
    <row r="89" spans="1:9" customFormat="1" ht="12.75" x14ac:dyDescent="0.2">
      <c r="B89" s="62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Normal="100" zoomScaleSheetLayoutView="100" workbookViewId="0">
      <selection activeCell="G11" sqref="G11"/>
    </sheetView>
  </sheetViews>
  <sheetFormatPr defaultColWidth="9.140625" defaultRowHeight="15" x14ac:dyDescent="0.3"/>
  <cols>
    <col min="1" max="1" width="4.85546875" style="2" customWidth="1"/>
    <col min="2" max="2" width="31.42578125" style="2" customWidth="1"/>
    <col min="3" max="3" width="27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1" t="s">
        <v>424</v>
      </c>
      <c r="B1" s="73"/>
      <c r="C1" s="73"/>
      <c r="D1" s="73"/>
      <c r="E1" s="73"/>
      <c r="F1" s="73"/>
      <c r="G1" s="73"/>
      <c r="H1" s="73"/>
      <c r="I1" s="822" t="s">
        <v>97</v>
      </c>
      <c r="J1" s="822"/>
      <c r="K1" s="102"/>
    </row>
    <row r="2" spans="1:11" x14ac:dyDescent="0.3">
      <c r="A2" s="73" t="s">
        <v>128</v>
      </c>
      <c r="B2" s="73"/>
      <c r="C2" s="73"/>
      <c r="D2" s="73"/>
      <c r="E2" s="73"/>
      <c r="F2" s="73"/>
      <c r="G2" s="73"/>
      <c r="H2" s="73"/>
      <c r="I2" s="320">
        <v>42634</v>
      </c>
      <c r="J2" s="350">
        <v>42651</v>
      </c>
      <c r="K2" s="102"/>
    </row>
    <row r="3" spans="1:11" x14ac:dyDescent="0.3">
      <c r="A3" s="73"/>
      <c r="B3" s="73"/>
      <c r="C3" s="73"/>
      <c r="D3" s="73"/>
      <c r="E3" s="73"/>
      <c r="F3" s="73"/>
      <c r="G3" s="73"/>
      <c r="H3" s="73"/>
      <c r="I3" s="72"/>
      <c r="J3" s="72"/>
      <c r="K3" s="102"/>
    </row>
    <row r="4" spans="1:11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121"/>
      <c r="G4" s="73"/>
      <c r="H4" s="73"/>
      <c r="I4" s="73"/>
      <c r="J4" s="73"/>
      <c r="K4" s="102"/>
    </row>
    <row r="5" spans="1:11" x14ac:dyDescent="0.3">
      <c r="A5" s="208" t="str">
        <f>'ფორმა N1'!D4</f>
        <v>საარჩევნო ბლოკი პაატა ბურჭულაძე სახელმწიფო ხალხისთვის</v>
      </c>
      <c r="B5" s="343"/>
      <c r="C5" s="343"/>
      <c r="D5" s="343"/>
      <c r="E5" s="343"/>
      <c r="F5" s="344"/>
      <c r="G5" s="343"/>
      <c r="H5" s="343"/>
      <c r="I5" s="343"/>
      <c r="J5" s="343"/>
      <c r="K5" s="102"/>
    </row>
    <row r="6" spans="1:11" x14ac:dyDescent="0.3">
      <c r="A6" s="74"/>
      <c r="B6" s="74"/>
      <c r="C6" s="73"/>
      <c r="D6" s="73"/>
      <c r="E6" s="73"/>
      <c r="F6" s="121"/>
      <c r="G6" s="73"/>
      <c r="H6" s="73"/>
      <c r="I6" s="73"/>
      <c r="J6" s="73"/>
      <c r="K6" s="102"/>
    </row>
    <row r="7" spans="1:11" x14ac:dyDescent="0.3">
      <c r="A7" s="122"/>
      <c r="B7" s="118"/>
      <c r="C7" s="118"/>
      <c r="D7" s="118"/>
      <c r="E7" s="118"/>
      <c r="F7" s="118"/>
      <c r="G7" s="118"/>
      <c r="H7" s="118"/>
      <c r="I7" s="118"/>
      <c r="J7" s="118"/>
      <c r="K7" s="102"/>
    </row>
    <row r="8" spans="1:11" s="27" customFormat="1" ht="45" x14ac:dyDescent="0.3">
      <c r="A8" s="124" t="s">
        <v>64</v>
      </c>
      <c r="B8" s="124" t="s">
        <v>99</v>
      </c>
      <c r="C8" s="125" t="s">
        <v>101</v>
      </c>
      <c r="D8" s="125" t="s">
        <v>263</v>
      </c>
      <c r="E8" s="125" t="s">
        <v>100</v>
      </c>
      <c r="F8" s="123" t="s">
        <v>244</v>
      </c>
      <c r="G8" s="123" t="s">
        <v>282</v>
      </c>
      <c r="H8" s="123" t="s">
        <v>283</v>
      </c>
      <c r="I8" s="123" t="s">
        <v>245</v>
      </c>
      <c r="J8" s="126" t="s">
        <v>102</v>
      </c>
      <c r="K8" s="102"/>
    </row>
    <row r="9" spans="1:11" s="27" customFormat="1" x14ac:dyDescent="0.3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2"/>
    </row>
    <row r="10" spans="1:11" s="27" customFormat="1" ht="34.9" customHeight="1" x14ac:dyDescent="0.3">
      <c r="A10" s="365">
        <v>1</v>
      </c>
      <c r="B10" s="366" t="s">
        <v>517</v>
      </c>
      <c r="C10" s="446" t="s">
        <v>542</v>
      </c>
      <c r="D10" s="505" t="s">
        <v>518</v>
      </c>
      <c r="E10" s="509">
        <v>42569</v>
      </c>
      <c r="F10" s="507">
        <v>19.059999999999999</v>
      </c>
      <c r="G10" s="367">
        <v>1066970.8600000001</v>
      </c>
      <c r="H10" s="367">
        <f>F10+G10-I10</f>
        <v>1064011.4600000002</v>
      </c>
      <c r="I10" s="367">
        <v>2978.46</v>
      </c>
      <c r="J10" s="367"/>
      <c r="K10" s="102"/>
    </row>
    <row r="11" spans="1:11" ht="27.6" customHeight="1" x14ac:dyDescent="0.3">
      <c r="A11" s="368">
        <v>2</v>
      </c>
      <c r="B11" s="369" t="s">
        <v>517</v>
      </c>
      <c r="C11" s="447" t="s">
        <v>543</v>
      </c>
      <c r="D11" s="506" t="s">
        <v>519</v>
      </c>
      <c r="E11" s="509">
        <v>42569</v>
      </c>
      <c r="F11" s="508">
        <v>0</v>
      </c>
      <c r="G11" s="258">
        <v>0</v>
      </c>
      <c r="H11" s="258">
        <v>0</v>
      </c>
      <c r="I11" s="258">
        <v>0</v>
      </c>
      <c r="J11" s="258"/>
    </row>
    <row r="12" spans="1:11" ht="27.6" customHeight="1" x14ac:dyDescent="0.3">
      <c r="A12" s="368">
        <v>2</v>
      </c>
      <c r="B12" s="369" t="s">
        <v>517</v>
      </c>
      <c r="C12" s="447" t="s">
        <v>544</v>
      </c>
      <c r="D12" s="506" t="s">
        <v>545</v>
      </c>
      <c r="E12" s="509">
        <v>42569</v>
      </c>
      <c r="F12" s="508">
        <v>0</v>
      </c>
      <c r="G12" s="258">
        <v>0</v>
      </c>
      <c r="H12" s="258">
        <v>0</v>
      </c>
      <c r="I12" s="258">
        <v>0</v>
      </c>
      <c r="J12" s="258"/>
    </row>
    <row r="13" spans="1:11" x14ac:dyDescent="0.3">
      <c r="A13" s="101"/>
      <c r="B13" s="101"/>
      <c r="C13" s="101"/>
      <c r="D13" s="101"/>
      <c r="E13" s="101"/>
      <c r="F13" s="101"/>
      <c r="G13" s="101"/>
      <c r="H13" s="101"/>
      <c r="I13" s="101"/>
      <c r="J13" s="101"/>
    </row>
    <row r="14" spans="1:11" x14ac:dyDescent="0.3">
      <c r="A14" s="101"/>
      <c r="B14" s="101"/>
      <c r="C14" s="101"/>
      <c r="D14" s="101"/>
      <c r="E14" s="101"/>
      <c r="F14" s="101"/>
      <c r="G14" s="101"/>
      <c r="H14" s="101"/>
      <c r="I14" s="101"/>
      <c r="J14" s="101"/>
    </row>
    <row r="15" spans="1:11" x14ac:dyDescent="0.3">
      <c r="A15" s="101"/>
      <c r="B15" s="218" t="s">
        <v>96</v>
      </c>
      <c r="C15" s="101"/>
      <c r="D15" s="101"/>
      <c r="E15" s="101"/>
      <c r="F15" s="219"/>
      <c r="G15" s="101"/>
      <c r="H15" s="101"/>
      <c r="I15" s="101"/>
      <c r="J15" s="101"/>
    </row>
    <row r="16" spans="1:11" x14ac:dyDescent="0.3">
      <c r="A16" s="101"/>
      <c r="B16" s="101"/>
      <c r="C16" s="101"/>
      <c r="D16" s="101"/>
      <c r="E16" s="101"/>
      <c r="F16" s="98"/>
      <c r="G16" s="98"/>
      <c r="H16" s="98"/>
      <c r="I16" s="98"/>
      <c r="J16" s="98"/>
    </row>
    <row r="17" spans="1:10" x14ac:dyDescent="0.3">
      <c r="A17" s="101"/>
      <c r="B17" s="101"/>
      <c r="C17" s="263"/>
      <c r="D17" s="101"/>
      <c r="E17" s="101"/>
      <c r="F17" s="263"/>
      <c r="G17" s="264"/>
      <c r="H17" s="264"/>
      <c r="I17" s="98"/>
      <c r="J17" s="98"/>
    </row>
    <row r="18" spans="1:10" x14ac:dyDescent="0.3">
      <c r="A18" s="98"/>
      <c r="B18" s="101"/>
      <c r="C18" s="220" t="s">
        <v>256</v>
      </c>
      <c r="D18" s="220"/>
      <c r="E18" s="101"/>
      <c r="F18" s="101" t="s">
        <v>261</v>
      </c>
      <c r="G18" s="98"/>
      <c r="H18" s="98"/>
      <c r="I18" s="98"/>
      <c r="J18" s="98"/>
    </row>
    <row r="19" spans="1:10" x14ac:dyDescent="0.3">
      <c r="A19" s="98"/>
      <c r="B19" s="101"/>
      <c r="C19" s="221" t="s">
        <v>127</v>
      </c>
      <c r="D19" s="101"/>
      <c r="E19" s="101"/>
      <c r="F19" s="101" t="s">
        <v>257</v>
      </c>
      <c r="G19" s="98"/>
      <c r="H19" s="98"/>
      <c r="I19" s="98"/>
      <c r="J19" s="98"/>
    </row>
    <row r="20" spans="1:10" customFormat="1" x14ac:dyDescent="0.3">
      <c r="A20" s="98"/>
      <c r="B20" s="101"/>
      <c r="C20" s="101"/>
      <c r="D20" s="221"/>
      <c r="E20" s="98"/>
      <c r="F20" s="98"/>
      <c r="G20" s="98"/>
      <c r="H20" s="98"/>
      <c r="I20" s="98"/>
      <c r="J20" s="98"/>
    </row>
    <row r="21" spans="1:10" customFormat="1" ht="12.75" x14ac:dyDescent="0.2">
      <c r="A21" s="98"/>
      <c r="B21" s="98"/>
      <c r="C21" s="98"/>
      <c r="D21" s="98"/>
      <c r="E21" s="98"/>
      <c r="F21" s="98"/>
      <c r="G21" s="98"/>
      <c r="H21" s="98"/>
      <c r="I21" s="98"/>
      <c r="J21" s="9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ColWidth="9.140625" defaultRowHeight="15" x14ac:dyDescent="0.3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13.140625" style="175" customWidth="1"/>
    <col min="9" max="16384" width="9.140625" style="175"/>
  </cols>
  <sheetData>
    <row r="1" spans="1:8" x14ac:dyDescent="0.3">
      <c r="A1" s="71" t="s">
        <v>350</v>
      </c>
      <c r="B1" s="73"/>
      <c r="C1" s="73"/>
      <c r="D1" s="73"/>
      <c r="E1" s="73"/>
      <c r="F1" s="73"/>
      <c r="G1" s="155" t="s">
        <v>97</v>
      </c>
      <c r="H1" s="156"/>
    </row>
    <row r="2" spans="1:8" x14ac:dyDescent="0.3">
      <c r="A2" s="73" t="s">
        <v>128</v>
      </c>
      <c r="B2" s="73"/>
      <c r="C2" s="73"/>
      <c r="D2" s="73"/>
      <c r="E2" s="73"/>
      <c r="F2" s="73"/>
      <c r="G2" s="320">
        <v>42634</v>
      </c>
      <c r="H2" s="350">
        <v>42651</v>
      </c>
    </row>
    <row r="3" spans="1:8" x14ac:dyDescent="0.3">
      <c r="A3" s="73"/>
      <c r="B3" s="73"/>
      <c r="C3" s="73"/>
      <c r="D3" s="73"/>
      <c r="E3" s="73"/>
      <c r="F3" s="73"/>
      <c r="G3" s="99"/>
      <c r="H3" s="156"/>
    </row>
    <row r="4" spans="1:8" x14ac:dyDescent="0.3">
      <c r="A4" s="74" t="str">
        <f>'[3]ფორმა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101"/>
    </row>
    <row r="5" spans="1:8" x14ac:dyDescent="0.3">
      <c r="A5" s="208" t="str">
        <f>'ფორმა N1'!D4</f>
        <v>საარჩევნო ბლოკი პაატა ბურჭულაძე სახელმწიფო ხალხისთვის</v>
      </c>
      <c r="B5" s="208"/>
      <c r="C5" s="208"/>
      <c r="D5" s="208"/>
      <c r="E5" s="208"/>
      <c r="F5" s="208"/>
      <c r="G5" s="208"/>
      <c r="H5" s="101"/>
    </row>
    <row r="6" spans="1:8" x14ac:dyDescent="0.3">
      <c r="A6" s="74"/>
      <c r="B6" s="73"/>
      <c r="C6" s="73"/>
      <c r="D6" s="73"/>
      <c r="E6" s="73"/>
      <c r="F6" s="73"/>
      <c r="G6" s="73"/>
      <c r="H6" s="101"/>
    </row>
    <row r="7" spans="1:8" x14ac:dyDescent="0.3">
      <c r="A7" s="73"/>
      <c r="B7" s="73"/>
      <c r="C7" s="73"/>
      <c r="D7" s="73"/>
      <c r="E7" s="73"/>
      <c r="F7" s="73"/>
      <c r="G7" s="73"/>
      <c r="H7" s="102"/>
    </row>
    <row r="8" spans="1:8" ht="45.75" customHeight="1" x14ac:dyDescent="0.3">
      <c r="A8" s="157" t="s">
        <v>301</v>
      </c>
      <c r="B8" s="157" t="s">
        <v>129</v>
      </c>
      <c r="C8" s="158" t="s">
        <v>348</v>
      </c>
      <c r="D8" s="158" t="s">
        <v>349</v>
      </c>
      <c r="E8" s="158" t="s">
        <v>263</v>
      </c>
      <c r="F8" s="157" t="s">
        <v>308</v>
      </c>
      <c r="G8" s="158" t="s">
        <v>302</v>
      </c>
      <c r="H8" s="102"/>
    </row>
    <row r="9" spans="1:8" x14ac:dyDescent="0.3">
      <c r="A9" s="159" t="s">
        <v>303</v>
      </c>
      <c r="B9" s="160"/>
      <c r="C9" s="161"/>
      <c r="D9" s="162"/>
      <c r="E9" s="162"/>
      <c r="F9" s="162"/>
      <c r="G9" s="163"/>
      <c r="H9" s="102"/>
    </row>
    <row r="10" spans="1:8" ht="15.75" x14ac:dyDescent="0.3">
      <c r="A10" s="160">
        <v>1</v>
      </c>
      <c r="B10" s="149"/>
      <c r="C10" s="164"/>
      <c r="D10" s="165"/>
      <c r="E10" s="165"/>
      <c r="F10" s="165"/>
      <c r="G10" s="166" t="str">
        <f>IF(ISBLANK(B10),"",G9+C10-D10)</f>
        <v/>
      </c>
      <c r="H10" s="102"/>
    </row>
    <row r="11" spans="1:8" ht="15.75" x14ac:dyDescent="0.3">
      <c r="A11" s="160">
        <v>2</v>
      </c>
      <c r="B11" s="149"/>
      <c r="C11" s="164"/>
      <c r="D11" s="165"/>
      <c r="E11" s="165"/>
      <c r="F11" s="165"/>
      <c r="G11" s="166" t="str">
        <f t="shared" ref="G11:G38" si="0">IF(ISBLANK(B11),"",G10+C11-D11)</f>
        <v/>
      </c>
      <c r="H11" s="102"/>
    </row>
    <row r="12" spans="1:8" ht="15.75" x14ac:dyDescent="0.3">
      <c r="A12" s="160">
        <v>3</v>
      </c>
      <c r="B12" s="149"/>
      <c r="C12" s="164"/>
      <c r="D12" s="165"/>
      <c r="E12" s="165"/>
      <c r="F12" s="165"/>
      <c r="G12" s="166" t="str">
        <f t="shared" si="0"/>
        <v/>
      </c>
      <c r="H12" s="102"/>
    </row>
    <row r="13" spans="1:8" ht="15.75" x14ac:dyDescent="0.3">
      <c r="A13" s="160">
        <v>4</v>
      </c>
      <c r="B13" s="149"/>
      <c r="C13" s="164"/>
      <c r="D13" s="165"/>
      <c r="E13" s="165"/>
      <c r="F13" s="165"/>
      <c r="G13" s="166" t="str">
        <f t="shared" si="0"/>
        <v/>
      </c>
      <c r="H13" s="102"/>
    </row>
    <row r="14" spans="1:8" ht="15.75" x14ac:dyDescent="0.3">
      <c r="A14" s="160">
        <v>5</v>
      </c>
      <c r="B14" s="149"/>
      <c r="C14" s="164"/>
      <c r="D14" s="165"/>
      <c r="E14" s="165"/>
      <c r="F14" s="165"/>
      <c r="G14" s="166" t="str">
        <f t="shared" si="0"/>
        <v/>
      </c>
      <c r="H14" s="102"/>
    </row>
    <row r="15" spans="1:8" ht="15.75" x14ac:dyDescent="0.3">
      <c r="A15" s="160">
        <v>6</v>
      </c>
      <c r="B15" s="149"/>
      <c r="C15" s="164"/>
      <c r="D15" s="165"/>
      <c r="E15" s="165"/>
      <c r="F15" s="165"/>
      <c r="G15" s="166" t="str">
        <f t="shared" si="0"/>
        <v/>
      </c>
      <c r="H15" s="102"/>
    </row>
    <row r="16" spans="1:8" ht="15.75" x14ac:dyDescent="0.3">
      <c r="A16" s="160">
        <v>7</v>
      </c>
      <c r="B16" s="149"/>
      <c r="C16" s="164"/>
      <c r="D16" s="165"/>
      <c r="E16" s="165"/>
      <c r="F16" s="165"/>
      <c r="G16" s="166" t="str">
        <f t="shared" si="0"/>
        <v/>
      </c>
      <c r="H16" s="102"/>
    </row>
    <row r="17" spans="1:8" ht="15.75" x14ac:dyDescent="0.3">
      <c r="A17" s="160">
        <v>8</v>
      </c>
      <c r="B17" s="149"/>
      <c r="C17" s="164"/>
      <c r="D17" s="165"/>
      <c r="E17" s="165"/>
      <c r="F17" s="165"/>
      <c r="G17" s="166" t="str">
        <f t="shared" si="0"/>
        <v/>
      </c>
      <c r="H17" s="102"/>
    </row>
    <row r="18" spans="1:8" ht="15.75" x14ac:dyDescent="0.3">
      <c r="A18" s="160">
        <v>9</v>
      </c>
      <c r="B18" s="149"/>
      <c r="C18" s="164"/>
      <c r="D18" s="165"/>
      <c r="E18" s="165"/>
      <c r="F18" s="165"/>
      <c r="G18" s="166" t="str">
        <f t="shared" si="0"/>
        <v/>
      </c>
      <c r="H18" s="102"/>
    </row>
    <row r="19" spans="1:8" ht="15.75" x14ac:dyDescent="0.3">
      <c r="A19" s="160">
        <v>10</v>
      </c>
      <c r="B19" s="149"/>
      <c r="C19" s="164"/>
      <c r="D19" s="165"/>
      <c r="E19" s="165"/>
      <c r="F19" s="165"/>
      <c r="G19" s="166" t="str">
        <f t="shared" si="0"/>
        <v/>
      </c>
      <c r="H19" s="102"/>
    </row>
    <row r="20" spans="1:8" ht="15.75" x14ac:dyDescent="0.3">
      <c r="A20" s="160">
        <v>11</v>
      </c>
      <c r="B20" s="149"/>
      <c r="C20" s="164"/>
      <c r="D20" s="165"/>
      <c r="E20" s="165"/>
      <c r="F20" s="165"/>
      <c r="G20" s="166" t="str">
        <f t="shared" si="0"/>
        <v/>
      </c>
      <c r="H20" s="102"/>
    </row>
    <row r="21" spans="1:8" ht="15.75" x14ac:dyDescent="0.3">
      <c r="A21" s="160">
        <v>12</v>
      </c>
      <c r="B21" s="149"/>
      <c r="C21" s="164"/>
      <c r="D21" s="165"/>
      <c r="E21" s="165"/>
      <c r="F21" s="165"/>
      <c r="G21" s="166" t="str">
        <f t="shared" si="0"/>
        <v/>
      </c>
      <c r="H21" s="102"/>
    </row>
    <row r="22" spans="1:8" ht="15.75" x14ac:dyDescent="0.3">
      <c r="A22" s="160">
        <v>13</v>
      </c>
      <c r="B22" s="149"/>
      <c r="C22" s="164"/>
      <c r="D22" s="165"/>
      <c r="E22" s="165"/>
      <c r="F22" s="165"/>
      <c r="G22" s="166" t="str">
        <f t="shared" si="0"/>
        <v/>
      </c>
      <c r="H22" s="102"/>
    </row>
    <row r="23" spans="1:8" ht="15.75" x14ac:dyDescent="0.3">
      <c r="A23" s="160">
        <v>14</v>
      </c>
      <c r="B23" s="149"/>
      <c r="C23" s="164"/>
      <c r="D23" s="165"/>
      <c r="E23" s="165"/>
      <c r="F23" s="165"/>
      <c r="G23" s="166" t="str">
        <f t="shared" si="0"/>
        <v/>
      </c>
      <c r="H23" s="102"/>
    </row>
    <row r="24" spans="1:8" ht="15.75" x14ac:dyDescent="0.3">
      <c r="A24" s="160">
        <v>15</v>
      </c>
      <c r="B24" s="149"/>
      <c r="C24" s="164"/>
      <c r="D24" s="165"/>
      <c r="E24" s="165"/>
      <c r="F24" s="165"/>
      <c r="G24" s="166" t="str">
        <f t="shared" si="0"/>
        <v/>
      </c>
      <c r="H24" s="102"/>
    </row>
    <row r="25" spans="1:8" ht="15.75" x14ac:dyDescent="0.3">
      <c r="A25" s="160">
        <v>16</v>
      </c>
      <c r="B25" s="149"/>
      <c r="C25" s="164"/>
      <c r="D25" s="165"/>
      <c r="E25" s="165"/>
      <c r="F25" s="165"/>
      <c r="G25" s="166" t="str">
        <f t="shared" si="0"/>
        <v/>
      </c>
      <c r="H25" s="102"/>
    </row>
    <row r="26" spans="1:8" ht="15.75" x14ac:dyDescent="0.3">
      <c r="A26" s="160">
        <v>17</v>
      </c>
      <c r="B26" s="149"/>
      <c r="C26" s="164"/>
      <c r="D26" s="165"/>
      <c r="E26" s="165"/>
      <c r="F26" s="165"/>
      <c r="G26" s="166" t="str">
        <f t="shared" si="0"/>
        <v/>
      </c>
      <c r="H26" s="102"/>
    </row>
    <row r="27" spans="1:8" ht="15.75" x14ac:dyDescent="0.3">
      <c r="A27" s="160">
        <v>18</v>
      </c>
      <c r="B27" s="149"/>
      <c r="C27" s="164"/>
      <c r="D27" s="165"/>
      <c r="E27" s="165"/>
      <c r="F27" s="165"/>
      <c r="G27" s="166" t="str">
        <f t="shared" si="0"/>
        <v/>
      </c>
      <c r="H27" s="102"/>
    </row>
    <row r="28" spans="1:8" ht="15.75" x14ac:dyDescent="0.3">
      <c r="A28" s="160">
        <v>19</v>
      </c>
      <c r="B28" s="149"/>
      <c r="C28" s="164"/>
      <c r="D28" s="165"/>
      <c r="E28" s="165"/>
      <c r="F28" s="165"/>
      <c r="G28" s="166" t="str">
        <f t="shared" si="0"/>
        <v/>
      </c>
      <c r="H28" s="102"/>
    </row>
    <row r="29" spans="1:8" ht="15.75" x14ac:dyDescent="0.3">
      <c r="A29" s="160">
        <v>20</v>
      </c>
      <c r="B29" s="149"/>
      <c r="C29" s="164"/>
      <c r="D29" s="165"/>
      <c r="E29" s="165"/>
      <c r="F29" s="165"/>
      <c r="G29" s="166" t="str">
        <f t="shared" si="0"/>
        <v/>
      </c>
      <c r="H29" s="102"/>
    </row>
    <row r="30" spans="1:8" ht="15.75" x14ac:dyDescent="0.3">
      <c r="A30" s="160">
        <v>21</v>
      </c>
      <c r="B30" s="149"/>
      <c r="C30" s="167"/>
      <c r="D30" s="168"/>
      <c r="E30" s="168"/>
      <c r="F30" s="168"/>
      <c r="G30" s="166" t="str">
        <f t="shared" si="0"/>
        <v/>
      </c>
      <c r="H30" s="102"/>
    </row>
    <row r="31" spans="1:8" ht="15.75" x14ac:dyDescent="0.3">
      <c r="A31" s="160">
        <v>22</v>
      </c>
      <c r="B31" s="149"/>
      <c r="C31" s="167"/>
      <c r="D31" s="168"/>
      <c r="E31" s="168"/>
      <c r="F31" s="168"/>
      <c r="G31" s="166" t="str">
        <f t="shared" si="0"/>
        <v/>
      </c>
      <c r="H31" s="102"/>
    </row>
    <row r="32" spans="1:8" ht="15.75" x14ac:dyDescent="0.3">
      <c r="A32" s="160">
        <v>23</v>
      </c>
      <c r="B32" s="149"/>
      <c r="C32" s="167"/>
      <c r="D32" s="168"/>
      <c r="E32" s="168"/>
      <c r="F32" s="168"/>
      <c r="G32" s="166" t="str">
        <f t="shared" si="0"/>
        <v/>
      </c>
      <c r="H32" s="102"/>
    </row>
    <row r="33" spans="1:10" ht="15.75" x14ac:dyDescent="0.3">
      <c r="A33" s="160">
        <v>24</v>
      </c>
      <c r="B33" s="149"/>
      <c r="C33" s="167"/>
      <c r="D33" s="168"/>
      <c r="E33" s="168"/>
      <c r="F33" s="168"/>
      <c r="G33" s="166" t="str">
        <f t="shared" si="0"/>
        <v/>
      </c>
      <c r="H33" s="102"/>
    </row>
    <row r="34" spans="1:10" ht="15.75" x14ac:dyDescent="0.3">
      <c r="A34" s="160">
        <v>25</v>
      </c>
      <c r="B34" s="149"/>
      <c r="C34" s="167"/>
      <c r="D34" s="168"/>
      <c r="E34" s="168"/>
      <c r="F34" s="168"/>
      <c r="G34" s="166" t="str">
        <f t="shared" si="0"/>
        <v/>
      </c>
      <c r="H34" s="102"/>
    </row>
    <row r="35" spans="1:10" ht="15.75" x14ac:dyDescent="0.3">
      <c r="A35" s="160">
        <v>26</v>
      </c>
      <c r="B35" s="149"/>
      <c r="C35" s="167"/>
      <c r="D35" s="168"/>
      <c r="E35" s="168"/>
      <c r="F35" s="168"/>
      <c r="G35" s="166" t="str">
        <f t="shared" si="0"/>
        <v/>
      </c>
      <c r="H35" s="102"/>
    </row>
    <row r="36" spans="1:10" ht="15.75" x14ac:dyDescent="0.3">
      <c r="A36" s="160">
        <v>27</v>
      </c>
      <c r="B36" s="149"/>
      <c r="C36" s="167"/>
      <c r="D36" s="168"/>
      <c r="E36" s="168"/>
      <c r="F36" s="168"/>
      <c r="G36" s="166" t="str">
        <f t="shared" si="0"/>
        <v/>
      </c>
      <c r="H36" s="102"/>
    </row>
    <row r="37" spans="1:10" ht="15.75" x14ac:dyDescent="0.3">
      <c r="A37" s="160">
        <v>28</v>
      </c>
      <c r="B37" s="149"/>
      <c r="C37" s="167"/>
      <c r="D37" s="168"/>
      <c r="E37" s="168"/>
      <c r="F37" s="168"/>
      <c r="G37" s="166" t="str">
        <f t="shared" si="0"/>
        <v/>
      </c>
      <c r="H37" s="102"/>
    </row>
    <row r="38" spans="1:10" ht="15.75" x14ac:dyDescent="0.3">
      <c r="A38" s="160">
        <v>29</v>
      </c>
      <c r="B38" s="149"/>
      <c r="C38" s="167"/>
      <c r="D38" s="168"/>
      <c r="E38" s="168"/>
      <c r="F38" s="168"/>
      <c r="G38" s="166" t="str">
        <f t="shared" si="0"/>
        <v/>
      </c>
      <c r="H38" s="102"/>
    </row>
    <row r="39" spans="1:10" ht="15.75" x14ac:dyDescent="0.3">
      <c r="A39" s="160" t="s">
        <v>266</v>
      </c>
      <c r="B39" s="149"/>
      <c r="C39" s="167"/>
      <c r="D39" s="168"/>
      <c r="E39" s="168"/>
      <c r="F39" s="168"/>
      <c r="G39" s="166" t="str">
        <f>IF(ISBLANK(B39),"",#REF!+C39-D39)</f>
        <v/>
      </c>
      <c r="H39" s="102"/>
    </row>
    <row r="40" spans="1:10" x14ac:dyDescent="0.3">
      <c r="A40" s="169" t="s">
        <v>304</v>
      </c>
      <c r="B40" s="170"/>
      <c r="C40" s="171"/>
      <c r="D40" s="172"/>
      <c r="E40" s="172"/>
      <c r="F40" s="173"/>
      <c r="G40" s="174" t="str">
        <f>G39</f>
        <v/>
      </c>
      <c r="H40" s="102"/>
    </row>
    <row r="44" spans="1:10" x14ac:dyDescent="0.3">
      <c r="B44" s="177" t="s">
        <v>96</v>
      </c>
      <c r="F44" s="178"/>
    </row>
    <row r="45" spans="1:10" x14ac:dyDescent="0.3">
      <c r="F45" s="176"/>
      <c r="G45" s="176"/>
      <c r="H45" s="176"/>
      <c r="I45" s="176"/>
      <c r="J45" s="176"/>
    </row>
    <row r="46" spans="1:10" x14ac:dyDescent="0.3">
      <c r="C46" s="179"/>
      <c r="F46" s="179"/>
      <c r="G46" s="180"/>
      <c r="H46" s="176"/>
      <c r="I46" s="176"/>
      <c r="J46" s="176"/>
    </row>
    <row r="47" spans="1:10" x14ac:dyDescent="0.3">
      <c r="A47" s="176"/>
      <c r="C47" s="181" t="s">
        <v>256</v>
      </c>
      <c r="F47" s="182" t="s">
        <v>261</v>
      </c>
      <c r="G47" s="180"/>
      <c r="H47" s="176"/>
      <c r="I47" s="176"/>
      <c r="J47" s="176"/>
    </row>
    <row r="48" spans="1:10" x14ac:dyDescent="0.3">
      <c r="A48" s="176"/>
      <c r="C48" s="183" t="s">
        <v>127</v>
      </c>
      <c r="F48" s="175" t="s">
        <v>257</v>
      </c>
      <c r="G48" s="176"/>
      <c r="H48" s="176"/>
      <c r="I48" s="176"/>
      <c r="J48" s="176"/>
    </row>
    <row r="49" spans="2:2" s="176" customFormat="1" x14ac:dyDescent="0.3">
      <c r="B49" s="175"/>
    </row>
    <row r="50" spans="2:2" s="176" customFormat="1" ht="12.75" x14ac:dyDescent="0.2"/>
    <row r="51" spans="2:2" s="176" customFormat="1" ht="12.75" x14ac:dyDescent="0.2"/>
    <row r="52" spans="2:2" s="176" customFormat="1" ht="12.75" x14ac:dyDescent="0.2"/>
    <row r="53" spans="2:2" s="17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25" zoomScale="85" zoomScaleNormal="100" zoomScaleSheetLayoutView="85" workbookViewId="0">
      <selection activeCell="E26" sqref="E26"/>
    </sheetView>
  </sheetViews>
  <sheetFormatPr defaultColWidth="9.140625"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2" t="s">
        <v>292</v>
      </c>
      <c r="B1" s="133"/>
      <c r="C1" s="133"/>
      <c r="D1" s="133"/>
      <c r="E1" s="133"/>
      <c r="F1" s="75"/>
      <c r="G1" s="75"/>
      <c r="H1" s="75"/>
      <c r="I1" s="831" t="s">
        <v>97</v>
      </c>
      <c r="J1" s="831"/>
      <c r="K1" s="139"/>
    </row>
    <row r="2" spans="1:12" s="23" customFormat="1" ht="15" x14ac:dyDescent="0.3">
      <c r="A2" s="102" t="s">
        <v>128</v>
      </c>
      <c r="B2" s="133"/>
      <c r="C2" s="133"/>
      <c r="D2" s="133"/>
      <c r="E2" s="133"/>
      <c r="F2" s="134"/>
      <c r="G2" s="135"/>
      <c r="H2" s="135"/>
      <c r="I2" s="320">
        <v>42634</v>
      </c>
      <c r="J2" s="350">
        <v>42651</v>
      </c>
      <c r="K2" s="139"/>
    </row>
    <row r="3" spans="1:12" s="23" customFormat="1" ht="15" x14ac:dyDescent="0.2">
      <c r="A3" s="133"/>
      <c r="B3" s="133"/>
      <c r="C3" s="133"/>
      <c r="D3" s="133"/>
      <c r="E3" s="133"/>
      <c r="F3" s="134"/>
      <c r="G3" s="135"/>
      <c r="H3" s="135"/>
      <c r="I3" s="136"/>
      <c r="J3" s="72"/>
      <c r="K3" s="139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21"/>
      <c r="J4" s="73"/>
      <c r="K4" s="102"/>
      <c r="L4" s="23"/>
    </row>
    <row r="5" spans="1:12" s="2" customFormat="1" ht="15" x14ac:dyDescent="0.3">
      <c r="A5" s="114" t="str">
        <f>'ფორმა N1'!D4</f>
        <v>საარჩევნო ბლოკი პაატა ბურჭულაძე სახელმწიფო ხალხისთვის</v>
      </c>
      <c r="B5" s="115"/>
      <c r="C5" s="115"/>
      <c r="D5" s="115"/>
      <c r="E5" s="115"/>
      <c r="F5" s="55"/>
      <c r="G5" s="55"/>
      <c r="H5" s="55"/>
      <c r="I5" s="127"/>
      <c r="J5" s="55"/>
      <c r="K5" s="102"/>
    </row>
    <row r="6" spans="1:12" s="23" customFormat="1" ht="13.5" x14ac:dyDescent="0.2">
      <c r="A6" s="137"/>
      <c r="B6" s="138"/>
      <c r="C6" s="138"/>
      <c r="D6" s="133"/>
      <c r="E6" s="133"/>
      <c r="F6" s="133"/>
      <c r="G6" s="133"/>
      <c r="H6" s="133"/>
      <c r="I6" s="133"/>
      <c r="J6" s="133"/>
      <c r="K6" s="139"/>
    </row>
    <row r="7" spans="1:12" ht="45" x14ac:dyDescent="0.2">
      <c r="A7" s="128"/>
      <c r="B7" s="830" t="s">
        <v>208</v>
      </c>
      <c r="C7" s="830"/>
      <c r="D7" s="830" t="s">
        <v>280</v>
      </c>
      <c r="E7" s="830"/>
      <c r="F7" s="830" t="s">
        <v>281</v>
      </c>
      <c r="G7" s="830"/>
      <c r="H7" s="148" t="s">
        <v>267</v>
      </c>
      <c r="I7" s="830" t="s">
        <v>211</v>
      </c>
      <c r="J7" s="830"/>
      <c r="K7" s="140"/>
    </row>
    <row r="8" spans="1:12" ht="15" x14ac:dyDescent="0.2">
      <c r="A8" s="129" t="s">
        <v>103</v>
      </c>
      <c r="B8" s="130" t="s">
        <v>210</v>
      </c>
      <c r="C8" s="131" t="s">
        <v>209</v>
      </c>
      <c r="D8" s="130" t="s">
        <v>210</v>
      </c>
      <c r="E8" s="131" t="s">
        <v>209</v>
      </c>
      <c r="F8" s="130" t="s">
        <v>210</v>
      </c>
      <c r="G8" s="131" t="s">
        <v>209</v>
      </c>
      <c r="H8" s="131" t="s">
        <v>209</v>
      </c>
      <c r="I8" s="130" t="s">
        <v>210</v>
      </c>
      <c r="J8" s="131" t="s">
        <v>209</v>
      </c>
      <c r="K8" s="140"/>
    </row>
    <row r="9" spans="1:12" ht="15" x14ac:dyDescent="0.2">
      <c r="A9" s="56" t="s">
        <v>104</v>
      </c>
      <c r="B9" s="79">
        <f>SUM(B10,B14,B17)</f>
        <v>5358.53</v>
      </c>
      <c r="C9" s="79">
        <f>SUM(C10,C14,C17)</f>
        <v>321304</v>
      </c>
      <c r="D9" s="79">
        <f t="shared" ref="D9:J9" si="0">SUM(D10,D14,D17)</f>
        <v>0</v>
      </c>
      <c r="E9" s="79">
        <f>SUM(E10,E14,E17)</f>
        <v>0</v>
      </c>
      <c r="F9" s="79">
        <f t="shared" si="0"/>
        <v>0</v>
      </c>
      <c r="G9" s="79">
        <f>SUM(G10,G14,G17)</f>
        <v>0</v>
      </c>
      <c r="H9" s="79">
        <f>SUM(H10,H14,H17)</f>
        <v>0</v>
      </c>
      <c r="I9" s="79">
        <f>SUM(I10,I14,I17)</f>
        <v>5358.53</v>
      </c>
      <c r="J9" s="79">
        <f t="shared" si="0"/>
        <v>321304</v>
      </c>
      <c r="K9" s="140"/>
    </row>
    <row r="10" spans="1:12" ht="15" x14ac:dyDescent="0.2">
      <c r="A10" s="57" t="s">
        <v>105</v>
      </c>
      <c r="B10" s="128">
        <f>SUM(B11:B13)</f>
        <v>0</v>
      </c>
      <c r="C10" s="128">
        <f>SUM(C11:C13)</f>
        <v>0</v>
      </c>
      <c r="D10" s="128">
        <f t="shared" ref="D10:J10" si="1">SUM(D11:D13)</f>
        <v>0</v>
      </c>
      <c r="E10" s="128">
        <f>SUM(E11:E13)</f>
        <v>0</v>
      </c>
      <c r="F10" s="128">
        <f t="shared" si="1"/>
        <v>0</v>
      </c>
      <c r="G10" s="128">
        <f>SUM(G11:G13)</f>
        <v>0</v>
      </c>
      <c r="H10" s="128">
        <f>SUM(H11:H13)</f>
        <v>0</v>
      </c>
      <c r="I10" s="128">
        <f>SUM(I11:I13)</f>
        <v>0</v>
      </c>
      <c r="J10" s="128">
        <f t="shared" si="1"/>
        <v>0</v>
      </c>
      <c r="K10" s="140"/>
    </row>
    <row r="11" spans="1:12" ht="15" x14ac:dyDescent="0.2">
      <c r="A11" s="57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0"/>
    </row>
    <row r="12" spans="1:12" ht="15" x14ac:dyDescent="0.2">
      <c r="A12" s="57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0"/>
    </row>
    <row r="13" spans="1:12" ht="15" x14ac:dyDescent="0.2">
      <c r="A13" s="57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0"/>
    </row>
    <row r="14" spans="1:12" ht="15" x14ac:dyDescent="0.2">
      <c r="A14" s="57" t="s">
        <v>109</v>
      </c>
      <c r="B14" s="128">
        <f>SUM(B15:B16)</f>
        <v>5358.53</v>
      </c>
      <c r="C14" s="128">
        <f>SUM(C15:C16)</f>
        <v>321304</v>
      </c>
      <c r="D14" s="128">
        <f t="shared" ref="D14:F14" si="2">SUM(D15:D16)</f>
        <v>0</v>
      </c>
      <c r="E14" s="128">
        <f>SUM(E15:E16)</f>
        <v>0</v>
      </c>
      <c r="F14" s="128">
        <f t="shared" si="2"/>
        <v>0</v>
      </c>
      <c r="G14" s="128">
        <f>SUM(G15:G16)</f>
        <v>0</v>
      </c>
      <c r="H14" s="128">
        <f>SUM(H15:H16)</f>
        <v>0</v>
      </c>
      <c r="I14" s="128">
        <f>B14</f>
        <v>5358.53</v>
      </c>
      <c r="J14" s="128">
        <f>C14</f>
        <v>321304</v>
      </c>
      <c r="K14" s="140"/>
    </row>
    <row r="15" spans="1:12" ht="15" x14ac:dyDescent="0.2">
      <c r="A15" s="57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0"/>
    </row>
    <row r="16" spans="1:12" ht="15" x14ac:dyDescent="0.2">
      <c r="A16" s="57" t="s">
        <v>111</v>
      </c>
      <c r="B16" s="26">
        <v>5358.53</v>
      </c>
      <c r="C16" s="26">
        <v>321304</v>
      </c>
      <c r="D16" s="26"/>
      <c r="E16" s="26"/>
      <c r="F16" s="26"/>
      <c r="G16" s="26"/>
      <c r="H16" s="26"/>
      <c r="I16" s="26">
        <f>B16</f>
        <v>5358.53</v>
      </c>
      <c r="J16" s="26">
        <f>C16</f>
        <v>321304</v>
      </c>
      <c r="K16" s="140"/>
    </row>
    <row r="17" spans="1:11" ht="15" x14ac:dyDescent="0.2">
      <c r="A17" s="57" t="s">
        <v>112</v>
      </c>
      <c r="B17" s="128">
        <f>SUM(B18:B19,B22,B23)</f>
        <v>0</v>
      </c>
      <c r="C17" s="128">
        <f>SUM(C18:C19,C22,C23)</f>
        <v>0</v>
      </c>
      <c r="D17" s="128">
        <f t="shared" ref="D17:J17" si="3">SUM(D18:D19,D22,D23)</f>
        <v>0</v>
      </c>
      <c r="E17" s="128">
        <f>SUM(E18:E19,E22,E23)</f>
        <v>0</v>
      </c>
      <c r="F17" s="128">
        <f t="shared" si="3"/>
        <v>0</v>
      </c>
      <c r="G17" s="128">
        <f>SUM(G18:G19,G22,G23)</f>
        <v>0</v>
      </c>
      <c r="H17" s="128">
        <f>SUM(H18:H19,H22,H23)</f>
        <v>0</v>
      </c>
      <c r="I17" s="128">
        <f>SUM(I18:I19,I22,I23)</f>
        <v>0</v>
      </c>
      <c r="J17" s="128">
        <f t="shared" si="3"/>
        <v>0</v>
      </c>
      <c r="K17" s="140"/>
    </row>
    <row r="18" spans="1:11" ht="15" x14ac:dyDescent="0.2">
      <c r="A18" s="57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0"/>
    </row>
    <row r="19" spans="1:11" ht="15" x14ac:dyDescent="0.2">
      <c r="A19" s="57" t="s">
        <v>114</v>
      </c>
      <c r="B19" s="128">
        <f>SUM(B20:B21)</f>
        <v>0</v>
      </c>
      <c r="C19" s="128">
        <f>SUM(C20:C21)</f>
        <v>0</v>
      </c>
      <c r="D19" s="128">
        <f t="shared" ref="D19:J19" si="4">SUM(D20:D21)</f>
        <v>0</v>
      </c>
      <c r="E19" s="128">
        <f>SUM(E20:E21)</f>
        <v>0</v>
      </c>
      <c r="F19" s="128">
        <f t="shared" si="4"/>
        <v>0</v>
      </c>
      <c r="G19" s="128">
        <f>SUM(G20:G21)</f>
        <v>0</v>
      </c>
      <c r="H19" s="128">
        <f>SUM(H20:H21)</f>
        <v>0</v>
      </c>
      <c r="I19" s="128">
        <f>SUM(I20:I21)</f>
        <v>0</v>
      </c>
      <c r="J19" s="128">
        <f t="shared" si="4"/>
        <v>0</v>
      </c>
      <c r="K19" s="140"/>
    </row>
    <row r="20" spans="1:11" ht="15" x14ac:dyDescent="0.2">
      <c r="A20" s="57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0"/>
    </row>
    <row r="21" spans="1:11" ht="15" x14ac:dyDescent="0.2">
      <c r="A21" s="57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0"/>
    </row>
    <row r="22" spans="1:11" ht="15" x14ac:dyDescent="0.2">
      <c r="A22" s="57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0"/>
    </row>
    <row r="23" spans="1:11" ht="15" x14ac:dyDescent="0.2">
      <c r="A23" s="57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0"/>
    </row>
    <row r="24" spans="1:11" ht="15" x14ac:dyDescent="0.2">
      <c r="A24" s="56" t="s">
        <v>119</v>
      </c>
      <c r="B24" s="79">
        <f>B31</f>
        <v>101255</v>
      </c>
      <c r="C24" s="79">
        <f t="shared" ref="C24:J24" si="5">C31</f>
        <v>25604.080000000002</v>
      </c>
      <c r="D24" s="79">
        <v>437855</v>
      </c>
      <c r="E24" s="79">
        <f t="shared" si="5"/>
        <v>82646</v>
      </c>
      <c r="F24" s="79">
        <v>539110</v>
      </c>
      <c r="G24" s="79">
        <f t="shared" si="5"/>
        <v>108250.08</v>
      </c>
      <c r="H24" s="79">
        <f t="shared" si="5"/>
        <v>0</v>
      </c>
      <c r="I24" s="79">
        <f>B24+D24-F24</f>
        <v>0</v>
      </c>
      <c r="J24" s="79">
        <f t="shared" si="5"/>
        <v>0</v>
      </c>
      <c r="K24" s="140"/>
    </row>
    <row r="25" spans="1:11" ht="15" x14ac:dyDescent="0.2">
      <c r="A25" s="57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0"/>
    </row>
    <row r="26" spans="1:11" ht="15" x14ac:dyDescent="0.2">
      <c r="A26" s="57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0"/>
    </row>
    <row r="27" spans="1:11" ht="15" x14ac:dyDescent="0.2">
      <c r="A27" s="57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0"/>
    </row>
    <row r="28" spans="1:11" ht="15" x14ac:dyDescent="0.2">
      <c r="A28" s="57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0"/>
    </row>
    <row r="29" spans="1:11" ht="15" x14ac:dyDescent="0.2">
      <c r="A29" s="57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0"/>
    </row>
    <row r="30" spans="1:11" ht="15" x14ac:dyDescent="0.2">
      <c r="A30" s="57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0"/>
    </row>
    <row r="31" spans="1:11" ht="15" x14ac:dyDescent="0.2">
      <c r="A31" s="57" t="s">
        <v>252</v>
      </c>
      <c r="B31" s="554">
        <v>101255</v>
      </c>
      <c r="C31" s="554">
        <v>25604.080000000002</v>
      </c>
      <c r="D31" s="79">
        <v>437855</v>
      </c>
      <c r="E31" s="79">
        <v>82646</v>
      </c>
      <c r="F31" s="79">
        <v>539110</v>
      </c>
      <c r="G31" s="79">
        <f>C31+E31</f>
        <v>108250.08</v>
      </c>
      <c r="H31" s="79">
        <f t="shared" ref="H31" si="6">SUM(H32:H38)</f>
        <v>0</v>
      </c>
      <c r="I31" s="79">
        <f>B31+D31-F31</f>
        <v>0</v>
      </c>
      <c r="J31" s="79">
        <f>C31+E31-G31</f>
        <v>0</v>
      </c>
      <c r="K31" s="140"/>
    </row>
    <row r="32" spans="1:11" ht="15" x14ac:dyDescent="0.2">
      <c r="A32" s="56" t="s">
        <v>120</v>
      </c>
      <c r="B32" s="79">
        <f>SUM(B33:B35)</f>
        <v>0</v>
      </c>
      <c r="C32" s="79">
        <f>SUM(C33:C35)</f>
        <v>0</v>
      </c>
      <c r="D32" s="79">
        <f t="shared" ref="D32:J32" si="7">SUM(D33:D35)</f>
        <v>0</v>
      </c>
      <c r="E32" s="79">
        <f>SUM(E33:E35)</f>
        <v>0</v>
      </c>
      <c r="F32" s="79">
        <f t="shared" si="7"/>
        <v>0</v>
      </c>
      <c r="G32" s="79">
        <f>SUM(G33:G35)</f>
        <v>0</v>
      </c>
      <c r="H32" s="79">
        <f>SUM(H33:H35)</f>
        <v>0</v>
      </c>
      <c r="I32" s="79">
        <f>SUM(I33:I35)</f>
        <v>0</v>
      </c>
      <c r="J32" s="79">
        <f t="shared" si="7"/>
        <v>0</v>
      </c>
      <c r="K32" s="140"/>
    </row>
    <row r="33" spans="1:11" ht="15" x14ac:dyDescent="0.2">
      <c r="A33" s="57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0"/>
    </row>
    <row r="34" spans="1:11" ht="15" x14ac:dyDescent="0.2">
      <c r="A34" s="57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0"/>
    </row>
    <row r="35" spans="1:11" ht="15" x14ac:dyDescent="0.2">
      <c r="A35" s="57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0"/>
    </row>
    <row r="36" spans="1:11" ht="15" x14ac:dyDescent="0.2">
      <c r="A36" s="56" t="s">
        <v>121</v>
      </c>
      <c r="B36" s="79">
        <f t="shared" ref="B36:J36" si="8">SUM(B37:B39,B42)</f>
        <v>0</v>
      </c>
      <c r="C36" s="79">
        <f t="shared" si="8"/>
        <v>0</v>
      </c>
      <c r="D36" s="79">
        <f t="shared" si="8"/>
        <v>0</v>
      </c>
      <c r="E36" s="79">
        <f t="shared" si="8"/>
        <v>0</v>
      </c>
      <c r="F36" s="79">
        <f t="shared" si="8"/>
        <v>0</v>
      </c>
      <c r="G36" s="79">
        <f t="shared" si="8"/>
        <v>0</v>
      </c>
      <c r="H36" s="79">
        <f t="shared" si="8"/>
        <v>0</v>
      </c>
      <c r="I36" s="79">
        <f t="shared" si="8"/>
        <v>0</v>
      </c>
      <c r="J36" s="79">
        <f t="shared" si="8"/>
        <v>0</v>
      </c>
      <c r="K36" s="140"/>
    </row>
    <row r="37" spans="1:11" ht="15" x14ac:dyDescent="0.2">
      <c r="A37" s="57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0"/>
    </row>
    <row r="38" spans="1:11" ht="15" x14ac:dyDescent="0.2">
      <c r="A38" s="57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0"/>
    </row>
    <row r="39" spans="1:11" ht="15" x14ac:dyDescent="0.2">
      <c r="A39" s="57" t="s">
        <v>124</v>
      </c>
      <c r="B39" s="128">
        <f t="shared" ref="B39:J39" si="9">SUM(B40:B41)</f>
        <v>0</v>
      </c>
      <c r="C39" s="128">
        <f t="shared" si="9"/>
        <v>0</v>
      </c>
      <c r="D39" s="128">
        <f t="shared" si="9"/>
        <v>0</v>
      </c>
      <c r="E39" s="128">
        <f t="shared" si="9"/>
        <v>0</v>
      </c>
      <c r="F39" s="128">
        <f t="shared" si="9"/>
        <v>0</v>
      </c>
      <c r="G39" s="128">
        <f t="shared" si="9"/>
        <v>0</v>
      </c>
      <c r="H39" s="128">
        <f t="shared" si="9"/>
        <v>0</v>
      </c>
      <c r="I39" s="128">
        <f t="shared" si="9"/>
        <v>0</v>
      </c>
      <c r="J39" s="128">
        <f t="shared" si="9"/>
        <v>0</v>
      </c>
      <c r="K39" s="140"/>
    </row>
    <row r="40" spans="1:11" ht="30" x14ac:dyDescent="0.2">
      <c r="A40" s="57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0"/>
    </row>
    <row r="41" spans="1:11" ht="15" x14ac:dyDescent="0.2">
      <c r="A41" s="57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0"/>
    </row>
    <row r="42" spans="1:11" ht="15" x14ac:dyDescent="0.2">
      <c r="A42" s="57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0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8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7"/>
      <c r="C48" s="67"/>
      <c r="F48" s="67"/>
      <c r="G48" s="70"/>
      <c r="H48" s="67"/>
      <c r="I48"/>
      <c r="J48"/>
    </row>
    <row r="49" spans="1:10" s="2" customFormat="1" ht="15" x14ac:dyDescent="0.3">
      <c r="B49" s="66" t="s">
        <v>256</v>
      </c>
      <c r="F49" s="12" t="s">
        <v>261</v>
      </c>
      <c r="G49" s="69"/>
      <c r="I49"/>
      <c r="J49"/>
    </row>
    <row r="50" spans="1:10" s="2" customFormat="1" ht="15" x14ac:dyDescent="0.3">
      <c r="B50" s="62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ColWidth="9.140625"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5.42578125" style="23" customWidth="1"/>
    <col min="10" max="10" width="9.85546875" style="60" customWidth="1"/>
    <col min="11" max="11" width="12.7109375" style="60" customWidth="1"/>
    <col min="12" max="12" width="9.140625" style="61"/>
    <col min="13" max="16384" width="9.140625" style="25"/>
  </cols>
  <sheetData>
    <row r="1" spans="1:12" s="23" customFormat="1" ht="15" x14ac:dyDescent="0.2">
      <c r="A1" s="132" t="s">
        <v>293</v>
      </c>
      <c r="B1" s="133"/>
      <c r="C1" s="133"/>
      <c r="D1" s="133"/>
      <c r="E1" s="133"/>
      <c r="F1" s="133"/>
      <c r="G1" s="139"/>
      <c r="H1" s="97" t="s">
        <v>186</v>
      </c>
      <c r="I1" s="139"/>
      <c r="J1" s="63"/>
      <c r="K1" s="63"/>
      <c r="L1" s="63"/>
    </row>
    <row r="2" spans="1:12" s="23" customFormat="1" ht="15" x14ac:dyDescent="0.3">
      <c r="A2" s="102" t="s">
        <v>128</v>
      </c>
      <c r="B2" s="133"/>
      <c r="C2" s="133"/>
      <c r="D2" s="133"/>
      <c r="E2" s="133"/>
      <c r="F2" s="133"/>
      <c r="G2" s="141"/>
      <c r="H2" s="320">
        <v>42634</v>
      </c>
      <c r="I2" s="350">
        <v>42651</v>
      </c>
      <c r="J2" s="63"/>
      <c r="K2" s="63"/>
      <c r="L2" s="63"/>
    </row>
    <row r="3" spans="1:12" s="23" customFormat="1" ht="15" x14ac:dyDescent="0.2">
      <c r="A3" s="133"/>
      <c r="B3" s="133"/>
      <c r="C3" s="133"/>
      <c r="D3" s="133"/>
      <c r="E3" s="133"/>
      <c r="F3" s="133"/>
      <c r="G3" s="141"/>
      <c r="H3" s="136"/>
      <c r="I3" s="141"/>
      <c r="J3" s="63"/>
      <c r="K3" s="63"/>
      <c r="L3" s="63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33"/>
      <c r="F4" s="133"/>
      <c r="G4" s="133"/>
      <c r="H4" s="133"/>
      <c r="I4" s="139"/>
      <c r="J4" s="60"/>
      <c r="K4" s="60"/>
      <c r="L4" s="23"/>
    </row>
    <row r="5" spans="1:12" s="2" customFormat="1" ht="15" x14ac:dyDescent="0.3">
      <c r="A5" s="114" t="str">
        <f>'ფორმა N1'!D4</f>
        <v>საარჩევნო ბლოკი პაატა ბურჭულაძე სახელმწიფო ხალხისთვის</v>
      </c>
      <c r="B5" s="115"/>
      <c r="C5" s="115"/>
      <c r="D5" s="115"/>
      <c r="E5" s="143"/>
      <c r="F5" s="144"/>
      <c r="G5" s="144"/>
      <c r="H5" s="144"/>
      <c r="I5" s="139"/>
      <c r="J5" s="60"/>
      <c r="K5" s="60"/>
      <c r="L5" s="12"/>
    </row>
    <row r="6" spans="1:12" s="23" customFormat="1" ht="13.5" x14ac:dyDescent="0.2">
      <c r="A6" s="137"/>
      <c r="B6" s="138"/>
      <c r="C6" s="138"/>
      <c r="D6" s="138"/>
      <c r="E6" s="133"/>
      <c r="F6" s="133"/>
      <c r="G6" s="133"/>
      <c r="H6" s="133"/>
      <c r="I6" s="139"/>
      <c r="J6" s="60"/>
      <c r="K6" s="60"/>
      <c r="L6" s="60"/>
    </row>
    <row r="7" spans="1:12" ht="30" x14ac:dyDescent="0.2">
      <c r="A7" s="129" t="s">
        <v>64</v>
      </c>
      <c r="B7" s="129" t="s">
        <v>359</v>
      </c>
      <c r="C7" s="131" t="s">
        <v>360</v>
      </c>
      <c r="D7" s="131" t="s">
        <v>223</v>
      </c>
      <c r="E7" s="131" t="s">
        <v>228</v>
      </c>
      <c r="F7" s="131" t="s">
        <v>229</v>
      </c>
      <c r="G7" s="131" t="s">
        <v>230</v>
      </c>
      <c r="H7" s="131" t="s">
        <v>231</v>
      </c>
      <c r="I7" s="139"/>
    </row>
    <row r="8" spans="1:12" ht="15" x14ac:dyDescent="0.2">
      <c r="A8" s="129">
        <v>1</v>
      </c>
      <c r="B8" s="129">
        <v>2</v>
      </c>
      <c r="C8" s="131">
        <v>3</v>
      </c>
      <c r="D8" s="129">
        <v>4</v>
      </c>
      <c r="E8" s="131">
        <v>5</v>
      </c>
      <c r="F8" s="129">
        <v>6</v>
      </c>
      <c r="G8" s="131">
        <v>7</v>
      </c>
      <c r="H8" s="131">
        <v>8</v>
      </c>
      <c r="I8" s="139"/>
    </row>
    <row r="9" spans="1:12" ht="15" x14ac:dyDescent="0.25">
      <c r="A9" s="64">
        <v>1</v>
      </c>
      <c r="B9" s="26"/>
      <c r="C9" s="26"/>
      <c r="D9" s="26"/>
      <c r="E9" s="26"/>
      <c r="F9" s="26"/>
      <c r="G9" s="149"/>
      <c r="H9" s="26"/>
      <c r="I9" s="139"/>
    </row>
    <row r="10" spans="1:12" ht="15" x14ac:dyDescent="0.25">
      <c r="A10" s="64">
        <v>2</v>
      </c>
      <c r="B10" s="26"/>
      <c r="C10" s="26"/>
      <c r="D10" s="26"/>
      <c r="E10" s="26"/>
      <c r="F10" s="26"/>
      <c r="G10" s="149"/>
      <c r="H10" s="26"/>
      <c r="I10" s="139"/>
    </row>
    <row r="11" spans="1:12" ht="15" x14ac:dyDescent="0.25">
      <c r="A11" s="64">
        <v>3</v>
      </c>
      <c r="B11" s="26"/>
      <c r="C11" s="26"/>
      <c r="D11" s="26"/>
      <c r="E11" s="26"/>
      <c r="F11" s="26"/>
      <c r="G11" s="149"/>
      <c r="H11" s="26"/>
      <c r="I11" s="139"/>
    </row>
    <row r="12" spans="1:12" ht="15" x14ac:dyDescent="0.25">
      <c r="A12" s="64">
        <v>4</v>
      </c>
      <c r="B12" s="26"/>
      <c r="C12" s="26"/>
      <c r="D12" s="26"/>
      <c r="E12" s="26"/>
      <c r="F12" s="26"/>
      <c r="G12" s="149"/>
      <c r="H12" s="26"/>
      <c r="I12" s="139"/>
    </row>
    <row r="13" spans="1:12" ht="15" x14ac:dyDescent="0.25">
      <c r="A13" s="64">
        <v>5</v>
      </c>
      <c r="B13" s="26"/>
      <c r="C13" s="26"/>
      <c r="D13" s="26"/>
      <c r="E13" s="26"/>
      <c r="F13" s="26"/>
      <c r="G13" s="149"/>
      <c r="H13" s="26"/>
      <c r="I13" s="139"/>
    </row>
    <row r="14" spans="1:12" ht="15" x14ac:dyDescent="0.25">
      <c r="A14" s="64">
        <v>6</v>
      </c>
      <c r="B14" s="26"/>
      <c r="C14" s="26"/>
      <c r="D14" s="26"/>
      <c r="E14" s="26"/>
      <c r="F14" s="26"/>
      <c r="G14" s="149"/>
      <c r="H14" s="26"/>
      <c r="I14" s="139"/>
    </row>
    <row r="15" spans="1:12" s="23" customFormat="1" ht="15" x14ac:dyDescent="0.25">
      <c r="A15" s="64">
        <v>7</v>
      </c>
      <c r="B15" s="26"/>
      <c r="C15" s="26"/>
      <c r="D15" s="26"/>
      <c r="E15" s="26"/>
      <c r="F15" s="26"/>
      <c r="G15" s="149"/>
      <c r="H15" s="26"/>
      <c r="I15" s="139"/>
      <c r="J15" s="60"/>
      <c r="K15" s="60"/>
      <c r="L15" s="60"/>
    </row>
    <row r="16" spans="1:12" s="23" customFormat="1" ht="15" x14ac:dyDescent="0.25">
      <c r="A16" s="64">
        <v>8</v>
      </c>
      <c r="B16" s="26"/>
      <c r="C16" s="26"/>
      <c r="D16" s="26"/>
      <c r="E16" s="26"/>
      <c r="F16" s="26"/>
      <c r="G16" s="149"/>
      <c r="H16" s="26"/>
      <c r="I16" s="139"/>
      <c r="J16" s="60"/>
      <c r="K16" s="60"/>
      <c r="L16" s="60"/>
    </row>
    <row r="17" spans="1:12" s="23" customFormat="1" ht="15" x14ac:dyDescent="0.25">
      <c r="A17" s="64">
        <v>9</v>
      </c>
      <c r="B17" s="26"/>
      <c r="C17" s="26"/>
      <c r="D17" s="26"/>
      <c r="E17" s="26"/>
      <c r="F17" s="26"/>
      <c r="G17" s="149"/>
      <c r="H17" s="26"/>
      <c r="I17" s="139"/>
      <c r="J17" s="60"/>
      <c r="K17" s="60"/>
      <c r="L17" s="60"/>
    </row>
    <row r="18" spans="1:12" s="23" customFormat="1" ht="15" x14ac:dyDescent="0.25">
      <c r="A18" s="64">
        <v>10</v>
      </c>
      <c r="B18" s="26"/>
      <c r="C18" s="26"/>
      <c r="D18" s="26"/>
      <c r="E18" s="26"/>
      <c r="F18" s="26"/>
      <c r="G18" s="149"/>
      <c r="H18" s="26"/>
      <c r="I18" s="139"/>
      <c r="J18" s="60"/>
      <c r="K18" s="60"/>
      <c r="L18" s="60"/>
    </row>
    <row r="19" spans="1:12" s="23" customFormat="1" ht="15" x14ac:dyDescent="0.25">
      <c r="A19" s="64">
        <v>11</v>
      </c>
      <c r="B19" s="26"/>
      <c r="C19" s="26"/>
      <c r="D19" s="26"/>
      <c r="E19" s="26"/>
      <c r="F19" s="26"/>
      <c r="G19" s="149"/>
      <c r="H19" s="26"/>
      <c r="I19" s="139"/>
      <c r="J19" s="60"/>
      <c r="K19" s="60"/>
      <c r="L19" s="60"/>
    </row>
    <row r="20" spans="1:12" s="23" customFormat="1" ht="15" x14ac:dyDescent="0.25">
      <c r="A20" s="64">
        <v>12</v>
      </c>
      <c r="B20" s="26"/>
      <c r="C20" s="26"/>
      <c r="D20" s="26"/>
      <c r="E20" s="26"/>
      <c r="F20" s="26"/>
      <c r="G20" s="149"/>
      <c r="H20" s="26"/>
      <c r="I20" s="139"/>
      <c r="J20" s="60"/>
      <c r="K20" s="60"/>
      <c r="L20" s="60"/>
    </row>
    <row r="21" spans="1:12" s="23" customFormat="1" ht="15" x14ac:dyDescent="0.25">
      <c r="A21" s="64">
        <v>13</v>
      </c>
      <c r="B21" s="26"/>
      <c r="C21" s="26"/>
      <c r="D21" s="26"/>
      <c r="E21" s="26"/>
      <c r="F21" s="26"/>
      <c r="G21" s="149"/>
      <c r="H21" s="26"/>
      <c r="I21" s="139"/>
      <c r="J21" s="60"/>
      <c r="K21" s="60"/>
      <c r="L21" s="60"/>
    </row>
    <row r="22" spans="1:12" s="23" customFormat="1" ht="15" x14ac:dyDescent="0.25">
      <c r="A22" s="64">
        <v>14</v>
      </c>
      <c r="B22" s="26"/>
      <c r="C22" s="26"/>
      <c r="D22" s="26"/>
      <c r="E22" s="26"/>
      <c r="F22" s="26"/>
      <c r="G22" s="149"/>
      <c r="H22" s="26"/>
      <c r="I22" s="139"/>
      <c r="J22" s="60"/>
      <c r="K22" s="60"/>
      <c r="L22" s="60"/>
    </row>
    <row r="23" spans="1:12" s="23" customFormat="1" ht="15" x14ac:dyDescent="0.25">
      <c r="A23" s="64">
        <v>15</v>
      </c>
      <c r="B23" s="26"/>
      <c r="C23" s="26"/>
      <c r="D23" s="26"/>
      <c r="E23" s="26"/>
      <c r="F23" s="26"/>
      <c r="G23" s="149"/>
      <c r="H23" s="26"/>
      <c r="I23" s="139"/>
      <c r="J23" s="60"/>
      <c r="K23" s="60"/>
      <c r="L23" s="60"/>
    </row>
    <row r="24" spans="1:12" s="23" customFormat="1" ht="15" x14ac:dyDescent="0.25">
      <c r="A24" s="64">
        <v>16</v>
      </c>
      <c r="B24" s="26"/>
      <c r="C24" s="26"/>
      <c r="D24" s="26"/>
      <c r="E24" s="26"/>
      <c r="F24" s="26"/>
      <c r="G24" s="149"/>
      <c r="H24" s="26"/>
      <c r="I24" s="139"/>
      <c r="J24" s="60"/>
      <c r="K24" s="60"/>
      <c r="L24" s="60"/>
    </row>
    <row r="25" spans="1:12" s="23" customFormat="1" ht="15" x14ac:dyDescent="0.25">
      <c r="A25" s="64">
        <v>17</v>
      </c>
      <c r="B25" s="26"/>
      <c r="C25" s="26"/>
      <c r="D25" s="26"/>
      <c r="E25" s="26"/>
      <c r="F25" s="26"/>
      <c r="G25" s="149"/>
      <c r="H25" s="26"/>
      <c r="I25" s="139"/>
      <c r="J25" s="60"/>
      <c r="K25" s="60"/>
      <c r="L25" s="60"/>
    </row>
    <row r="26" spans="1:12" s="23" customFormat="1" ht="15" x14ac:dyDescent="0.25">
      <c r="A26" s="64">
        <v>18</v>
      </c>
      <c r="B26" s="26"/>
      <c r="C26" s="26"/>
      <c r="D26" s="26"/>
      <c r="E26" s="26"/>
      <c r="F26" s="26"/>
      <c r="G26" s="149"/>
      <c r="H26" s="26"/>
      <c r="I26" s="139"/>
      <c r="J26" s="60"/>
      <c r="K26" s="60"/>
      <c r="L26" s="60"/>
    </row>
    <row r="27" spans="1:12" s="23" customFormat="1" ht="15" x14ac:dyDescent="0.25">
      <c r="A27" s="64" t="s">
        <v>266</v>
      </c>
      <c r="B27" s="26"/>
      <c r="C27" s="26"/>
      <c r="D27" s="26"/>
      <c r="E27" s="26"/>
      <c r="F27" s="26"/>
      <c r="G27" s="149"/>
      <c r="H27" s="26"/>
      <c r="I27" s="139"/>
      <c r="J27" s="60"/>
      <c r="K27" s="60"/>
      <c r="L27" s="60"/>
    </row>
    <row r="28" spans="1:12" s="23" customFormat="1" x14ac:dyDescent="0.2">
      <c r="J28" s="60"/>
      <c r="K28" s="60"/>
      <c r="L28" s="60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68" t="s">
        <v>96</v>
      </c>
      <c r="E31" s="5"/>
    </row>
    <row r="32" spans="1:12" s="2" customFormat="1" ht="15" x14ac:dyDescent="0.3">
      <c r="C32" s="67"/>
      <c r="E32" s="67"/>
      <c r="F32" s="70"/>
      <c r="G32"/>
      <c r="H32"/>
      <c r="I32"/>
    </row>
    <row r="33" spans="1:9" s="2" customFormat="1" ht="15" x14ac:dyDescent="0.3">
      <c r="A33"/>
      <c r="C33" s="66" t="s">
        <v>256</v>
      </c>
      <c r="E33" s="12" t="s">
        <v>261</v>
      </c>
      <c r="F33" s="69"/>
      <c r="G33"/>
      <c r="H33"/>
      <c r="I33"/>
    </row>
    <row r="34" spans="1:9" s="2" customFormat="1" ht="15" x14ac:dyDescent="0.3">
      <c r="A34"/>
      <c r="C34" s="62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84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40625"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3.5703125" style="61" customWidth="1"/>
    <col min="11" max="16384" width="9.140625" style="25"/>
  </cols>
  <sheetData>
    <row r="1" spans="1:12" s="23" customFormat="1" ht="15" x14ac:dyDescent="0.2">
      <c r="A1" s="132" t="s">
        <v>294</v>
      </c>
      <c r="B1" s="133"/>
      <c r="C1" s="133"/>
      <c r="D1" s="133"/>
      <c r="E1" s="133"/>
      <c r="F1" s="133"/>
      <c r="G1" s="133"/>
      <c r="H1" s="139"/>
      <c r="I1" s="337" t="s">
        <v>186</v>
      </c>
      <c r="J1" s="146"/>
    </row>
    <row r="2" spans="1:12" s="23" customFormat="1" ht="15" x14ac:dyDescent="0.3">
      <c r="A2" s="102" t="s">
        <v>128</v>
      </c>
      <c r="B2" s="133"/>
      <c r="C2" s="133"/>
      <c r="D2" s="133"/>
      <c r="E2" s="133"/>
      <c r="F2" s="133"/>
      <c r="G2" s="133"/>
      <c r="H2" s="139"/>
      <c r="I2" s="320">
        <v>42634</v>
      </c>
      <c r="J2" s="350">
        <v>42651</v>
      </c>
    </row>
    <row r="3" spans="1:12" s="23" customFormat="1" ht="15" x14ac:dyDescent="0.2">
      <c r="A3" s="133"/>
      <c r="B3" s="133"/>
      <c r="C3" s="133"/>
      <c r="D3" s="133"/>
      <c r="E3" s="133"/>
      <c r="F3" s="133"/>
      <c r="G3" s="133"/>
      <c r="H3" s="136"/>
      <c r="I3" s="136"/>
      <c r="J3" s="146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4"/>
      <c r="E4" s="142"/>
      <c r="F4" s="133"/>
      <c r="G4" s="133"/>
      <c r="H4" s="133"/>
      <c r="I4" s="142"/>
      <c r="J4" s="101"/>
      <c r="L4" s="23"/>
    </row>
    <row r="5" spans="1:12" s="2" customFormat="1" ht="15" x14ac:dyDescent="0.3">
      <c r="A5" s="114" t="str">
        <f>'ფორმა N1'!D4</f>
        <v>საარჩევნო ბლოკი პაატა ბურჭულაძე სახელმწიფო ხალხისთვის</v>
      </c>
      <c r="B5" s="115"/>
      <c r="C5" s="115"/>
      <c r="D5" s="115"/>
      <c r="E5" s="143"/>
      <c r="F5" s="144"/>
      <c r="G5" s="144"/>
      <c r="H5" s="144"/>
      <c r="I5" s="143"/>
      <c r="J5" s="101"/>
    </row>
    <row r="6" spans="1:12" s="23" customFormat="1" ht="13.5" x14ac:dyDescent="0.2">
      <c r="A6" s="137"/>
      <c r="B6" s="138"/>
      <c r="C6" s="138"/>
      <c r="D6" s="138"/>
      <c r="E6" s="133"/>
      <c r="F6" s="133"/>
      <c r="G6" s="133"/>
      <c r="H6" s="133"/>
      <c r="I6" s="133"/>
      <c r="J6" s="141"/>
    </row>
    <row r="7" spans="1:12" ht="30" x14ac:dyDescent="0.2">
      <c r="A7" s="145" t="s">
        <v>64</v>
      </c>
      <c r="B7" s="129" t="s">
        <v>236</v>
      </c>
      <c r="C7" s="131" t="s">
        <v>232</v>
      </c>
      <c r="D7" s="131" t="s">
        <v>233</v>
      </c>
      <c r="E7" s="131" t="s">
        <v>234</v>
      </c>
      <c r="F7" s="131" t="s">
        <v>235</v>
      </c>
      <c r="G7" s="131" t="s">
        <v>229</v>
      </c>
      <c r="H7" s="131" t="s">
        <v>230</v>
      </c>
      <c r="I7" s="131" t="s">
        <v>231</v>
      </c>
      <c r="J7" s="147"/>
    </row>
    <row r="8" spans="1:12" ht="15" x14ac:dyDescent="0.2">
      <c r="A8" s="129">
        <v>1</v>
      </c>
      <c r="B8" s="129">
        <v>2</v>
      </c>
      <c r="C8" s="131">
        <v>3</v>
      </c>
      <c r="D8" s="129">
        <v>4</v>
      </c>
      <c r="E8" s="131">
        <v>5</v>
      </c>
      <c r="F8" s="129">
        <v>6</v>
      </c>
      <c r="G8" s="131">
        <v>7</v>
      </c>
      <c r="H8" s="129">
        <v>8</v>
      </c>
      <c r="I8" s="131">
        <v>9</v>
      </c>
      <c r="J8" s="147"/>
    </row>
    <row r="9" spans="1:12" ht="15" x14ac:dyDescent="0.25">
      <c r="A9" s="64">
        <v>1</v>
      </c>
      <c r="B9" s="26"/>
      <c r="C9" s="26"/>
      <c r="D9" s="26"/>
      <c r="E9" s="26"/>
      <c r="F9" s="26"/>
      <c r="G9" s="26"/>
      <c r="H9" s="149"/>
      <c r="I9" s="26"/>
      <c r="J9" s="147"/>
    </row>
    <row r="10" spans="1:12" ht="15" x14ac:dyDescent="0.25">
      <c r="A10" s="64">
        <v>2</v>
      </c>
      <c r="B10" s="26"/>
      <c r="C10" s="26"/>
      <c r="D10" s="26"/>
      <c r="E10" s="26"/>
      <c r="F10" s="26"/>
      <c r="G10" s="26"/>
      <c r="H10" s="149"/>
      <c r="I10" s="26"/>
      <c r="J10" s="147"/>
    </row>
    <row r="11" spans="1:12" ht="15" x14ac:dyDescent="0.25">
      <c r="A11" s="64">
        <v>3</v>
      </c>
      <c r="B11" s="26"/>
      <c r="C11" s="26"/>
      <c r="D11" s="26"/>
      <c r="E11" s="26"/>
      <c r="F11" s="26"/>
      <c r="G11" s="26"/>
      <c r="H11" s="149"/>
      <c r="I11" s="26"/>
      <c r="J11" s="147"/>
    </row>
    <row r="12" spans="1:12" ht="15" x14ac:dyDescent="0.25">
      <c r="A12" s="64">
        <v>4</v>
      </c>
      <c r="B12" s="26"/>
      <c r="C12" s="26"/>
      <c r="D12" s="26"/>
      <c r="E12" s="26"/>
      <c r="F12" s="26"/>
      <c r="G12" s="26"/>
      <c r="H12" s="149"/>
      <c r="I12" s="26"/>
      <c r="J12" s="147"/>
    </row>
    <row r="13" spans="1:12" ht="15" x14ac:dyDescent="0.25">
      <c r="A13" s="64">
        <v>5</v>
      </c>
      <c r="B13" s="26"/>
      <c r="C13" s="26"/>
      <c r="D13" s="26"/>
      <c r="E13" s="26"/>
      <c r="F13" s="26"/>
      <c r="G13" s="26"/>
      <c r="H13" s="149"/>
      <c r="I13" s="26"/>
      <c r="J13" s="147"/>
    </row>
    <row r="14" spans="1:12" ht="15" x14ac:dyDescent="0.25">
      <c r="A14" s="64">
        <v>6</v>
      </c>
      <c r="B14" s="26"/>
      <c r="C14" s="26"/>
      <c r="D14" s="26"/>
      <c r="E14" s="26"/>
      <c r="F14" s="26"/>
      <c r="G14" s="26"/>
      <c r="H14" s="149"/>
      <c r="I14" s="26"/>
      <c r="J14" s="147"/>
    </row>
    <row r="15" spans="1:12" s="23" customFormat="1" ht="15" x14ac:dyDescent="0.25">
      <c r="A15" s="64">
        <v>7</v>
      </c>
      <c r="B15" s="26"/>
      <c r="C15" s="26"/>
      <c r="D15" s="26"/>
      <c r="E15" s="26"/>
      <c r="F15" s="26"/>
      <c r="G15" s="26"/>
      <c r="H15" s="149"/>
      <c r="I15" s="26"/>
      <c r="J15" s="141"/>
    </row>
    <row r="16" spans="1:12" s="23" customFormat="1" ht="15" x14ac:dyDescent="0.25">
      <c r="A16" s="64">
        <v>8</v>
      </c>
      <c r="B16" s="26"/>
      <c r="C16" s="26"/>
      <c r="D16" s="26"/>
      <c r="E16" s="26"/>
      <c r="F16" s="26"/>
      <c r="G16" s="26"/>
      <c r="H16" s="149"/>
      <c r="I16" s="26"/>
      <c r="J16" s="141"/>
    </row>
    <row r="17" spans="1:10" s="23" customFormat="1" ht="15" x14ac:dyDescent="0.25">
      <c r="A17" s="64">
        <v>9</v>
      </c>
      <c r="B17" s="26"/>
      <c r="C17" s="26"/>
      <c r="D17" s="26"/>
      <c r="E17" s="26"/>
      <c r="F17" s="26"/>
      <c r="G17" s="26"/>
      <c r="H17" s="149"/>
      <c r="I17" s="26"/>
      <c r="J17" s="141"/>
    </row>
    <row r="18" spans="1:10" s="23" customFormat="1" ht="15" x14ac:dyDescent="0.25">
      <c r="A18" s="64">
        <v>10</v>
      </c>
      <c r="B18" s="26"/>
      <c r="C18" s="26"/>
      <c r="D18" s="26"/>
      <c r="E18" s="26"/>
      <c r="F18" s="26"/>
      <c r="G18" s="26"/>
      <c r="H18" s="149"/>
      <c r="I18" s="26"/>
      <c r="J18" s="141"/>
    </row>
    <row r="19" spans="1:10" s="23" customFormat="1" ht="15" x14ac:dyDescent="0.25">
      <c r="A19" s="64">
        <v>11</v>
      </c>
      <c r="B19" s="26"/>
      <c r="C19" s="26"/>
      <c r="D19" s="26"/>
      <c r="E19" s="26"/>
      <c r="F19" s="26"/>
      <c r="G19" s="26"/>
      <c r="H19" s="149"/>
      <c r="I19" s="26"/>
      <c r="J19" s="141"/>
    </row>
    <row r="20" spans="1:10" s="23" customFormat="1" ht="15" x14ac:dyDescent="0.25">
      <c r="A20" s="64">
        <v>12</v>
      </c>
      <c r="B20" s="26"/>
      <c r="C20" s="26"/>
      <c r="D20" s="26"/>
      <c r="E20" s="26"/>
      <c r="F20" s="26"/>
      <c r="G20" s="26"/>
      <c r="H20" s="149"/>
      <c r="I20" s="26"/>
      <c r="J20" s="141"/>
    </row>
    <row r="21" spans="1:10" s="23" customFormat="1" ht="15" x14ac:dyDescent="0.25">
      <c r="A21" s="64">
        <v>13</v>
      </c>
      <c r="B21" s="26"/>
      <c r="C21" s="26"/>
      <c r="D21" s="26"/>
      <c r="E21" s="26"/>
      <c r="F21" s="26"/>
      <c r="G21" s="26"/>
      <c r="H21" s="149"/>
      <c r="I21" s="26"/>
      <c r="J21" s="141"/>
    </row>
    <row r="22" spans="1:10" s="23" customFormat="1" ht="15" x14ac:dyDescent="0.25">
      <c r="A22" s="64">
        <v>14</v>
      </c>
      <c r="B22" s="26"/>
      <c r="C22" s="26"/>
      <c r="D22" s="26"/>
      <c r="E22" s="26"/>
      <c r="F22" s="26"/>
      <c r="G22" s="26"/>
      <c r="H22" s="149"/>
      <c r="I22" s="26"/>
      <c r="J22" s="141"/>
    </row>
    <row r="23" spans="1:10" s="23" customFormat="1" ht="15" x14ac:dyDescent="0.25">
      <c r="A23" s="64">
        <v>15</v>
      </c>
      <c r="B23" s="26"/>
      <c r="C23" s="26"/>
      <c r="D23" s="26"/>
      <c r="E23" s="26"/>
      <c r="F23" s="26"/>
      <c r="G23" s="26"/>
      <c r="H23" s="149"/>
      <c r="I23" s="26"/>
      <c r="J23" s="141"/>
    </row>
    <row r="24" spans="1:10" s="23" customFormat="1" ht="15" x14ac:dyDescent="0.25">
      <c r="A24" s="64">
        <v>16</v>
      </c>
      <c r="B24" s="26"/>
      <c r="C24" s="26"/>
      <c r="D24" s="26"/>
      <c r="E24" s="26"/>
      <c r="F24" s="26"/>
      <c r="G24" s="26"/>
      <c r="H24" s="149"/>
      <c r="I24" s="26"/>
      <c r="J24" s="141"/>
    </row>
    <row r="25" spans="1:10" s="23" customFormat="1" ht="15" x14ac:dyDescent="0.25">
      <c r="A25" s="64">
        <v>17</v>
      </c>
      <c r="B25" s="26"/>
      <c r="C25" s="26"/>
      <c r="D25" s="26"/>
      <c r="E25" s="26"/>
      <c r="F25" s="26"/>
      <c r="G25" s="26"/>
      <c r="H25" s="149"/>
      <c r="I25" s="26"/>
      <c r="J25" s="141"/>
    </row>
    <row r="26" spans="1:10" s="23" customFormat="1" ht="15" x14ac:dyDescent="0.25">
      <c r="A26" s="64">
        <v>18</v>
      </c>
      <c r="B26" s="26"/>
      <c r="C26" s="26"/>
      <c r="D26" s="26"/>
      <c r="E26" s="26"/>
      <c r="F26" s="26"/>
      <c r="G26" s="26"/>
      <c r="H26" s="149"/>
      <c r="I26" s="26"/>
      <c r="J26" s="141"/>
    </row>
    <row r="27" spans="1:10" s="23" customFormat="1" ht="15" x14ac:dyDescent="0.25">
      <c r="A27" s="64" t="s">
        <v>266</v>
      </c>
      <c r="B27" s="26"/>
      <c r="C27" s="26"/>
      <c r="D27" s="26"/>
      <c r="E27" s="26"/>
      <c r="F27" s="26"/>
      <c r="G27" s="26"/>
      <c r="H27" s="149"/>
      <c r="I27" s="26"/>
      <c r="J27" s="141"/>
    </row>
    <row r="28" spans="1:10" s="23" customFormat="1" x14ac:dyDescent="0.2">
      <c r="J28" s="60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68" t="s">
        <v>96</v>
      </c>
      <c r="E31" s="5"/>
    </row>
    <row r="32" spans="1:10" s="2" customFormat="1" ht="15" x14ac:dyDescent="0.3">
      <c r="C32" s="67"/>
      <c r="E32" s="67"/>
      <c r="F32" s="70"/>
      <c r="G32" s="70"/>
      <c r="H32"/>
      <c r="I32"/>
    </row>
    <row r="33" spans="1:10" s="2" customFormat="1" ht="15" x14ac:dyDescent="0.3">
      <c r="A33"/>
      <c r="C33" s="66" t="s">
        <v>256</v>
      </c>
      <c r="E33" s="12" t="s">
        <v>261</v>
      </c>
      <c r="F33" s="69"/>
      <c r="G33"/>
      <c r="H33"/>
      <c r="I33"/>
    </row>
    <row r="34" spans="1:10" s="2" customFormat="1" ht="15" x14ac:dyDescent="0.3">
      <c r="A34"/>
      <c r="C34" s="62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0"/>
    </row>
    <row r="38" spans="1:10" s="23" customFormat="1" x14ac:dyDescent="0.2">
      <c r="J38" s="60"/>
    </row>
    <row r="39" spans="1:10" s="23" customFormat="1" x14ac:dyDescent="0.2">
      <c r="J39" s="60"/>
    </row>
    <row r="40" spans="1:10" s="23" customFormat="1" x14ac:dyDescent="0.2">
      <c r="J40" s="60"/>
    </row>
    <row r="41" spans="1:10" s="23" customFormat="1" x14ac:dyDescent="0.2">
      <c r="J41" s="60"/>
    </row>
    <row r="42" spans="1:10" s="23" customFormat="1" x14ac:dyDescent="0.2">
      <c r="J42" s="60"/>
    </row>
    <row r="43" spans="1:10" s="23" customFormat="1" x14ac:dyDescent="0.2">
      <c r="J43" s="60"/>
    </row>
    <row r="44" spans="1:10" s="23" customFormat="1" x14ac:dyDescent="0.2">
      <c r="J44" s="60"/>
    </row>
    <row r="45" spans="1:10" s="23" customFormat="1" x14ac:dyDescent="0.2">
      <c r="J45" s="60"/>
    </row>
    <row r="46" spans="1:10" s="23" customFormat="1" x14ac:dyDescent="0.2">
      <c r="J46" s="60"/>
    </row>
    <row r="47" spans="1:10" s="23" customFormat="1" x14ac:dyDescent="0.2">
      <c r="J47" s="60"/>
    </row>
    <row r="48" spans="1:10" s="23" customFormat="1" x14ac:dyDescent="0.2">
      <c r="J48" s="60"/>
    </row>
    <row r="49" spans="10:10" s="23" customFormat="1" x14ac:dyDescent="0.2">
      <c r="J49" s="60"/>
    </row>
    <row r="50" spans="10:10" s="23" customFormat="1" x14ac:dyDescent="0.2">
      <c r="J50" s="60"/>
    </row>
    <row r="51" spans="10:10" s="23" customFormat="1" x14ac:dyDescent="0.2">
      <c r="J51" s="60"/>
    </row>
    <row r="52" spans="10:10" s="23" customFormat="1" x14ac:dyDescent="0.2">
      <c r="J52" s="60"/>
    </row>
    <row r="53" spans="10:10" s="23" customFormat="1" x14ac:dyDescent="0.2">
      <c r="J53" s="60"/>
    </row>
    <row r="54" spans="10:10" s="23" customFormat="1" x14ac:dyDescent="0.2">
      <c r="J54" s="6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Normal="100" zoomScaleSheetLayoutView="100" workbookViewId="0">
      <selection activeCell="B9" sqref="B9:F10"/>
    </sheetView>
  </sheetViews>
  <sheetFormatPr defaultColWidth="9.140625" defaultRowHeight="12.75" x14ac:dyDescent="0.2"/>
  <cols>
    <col min="1" max="1" width="4.85546875" style="203" customWidth="1"/>
    <col min="2" max="2" width="37.42578125" style="203" customWidth="1"/>
    <col min="3" max="3" width="21.5703125" style="203" customWidth="1"/>
    <col min="4" max="4" width="20" style="203" customWidth="1"/>
    <col min="5" max="5" width="18.7109375" style="203" customWidth="1"/>
    <col min="6" max="6" width="24.140625" style="203" customWidth="1"/>
    <col min="7" max="7" width="27.140625" style="203" customWidth="1"/>
    <col min="8" max="8" width="11.85546875" style="203" customWidth="1"/>
    <col min="9" max="16384" width="9.140625" style="203"/>
  </cols>
  <sheetData>
    <row r="1" spans="1:8" s="187" customFormat="1" ht="15" x14ac:dyDescent="0.2">
      <c r="A1" s="184" t="s">
        <v>314</v>
      </c>
      <c r="B1" s="185"/>
      <c r="C1" s="185"/>
      <c r="D1" s="185"/>
      <c r="E1" s="185"/>
      <c r="F1" s="75"/>
      <c r="G1" s="75" t="s">
        <v>97</v>
      </c>
      <c r="H1" s="188"/>
    </row>
    <row r="2" spans="1:8" s="187" customFormat="1" ht="15" x14ac:dyDescent="0.2">
      <c r="A2" s="188" t="s">
        <v>305</v>
      </c>
      <c r="B2" s="185"/>
      <c r="C2" s="185"/>
      <c r="D2" s="185"/>
      <c r="E2" s="186"/>
      <c r="F2" s="186"/>
      <c r="G2" s="320">
        <v>42634</v>
      </c>
      <c r="H2" s="350">
        <v>42651</v>
      </c>
    </row>
    <row r="3" spans="1:8" s="187" customFormat="1" x14ac:dyDescent="0.2">
      <c r="A3" s="188"/>
      <c r="B3" s="185"/>
      <c r="C3" s="185"/>
      <c r="D3" s="185"/>
      <c r="E3" s="186"/>
      <c r="F3" s="186"/>
      <c r="G3" s="186"/>
      <c r="H3" s="188"/>
    </row>
    <row r="4" spans="1:8" s="187" customFormat="1" ht="15" x14ac:dyDescent="0.3">
      <c r="A4" s="111" t="s">
        <v>262</v>
      </c>
      <c r="B4" s="185"/>
      <c r="C4" s="185"/>
      <c r="D4" s="185"/>
      <c r="E4" s="189"/>
      <c r="F4" s="189"/>
      <c r="G4" s="186"/>
      <c r="H4" s="188"/>
    </row>
    <row r="5" spans="1:8" s="187" customFormat="1" x14ac:dyDescent="0.2">
      <c r="A5" s="190" t="str">
        <f>'ფორმა N1'!D4</f>
        <v>საარჩევნო ბლოკი პაატა ბურჭულაძე სახელმწიფო ხალხისთვის</v>
      </c>
      <c r="B5" s="190"/>
      <c r="C5" s="190"/>
      <c r="D5" s="190"/>
      <c r="E5" s="190"/>
      <c r="F5" s="190"/>
      <c r="G5" s="191"/>
      <c r="H5" s="188"/>
    </row>
    <row r="6" spans="1:8" s="204" customFormat="1" x14ac:dyDescent="0.2">
      <c r="A6" s="192"/>
      <c r="B6" s="192"/>
      <c r="C6" s="192"/>
      <c r="D6" s="192"/>
      <c r="E6" s="192"/>
      <c r="F6" s="192"/>
      <c r="G6" s="192"/>
      <c r="H6" s="189"/>
    </row>
    <row r="7" spans="1:8" s="187" customFormat="1" ht="51" x14ac:dyDescent="0.2">
      <c r="A7" s="217" t="s">
        <v>64</v>
      </c>
      <c r="B7" s="195" t="s">
        <v>309</v>
      </c>
      <c r="C7" s="195" t="s">
        <v>310</v>
      </c>
      <c r="D7" s="195" t="s">
        <v>311</v>
      </c>
      <c r="E7" s="195" t="s">
        <v>312</v>
      </c>
      <c r="F7" s="195" t="s">
        <v>313</v>
      </c>
      <c r="G7" s="195" t="s">
        <v>306</v>
      </c>
      <c r="H7" s="188"/>
    </row>
    <row r="8" spans="1:8" s="187" customFormat="1" x14ac:dyDescent="0.2">
      <c r="A8" s="193">
        <v>1</v>
      </c>
      <c r="B8" s="194">
        <v>2</v>
      </c>
      <c r="C8" s="194">
        <v>3</v>
      </c>
      <c r="D8" s="194">
        <v>4</v>
      </c>
      <c r="E8" s="195">
        <v>5</v>
      </c>
      <c r="F8" s="195">
        <v>6</v>
      </c>
      <c r="G8" s="195">
        <v>7</v>
      </c>
      <c r="H8" s="188"/>
    </row>
    <row r="9" spans="1:8" s="187" customFormat="1" x14ac:dyDescent="0.2">
      <c r="A9" s="205">
        <v>1</v>
      </c>
      <c r="B9" s="196"/>
      <c r="C9" s="196"/>
      <c r="D9" s="555"/>
      <c r="E9" s="196"/>
      <c r="F9" s="205"/>
      <c r="G9" s="196"/>
      <c r="H9" s="188"/>
    </row>
    <row r="10" spans="1:8" s="187" customFormat="1" x14ac:dyDescent="0.2">
      <c r="A10" s="205">
        <v>2</v>
      </c>
      <c r="B10" s="196"/>
      <c r="C10" s="196"/>
      <c r="D10" s="197"/>
      <c r="E10" s="196"/>
      <c r="F10" s="196"/>
      <c r="G10" s="196"/>
      <c r="H10" s="188"/>
    </row>
    <row r="11" spans="1:8" s="187" customFormat="1" x14ac:dyDescent="0.2">
      <c r="A11" s="205">
        <v>3</v>
      </c>
      <c r="B11" s="196"/>
      <c r="C11" s="196"/>
      <c r="D11" s="197"/>
      <c r="E11" s="196"/>
      <c r="F11" s="196"/>
      <c r="G11" s="196"/>
      <c r="H11" s="188"/>
    </row>
    <row r="12" spans="1:8" s="187" customFormat="1" x14ac:dyDescent="0.2">
      <c r="A12" s="205">
        <v>4</v>
      </c>
      <c r="B12" s="196"/>
      <c r="C12" s="196"/>
      <c r="D12" s="197"/>
      <c r="E12" s="196"/>
      <c r="F12" s="196"/>
      <c r="G12" s="196"/>
      <c r="H12" s="188"/>
    </row>
    <row r="13" spans="1:8" s="187" customFormat="1" x14ac:dyDescent="0.2">
      <c r="A13" s="205">
        <v>5</v>
      </c>
      <c r="B13" s="196"/>
      <c r="C13" s="196"/>
      <c r="D13" s="197"/>
      <c r="E13" s="196"/>
      <c r="F13" s="196"/>
      <c r="G13" s="196"/>
      <c r="H13" s="188"/>
    </row>
    <row r="14" spans="1:8" s="187" customFormat="1" x14ac:dyDescent="0.2">
      <c r="A14" s="205">
        <v>6</v>
      </c>
      <c r="B14" s="196"/>
      <c r="C14" s="196"/>
      <c r="D14" s="197"/>
      <c r="E14" s="196"/>
      <c r="F14" s="196"/>
      <c r="G14" s="196"/>
      <c r="H14" s="188"/>
    </row>
    <row r="15" spans="1:8" s="187" customFormat="1" x14ac:dyDescent="0.2">
      <c r="A15" s="205">
        <v>7</v>
      </c>
      <c r="B15" s="196"/>
      <c r="C15" s="196"/>
      <c r="D15" s="197"/>
      <c r="E15" s="196"/>
      <c r="F15" s="196"/>
      <c r="G15" s="196"/>
      <c r="H15" s="188"/>
    </row>
    <row r="16" spans="1:8" s="187" customFormat="1" x14ac:dyDescent="0.2">
      <c r="A16" s="205">
        <v>8</v>
      </c>
      <c r="B16" s="196"/>
      <c r="C16" s="196"/>
      <c r="D16" s="197"/>
      <c r="E16" s="196"/>
      <c r="F16" s="196"/>
      <c r="G16" s="196"/>
      <c r="H16" s="188"/>
    </row>
    <row r="17" spans="1:11" s="187" customFormat="1" x14ac:dyDescent="0.2">
      <c r="A17" s="205">
        <v>9</v>
      </c>
      <c r="B17" s="196"/>
      <c r="C17" s="196"/>
      <c r="D17" s="197"/>
      <c r="E17" s="196"/>
      <c r="F17" s="196"/>
      <c r="G17" s="196"/>
      <c r="H17" s="188"/>
    </row>
    <row r="18" spans="1:11" s="187" customFormat="1" x14ac:dyDescent="0.2">
      <c r="A18" s="205">
        <v>10</v>
      </c>
      <c r="B18" s="196"/>
      <c r="C18" s="196"/>
      <c r="D18" s="197"/>
      <c r="E18" s="196"/>
      <c r="F18" s="196"/>
      <c r="G18" s="196"/>
      <c r="H18" s="188"/>
    </row>
    <row r="19" spans="1:11" s="187" customFormat="1" x14ac:dyDescent="0.2">
      <c r="A19" s="205" t="s">
        <v>264</v>
      </c>
      <c r="B19" s="196"/>
      <c r="C19" s="196"/>
      <c r="D19" s="197"/>
      <c r="E19" s="196"/>
      <c r="F19" s="196"/>
      <c r="G19" s="196"/>
      <c r="H19" s="188"/>
    </row>
    <row r="22" spans="1:11" s="187" customFormat="1" x14ac:dyDescent="0.2"/>
    <row r="23" spans="1:11" s="187" customFormat="1" x14ac:dyDescent="0.2"/>
    <row r="24" spans="1:11" s="21" customFormat="1" ht="15" x14ac:dyDescent="0.3">
      <c r="B24" s="198" t="s">
        <v>96</v>
      </c>
      <c r="C24" s="198"/>
    </row>
    <row r="25" spans="1:11" s="21" customFormat="1" ht="15" x14ac:dyDescent="0.3">
      <c r="B25" s="198"/>
      <c r="C25" s="198"/>
    </row>
    <row r="26" spans="1:11" s="21" customFormat="1" ht="15" x14ac:dyDescent="0.3">
      <c r="C26" s="200"/>
      <c r="F26" s="200"/>
      <c r="G26" s="200"/>
      <c r="H26" s="199"/>
    </row>
    <row r="27" spans="1:11" s="21" customFormat="1" ht="15" x14ac:dyDescent="0.3">
      <c r="C27" s="201" t="s">
        <v>256</v>
      </c>
      <c r="F27" s="198" t="s">
        <v>307</v>
      </c>
      <c r="J27" s="199"/>
      <c r="K27" s="199"/>
    </row>
    <row r="28" spans="1:11" s="21" customFormat="1" ht="15" x14ac:dyDescent="0.3">
      <c r="C28" s="201" t="s">
        <v>127</v>
      </c>
      <c r="F28" s="202" t="s">
        <v>257</v>
      </c>
      <c r="J28" s="199"/>
      <c r="K28" s="199"/>
    </row>
    <row r="29" spans="1:11" s="187" customFormat="1" ht="15" x14ac:dyDescent="0.3">
      <c r="C29" s="201"/>
      <c r="J29" s="204"/>
      <c r="K29" s="20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3"/>
  <sheetViews>
    <sheetView view="pageBreakPreview" topLeftCell="A51" zoomScale="85" zoomScaleNormal="80" zoomScaleSheetLayoutView="85" workbookViewId="0">
      <selection activeCell="E74" sqref="E74"/>
    </sheetView>
  </sheetViews>
  <sheetFormatPr defaultRowHeight="12.75" x14ac:dyDescent="0.2"/>
  <cols>
    <col min="1" max="1" width="8.85546875" style="519"/>
    <col min="2" max="2" width="45.5703125" style="519" customWidth="1"/>
    <col min="3" max="3" width="11.5703125" style="519" customWidth="1"/>
    <col min="4" max="4" width="19.140625" style="519" customWidth="1"/>
    <col min="5" max="5" width="27.85546875" style="519" customWidth="1"/>
    <col min="6" max="6" width="20.42578125" style="519" customWidth="1"/>
    <col min="7" max="7" width="19.140625" style="519" customWidth="1"/>
    <col min="8" max="8" width="22.140625" style="519" customWidth="1"/>
    <col min="9" max="9" width="21.42578125" style="519" customWidth="1"/>
    <col min="10" max="10" width="20.28515625" style="519" customWidth="1"/>
    <col min="11" max="11" width="24.5703125" style="519" customWidth="1"/>
    <col min="12" max="12" width="12" customWidth="1"/>
  </cols>
  <sheetData>
    <row r="1" spans="1:12" ht="15" x14ac:dyDescent="0.2">
      <c r="A1" s="522" t="s">
        <v>426</v>
      </c>
      <c r="B1" s="523"/>
      <c r="C1" s="523"/>
      <c r="D1" s="523"/>
      <c r="E1" s="523"/>
      <c r="F1" s="523"/>
      <c r="G1" s="523"/>
      <c r="H1" s="523"/>
      <c r="I1" s="523"/>
      <c r="J1" s="523"/>
      <c r="K1" s="524" t="s">
        <v>97</v>
      </c>
    </row>
    <row r="2" spans="1:12" ht="15" x14ac:dyDescent="0.3">
      <c r="A2" s="525" t="s">
        <v>128</v>
      </c>
      <c r="B2" s="523"/>
      <c r="C2" s="523"/>
      <c r="D2" s="523"/>
      <c r="E2" s="523"/>
      <c r="F2" s="523"/>
      <c r="G2" s="523"/>
      <c r="H2" s="523"/>
      <c r="I2" s="523"/>
      <c r="J2" s="320">
        <v>42634</v>
      </c>
      <c r="K2" s="350">
        <v>42651</v>
      </c>
      <c r="L2" s="350"/>
    </row>
    <row r="3" spans="1:12" ht="15" x14ac:dyDescent="0.2">
      <c r="A3" s="523"/>
      <c r="B3" s="523"/>
      <c r="C3" s="523"/>
      <c r="D3" s="523"/>
      <c r="E3" s="523"/>
      <c r="F3" s="523"/>
      <c r="G3" s="523"/>
      <c r="H3" s="523"/>
      <c r="I3" s="523"/>
      <c r="J3" s="523"/>
      <c r="K3" s="526"/>
    </row>
    <row r="4" spans="1:12" ht="15" x14ac:dyDescent="0.3">
      <c r="A4" s="527" t="str">
        <f>'[4]ფორმა N2'!A4</f>
        <v>ანგარიშვალდებული პირის დასახელება:</v>
      </c>
      <c r="B4" s="527"/>
      <c r="C4" s="527"/>
      <c r="D4" s="527"/>
      <c r="E4" s="523"/>
      <c r="F4" s="523"/>
      <c r="G4" s="523"/>
      <c r="H4" s="523"/>
      <c r="I4" s="523"/>
      <c r="J4" s="523"/>
      <c r="K4" s="523"/>
    </row>
    <row r="5" spans="1:12" s="176" customFormat="1" ht="15" x14ac:dyDescent="0.3">
      <c r="A5" s="501" t="str">
        <f>'[4]ფორმა N1'!D4</f>
        <v>მოქალაქეთა პოლიტიკური გაერთანება სახელმწიფო ხალხისთვის</v>
      </c>
      <c r="B5" s="528"/>
      <c r="C5" s="528"/>
      <c r="D5" s="528"/>
      <c r="E5" s="529"/>
      <c r="F5" s="529"/>
      <c r="G5" s="529"/>
      <c r="H5" s="529"/>
      <c r="I5" s="529"/>
      <c r="J5" s="529"/>
      <c r="K5" s="529"/>
    </row>
    <row r="6" spans="1:12" ht="60" x14ac:dyDescent="0.2">
      <c r="A6" s="502" t="s">
        <v>64</v>
      </c>
      <c r="B6" s="502" t="s">
        <v>361</v>
      </c>
      <c r="C6" s="502" t="s">
        <v>362</v>
      </c>
      <c r="D6" s="502" t="s">
        <v>364</v>
      </c>
      <c r="E6" s="502" t="s">
        <v>363</v>
      </c>
      <c r="F6" s="502" t="s">
        <v>372</v>
      </c>
      <c r="G6" s="530" t="s">
        <v>373</v>
      </c>
      <c r="H6" s="502" t="s">
        <v>367</v>
      </c>
      <c r="I6" s="502" t="s">
        <v>368</v>
      </c>
      <c r="J6" s="502" t="s">
        <v>379</v>
      </c>
      <c r="K6" s="502" t="s">
        <v>369</v>
      </c>
    </row>
    <row r="7" spans="1:12" ht="15" x14ac:dyDescent="0.2">
      <c r="A7" s="502">
        <v>1</v>
      </c>
      <c r="B7" s="502">
        <v>2</v>
      </c>
      <c r="C7" s="502">
        <v>3</v>
      </c>
      <c r="D7" s="502">
        <v>4</v>
      </c>
      <c r="E7" s="502">
        <v>5</v>
      </c>
      <c r="F7" s="502">
        <v>6</v>
      </c>
      <c r="G7" s="530">
        <v>7</v>
      </c>
      <c r="H7" s="502">
        <v>8</v>
      </c>
      <c r="I7" s="502">
        <v>9</v>
      </c>
      <c r="J7" s="502">
        <v>10</v>
      </c>
      <c r="K7" s="502">
        <v>11</v>
      </c>
    </row>
    <row r="8" spans="1:12" ht="15" x14ac:dyDescent="0.25">
      <c r="A8" s="502">
        <v>1</v>
      </c>
      <c r="B8" s="531" t="s">
        <v>508</v>
      </c>
      <c r="C8" s="531" t="s">
        <v>509</v>
      </c>
      <c r="D8" s="532" t="s">
        <v>1529</v>
      </c>
      <c r="E8" s="531">
        <v>1202.8</v>
      </c>
      <c r="F8" s="531">
        <v>48557.31</v>
      </c>
      <c r="G8" s="533"/>
      <c r="H8" s="531"/>
      <c r="I8" s="531"/>
      <c r="J8" s="531">
        <v>202283135</v>
      </c>
      <c r="K8" s="531" t="s">
        <v>510</v>
      </c>
    </row>
    <row r="9" spans="1:12" ht="15" x14ac:dyDescent="0.25">
      <c r="A9" s="502">
        <v>2</v>
      </c>
      <c r="B9" s="531" t="s">
        <v>508</v>
      </c>
      <c r="C9" s="531" t="s">
        <v>509</v>
      </c>
      <c r="D9" s="532" t="s">
        <v>1529</v>
      </c>
      <c r="E9" s="531">
        <v>82.9</v>
      </c>
      <c r="F9" s="531">
        <v>2037.8</v>
      </c>
      <c r="G9" s="533"/>
      <c r="H9" s="531"/>
      <c r="I9" s="531"/>
      <c r="J9" s="531">
        <v>202283135</v>
      </c>
      <c r="K9" s="531" t="s">
        <v>510</v>
      </c>
    </row>
    <row r="10" spans="1:12" ht="15" x14ac:dyDescent="0.25">
      <c r="A10" s="502">
        <v>3</v>
      </c>
      <c r="B10" s="531" t="s">
        <v>546</v>
      </c>
      <c r="C10" s="531" t="s">
        <v>509</v>
      </c>
      <c r="D10" s="532" t="s">
        <v>885</v>
      </c>
      <c r="E10" s="531">
        <v>277.70999999999998</v>
      </c>
      <c r="F10" s="531">
        <v>10148</v>
      </c>
      <c r="G10" s="533" t="s">
        <v>547</v>
      </c>
      <c r="H10" s="531" t="s">
        <v>477</v>
      </c>
      <c r="I10" s="531" t="s">
        <v>548</v>
      </c>
      <c r="J10" s="531"/>
      <c r="K10" s="531"/>
    </row>
    <row r="11" spans="1:12" ht="15" x14ac:dyDescent="0.25">
      <c r="A11" s="502">
        <v>4</v>
      </c>
      <c r="B11" s="531" t="s">
        <v>549</v>
      </c>
      <c r="C11" s="531" t="s">
        <v>509</v>
      </c>
      <c r="D11" s="532" t="s">
        <v>886</v>
      </c>
      <c r="E11" s="531">
        <v>232</v>
      </c>
      <c r="F11" s="531">
        <v>3762</v>
      </c>
      <c r="G11" s="533" t="s">
        <v>550</v>
      </c>
      <c r="H11" s="531" t="s">
        <v>551</v>
      </c>
      <c r="I11" s="531" t="s">
        <v>538</v>
      </c>
      <c r="J11" s="531"/>
      <c r="K11" s="531"/>
    </row>
    <row r="12" spans="1:12" ht="15" x14ac:dyDescent="0.25">
      <c r="A12" s="502">
        <v>5</v>
      </c>
      <c r="B12" s="531" t="s">
        <v>552</v>
      </c>
      <c r="C12" s="531" t="s">
        <v>509</v>
      </c>
      <c r="D12" s="532" t="s">
        <v>886</v>
      </c>
      <c r="E12" s="531">
        <v>137</v>
      </c>
      <c r="F12" s="531">
        <v>1343</v>
      </c>
      <c r="G12" s="533" t="s">
        <v>553</v>
      </c>
      <c r="H12" s="531" t="s">
        <v>539</v>
      </c>
      <c r="I12" s="531" t="s">
        <v>554</v>
      </c>
      <c r="J12" s="531"/>
      <c r="K12" s="531"/>
    </row>
    <row r="13" spans="1:12" ht="15" x14ac:dyDescent="0.25">
      <c r="A13" s="502">
        <v>6</v>
      </c>
      <c r="B13" s="531" t="s">
        <v>555</v>
      </c>
      <c r="C13" s="531" t="s">
        <v>509</v>
      </c>
      <c r="D13" s="532" t="s">
        <v>886</v>
      </c>
      <c r="E13" s="531">
        <v>345.33</v>
      </c>
      <c r="F13" s="531">
        <v>1667</v>
      </c>
      <c r="G13" s="533" t="s">
        <v>556</v>
      </c>
      <c r="H13" s="531" t="s">
        <v>557</v>
      </c>
      <c r="I13" s="531" t="s">
        <v>558</v>
      </c>
      <c r="J13" s="531"/>
      <c r="K13" s="531"/>
    </row>
    <row r="14" spans="1:12" ht="15" x14ac:dyDescent="0.25">
      <c r="A14" s="502">
        <v>7</v>
      </c>
      <c r="B14" s="531" t="s">
        <v>555</v>
      </c>
      <c r="C14" s="531" t="s">
        <v>509</v>
      </c>
      <c r="D14" s="532" t="s">
        <v>886</v>
      </c>
      <c r="E14" s="531">
        <v>172</v>
      </c>
      <c r="F14" s="531">
        <v>833</v>
      </c>
      <c r="G14" s="533" t="s">
        <v>559</v>
      </c>
      <c r="H14" s="531" t="s">
        <v>540</v>
      </c>
      <c r="I14" s="531" t="s">
        <v>560</v>
      </c>
      <c r="J14" s="531"/>
      <c r="K14" s="531"/>
    </row>
    <row r="15" spans="1:12" ht="15" x14ac:dyDescent="0.25">
      <c r="A15" s="502">
        <v>8</v>
      </c>
      <c r="B15" s="531" t="s">
        <v>561</v>
      </c>
      <c r="C15" s="531" t="s">
        <v>509</v>
      </c>
      <c r="D15" s="532" t="s">
        <v>886</v>
      </c>
      <c r="E15" s="531">
        <v>43.7</v>
      </c>
      <c r="F15" s="531">
        <v>1250</v>
      </c>
      <c r="G15" s="533" t="s">
        <v>562</v>
      </c>
      <c r="H15" s="531" t="s">
        <v>496</v>
      </c>
      <c r="I15" s="531" t="s">
        <v>563</v>
      </c>
      <c r="J15" s="531"/>
      <c r="K15" s="531"/>
    </row>
    <row r="16" spans="1:12" ht="15" x14ac:dyDescent="0.25">
      <c r="A16" s="502">
        <v>9</v>
      </c>
      <c r="B16" s="531" t="s">
        <v>564</v>
      </c>
      <c r="C16" s="531" t="s">
        <v>509</v>
      </c>
      <c r="D16" s="532" t="s">
        <v>886</v>
      </c>
      <c r="E16" s="531">
        <v>172.9</v>
      </c>
      <c r="F16" s="531">
        <v>1505</v>
      </c>
      <c r="G16" s="533" t="s">
        <v>565</v>
      </c>
      <c r="H16" s="531" t="s">
        <v>566</v>
      </c>
      <c r="I16" s="531" t="s">
        <v>567</v>
      </c>
      <c r="J16" s="531"/>
      <c r="K16" s="531"/>
      <c r="L16" s="517"/>
    </row>
    <row r="17" spans="1:11" ht="15" x14ac:dyDescent="0.25">
      <c r="A17" s="502">
        <v>10</v>
      </c>
      <c r="B17" s="531" t="s">
        <v>568</v>
      </c>
      <c r="C17" s="531" t="s">
        <v>509</v>
      </c>
      <c r="D17" s="532" t="s">
        <v>886</v>
      </c>
      <c r="E17" s="531">
        <v>299.10000000000002</v>
      </c>
      <c r="F17" s="531">
        <v>4125</v>
      </c>
      <c r="G17" s="533" t="s">
        <v>569</v>
      </c>
      <c r="H17" s="531" t="s">
        <v>570</v>
      </c>
      <c r="I17" s="531" t="s">
        <v>571</v>
      </c>
      <c r="J17" s="531"/>
      <c r="K17" s="531"/>
    </row>
    <row r="18" spans="1:11" ht="15" x14ac:dyDescent="0.25">
      <c r="A18" s="502">
        <v>11</v>
      </c>
      <c r="B18" s="531" t="s">
        <v>572</v>
      </c>
      <c r="C18" s="531" t="s">
        <v>509</v>
      </c>
      <c r="D18" s="532" t="s">
        <v>886</v>
      </c>
      <c r="E18" s="531">
        <v>162</v>
      </c>
      <c r="F18" s="531">
        <v>2150</v>
      </c>
      <c r="G18" s="533" t="s">
        <v>573</v>
      </c>
      <c r="H18" s="531" t="s">
        <v>494</v>
      </c>
      <c r="I18" s="531" t="s">
        <v>574</v>
      </c>
      <c r="J18" s="531"/>
      <c r="K18" s="531"/>
    </row>
    <row r="19" spans="1:11" ht="15" x14ac:dyDescent="0.25">
      <c r="A19" s="502">
        <v>12</v>
      </c>
      <c r="B19" s="531" t="s">
        <v>575</v>
      </c>
      <c r="C19" s="531" t="s">
        <v>509</v>
      </c>
      <c r="D19" s="532" t="s">
        <v>886</v>
      </c>
      <c r="E19" s="531">
        <v>170</v>
      </c>
      <c r="F19" s="531">
        <v>3633</v>
      </c>
      <c r="G19" s="533" t="s">
        <v>576</v>
      </c>
      <c r="H19" s="531" t="s">
        <v>577</v>
      </c>
      <c r="I19" s="531" t="s">
        <v>578</v>
      </c>
      <c r="J19" s="531"/>
      <c r="K19" s="531"/>
    </row>
    <row r="20" spans="1:11" ht="15" x14ac:dyDescent="0.25">
      <c r="A20" s="502">
        <v>13</v>
      </c>
      <c r="B20" s="531" t="s">
        <v>579</v>
      </c>
      <c r="C20" s="531" t="s">
        <v>509</v>
      </c>
      <c r="D20" s="532" t="s">
        <v>886</v>
      </c>
      <c r="E20" s="531">
        <v>67.760000000000005</v>
      </c>
      <c r="F20" s="531">
        <v>625</v>
      </c>
      <c r="G20" s="533" t="s">
        <v>580</v>
      </c>
      <c r="H20" s="531" t="s">
        <v>581</v>
      </c>
      <c r="I20" s="531" t="s">
        <v>582</v>
      </c>
      <c r="J20" s="531"/>
      <c r="K20" s="531"/>
    </row>
    <row r="21" spans="1:11" ht="15" x14ac:dyDescent="0.25">
      <c r="A21" s="502">
        <v>14</v>
      </c>
      <c r="B21" s="531" t="s">
        <v>583</v>
      </c>
      <c r="C21" s="531" t="s">
        <v>509</v>
      </c>
      <c r="D21" s="532" t="s">
        <v>886</v>
      </c>
      <c r="E21" s="531">
        <v>195</v>
      </c>
      <c r="F21" s="531">
        <v>750</v>
      </c>
      <c r="G21" s="533" t="s">
        <v>584</v>
      </c>
      <c r="H21" s="531" t="s">
        <v>585</v>
      </c>
      <c r="I21" s="531" t="s">
        <v>586</v>
      </c>
      <c r="J21" s="531"/>
      <c r="K21" s="531"/>
    </row>
    <row r="22" spans="1:11" ht="15" x14ac:dyDescent="0.25">
      <c r="A22" s="502">
        <v>15</v>
      </c>
      <c r="B22" s="531" t="s">
        <v>587</v>
      </c>
      <c r="C22" s="531" t="s">
        <v>509</v>
      </c>
      <c r="D22" s="532" t="s">
        <v>886</v>
      </c>
      <c r="E22" s="531">
        <v>204</v>
      </c>
      <c r="F22" s="531">
        <v>3010</v>
      </c>
      <c r="G22" s="533" t="s">
        <v>588</v>
      </c>
      <c r="H22" s="531" t="s">
        <v>589</v>
      </c>
      <c r="I22" s="531" t="s">
        <v>590</v>
      </c>
      <c r="J22" s="531"/>
      <c r="K22" s="531"/>
    </row>
    <row r="23" spans="1:11" ht="15" x14ac:dyDescent="0.25">
      <c r="A23" s="502">
        <v>16</v>
      </c>
      <c r="B23" s="531" t="s">
        <v>591</v>
      </c>
      <c r="C23" s="531" t="s">
        <v>509</v>
      </c>
      <c r="D23" s="532" t="s">
        <v>886</v>
      </c>
      <c r="E23" s="531">
        <v>95</v>
      </c>
      <c r="F23" s="531">
        <v>1250</v>
      </c>
      <c r="G23" s="533" t="s">
        <v>592</v>
      </c>
      <c r="H23" s="531" t="s">
        <v>491</v>
      </c>
      <c r="I23" s="531" t="s">
        <v>536</v>
      </c>
      <c r="J23" s="531"/>
      <c r="K23" s="531"/>
    </row>
    <row r="24" spans="1:11" ht="15" x14ac:dyDescent="0.25">
      <c r="A24" s="502">
        <v>17</v>
      </c>
      <c r="B24" s="531" t="s">
        <v>593</v>
      </c>
      <c r="C24" s="531" t="s">
        <v>509</v>
      </c>
      <c r="D24" s="532" t="s">
        <v>886</v>
      </c>
      <c r="E24" s="531">
        <v>99</v>
      </c>
      <c r="F24" s="531">
        <v>2795</v>
      </c>
      <c r="G24" s="533" t="s">
        <v>594</v>
      </c>
      <c r="H24" s="531" t="s">
        <v>595</v>
      </c>
      <c r="I24" s="531" t="s">
        <v>596</v>
      </c>
      <c r="J24" s="531"/>
      <c r="K24" s="531"/>
    </row>
    <row r="25" spans="1:11" ht="15" x14ac:dyDescent="0.25">
      <c r="A25" s="502">
        <v>18</v>
      </c>
      <c r="B25" s="531" t="s">
        <v>598</v>
      </c>
      <c r="C25" s="531" t="s">
        <v>509</v>
      </c>
      <c r="D25" s="532" t="s">
        <v>886</v>
      </c>
      <c r="E25" s="531">
        <v>146</v>
      </c>
      <c r="F25" s="531">
        <v>1000</v>
      </c>
      <c r="G25" s="533" t="s">
        <v>599</v>
      </c>
      <c r="H25" s="531" t="s">
        <v>600</v>
      </c>
      <c r="I25" s="531" t="s">
        <v>601</v>
      </c>
      <c r="J25" s="531"/>
      <c r="K25" s="531"/>
    </row>
    <row r="26" spans="1:11" ht="15" x14ac:dyDescent="0.25">
      <c r="A26" s="502">
        <v>19</v>
      </c>
      <c r="B26" s="531" t="s">
        <v>602</v>
      </c>
      <c r="C26" s="531" t="s">
        <v>509</v>
      </c>
      <c r="D26" s="532" t="s">
        <v>886</v>
      </c>
      <c r="E26" s="531">
        <v>35</v>
      </c>
      <c r="F26" s="531">
        <v>1000</v>
      </c>
      <c r="G26" s="533" t="s">
        <v>603</v>
      </c>
      <c r="H26" s="531" t="s">
        <v>604</v>
      </c>
      <c r="I26" s="531" t="s">
        <v>605</v>
      </c>
      <c r="J26" s="531"/>
      <c r="K26" s="531"/>
    </row>
    <row r="27" spans="1:11" ht="15" x14ac:dyDescent="0.25">
      <c r="A27" s="502">
        <v>20</v>
      </c>
      <c r="B27" s="531" t="s">
        <v>606</v>
      </c>
      <c r="C27" s="531" t="s">
        <v>509</v>
      </c>
      <c r="D27" s="532" t="s">
        <v>886</v>
      </c>
      <c r="E27" s="531">
        <v>80</v>
      </c>
      <c r="F27" s="531">
        <v>800</v>
      </c>
      <c r="G27" s="533"/>
      <c r="H27" s="531"/>
      <c r="I27" s="531"/>
      <c r="J27" s="531">
        <v>204533175</v>
      </c>
      <c r="K27" s="531" t="s">
        <v>607</v>
      </c>
    </row>
    <row r="28" spans="1:11" ht="15" x14ac:dyDescent="0.25">
      <c r="A28" s="502">
        <v>21</v>
      </c>
      <c r="B28" s="531" t="s">
        <v>608</v>
      </c>
      <c r="C28" s="531" t="s">
        <v>509</v>
      </c>
      <c r="D28" s="532" t="s">
        <v>886</v>
      </c>
      <c r="E28" s="531">
        <v>362</v>
      </c>
      <c r="F28" s="531">
        <v>700</v>
      </c>
      <c r="G28" s="533"/>
      <c r="H28" s="531"/>
      <c r="I28" s="531"/>
      <c r="J28" s="531">
        <v>231954249</v>
      </c>
      <c r="K28" s="531" t="s">
        <v>609</v>
      </c>
    </row>
    <row r="29" spans="1:11" ht="15" x14ac:dyDescent="0.25">
      <c r="A29" s="502">
        <v>22</v>
      </c>
      <c r="B29" s="531" t="s">
        <v>610</v>
      </c>
      <c r="C29" s="531" t="s">
        <v>509</v>
      </c>
      <c r="D29" s="532" t="s">
        <v>886</v>
      </c>
      <c r="E29" s="531">
        <v>64</v>
      </c>
      <c r="F29" s="531">
        <v>1000</v>
      </c>
      <c r="G29" s="533" t="s">
        <v>611</v>
      </c>
      <c r="H29" s="531" t="s">
        <v>581</v>
      </c>
      <c r="I29" s="531" t="s">
        <v>612</v>
      </c>
      <c r="J29" s="531"/>
      <c r="K29" s="531"/>
    </row>
    <row r="30" spans="1:11" ht="15" x14ac:dyDescent="0.25">
      <c r="A30" s="502">
        <v>23</v>
      </c>
      <c r="B30" s="531" t="s">
        <v>613</v>
      </c>
      <c r="C30" s="531" t="s">
        <v>509</v>
      </c>
      <c r="D30" s="532" t="s">
        <v>886</v>
      </c>
      <c r="E30" s="531">
        <v>78.900000000000006</v>
      </c>
      <c r="F30" s="531">
        <v>562.5</v>
      </c>
      <c r="G30" s="533" t="s">
        <v>614</v>
      </c>
      <c r="H30" s="531" t="s">
        <v>615</v>
      </c>
      <c r="I30" s="531" t="s">
        <v>616</v>
      </c>
      <c r="J30" s="531"/>
      <c r="K30" s="531"/>
    </row>
    <row r="31" spans="1:11" ht="15" x14ac:dyDescent="0.25">
      <c r="A31" s="502">
        <v>24</v>
      </c>
      <c r="B31" s="531" t="s">
        <v>617</v>
      </c>
      <c r="C31" s="531" t="s">
        <v>509</v>
      </c>
      <c r="D31" s="532" t="s">
        <v>886</v>
      </c>
      <c r="E31" s="531">
        <v>76</v>
      </c>
      <c r="F31" s="531">
        <v>625</v>
      </c>
      <c r="G31" s="533" t="s">
        <v>618</v>
      </c>
      <c r="H31" s="531" t="s">
        <v>619</v>
      </c>
      <c r="I31" s="531" t="s">
        <v>620</v>
      </c>
      <c r="J31" s="531"/>
      <c r="K31" s="531"/>
    </row>
    <row r="32" spans="1:11" ht="15" x14ac:dyDescent="0.25">
      <c r="A32" s="502">
        <v>25</v>
      </c>
      <c r="B32" s="531" t="s">
        <v>621</v>
      </c>
      <c r="C32" s="531" t="s">
        <v>509</v>
      </c>
      <c r="D32" s="532" t="s">
        <v>886</v>
      </c>
      <c r="E32" s="531">
        <v>197</v>
      </c>
      <c r="F32" s="531">
        <v>625</v>
      </c>
      <c r="G32" s="533" t="s">
        <v>622</v>
      </c>
      <c r="H32" s="531" t="s">
        <v>623</v>
      </c>
      <c r="I32" s="531" t="s">
        <v>624</v>
      </c>
      <c r="J32" s="531"/>
      <c r="K32" s="531"/>
    </row>
    <row r="33" spans="1:12" ht="15" x14ac:dyDescent="0.25">
      <c r="A33" s="502">
        <v>26</v>
      </c>
      <c r="B33" s="531" t="s">
        <v>625</v>
      </c>
      <c r="C33" s="531" t="s">
        <v>509</v>
      </c>
      <c r="D33" s="532" t="s">
        <v>886</v>
      </c>
      <c r="E33" s="531">
        <v>35</v>
      </c>
      <c r="F33" s="531">
        <v>468.75</v>
      </c>
      <c r="G33" s="533" t="s">
        <v>626</v>
      </c>
      <c r="H33" s="531" t="s">
        <v>627</v>
      </c>
      <c r="I33" s="531" t="s">
        <v>628</v>
      </c>
      <c r="J33" s="531"/>
      <c r="K33" s="531"/>
    </row>
    <row r="34" spans="1:12" ht="15" x14ac:dyDescent="0.25">
      <c r="A34" s="502">
        <v>27</v>
      </c>
      <c r="B34" s="531" t="s">
        <v>629</v>
      </c>
      <c r="C34" s="531" t="s">
        <v>509</v>
      </c>
      <c r="D34" s="532" t="s">
        <v>886</v>
      </c>
      <c r="E34" s="531">
        <v>75.48</v>
      </c>
      <c r="F34" s="531">
        <v>625</v>
      </c>
      <c r="G34" s="533" t="s">
        <v>630</v>
      </c>
      <c r="H34" s="531" t="s">
        <v>631</v>
      </c>
      <c r="I34" s="531" t="s">
        <v>632</v>
      </c>
      <c r="J34" s="531"/>
      <c r="K34" s="531"/>
    </row>
    <row r="35" spans="1:12" ht="15" x14ac:dyDescent="0.25">
      <c r="A35" s="502">
        <v>28</v>
      </c>
      <c r="B35" s="531" t="s">
        <v>633</v>
      </c>
      <c r="C35" s="531" t="s">
        <v>509</v>
      </c>
      <c r="D35" s="532" t="s">
        <v>886</v>
      </c>
      <c r="E35" s="531">
        <v>21</v>
      </c>
      <c r="F35" s="531">
        <v>312.5</v>
      </c>
      <c r="G35" s="533" t="s">
        <v>634</v>
      </c>
      <c r="H35" s="531" t="s">
        <v>635</v>
      </c>
      <c r="I35" s="531" t="s">
        <v>636</v>
      </c>
      <c r="J35" s="531"/>
      <c r="K35" s="531"/>
    </row>
    <row r="36" spans="1:12" ht="15" x14ac:dyDescent="0.25">
      <c r="A36" s="502">
        <v>29</v>
      </c>
      <c r="B36" s="531" t="s">
        <v>637</v>
      </c>
      <c r="C36" s="531" t="s">
        <v>509</v>
      </c>
      <c r="D36" s="532" t="s">
        <v>886</v>
      </c>
      <c r="E36" s="531">
        <v>79.099999999999994</v>
      </c>
      <c r="F36" s="531">
        <v>700</v>
      </c>
      <c r="G36" s="533"/>
      <c r="H36" s="531"/>
      <c r="I36" s="531"/>
      <c r="J36" s="531">
        <v>221291144</v>
      </c>
      <c r="K36" s="531" t="s">
        <v>638</v>
      </c>
    </row>
    <row r="37" spans="1:12" ht="15" x14ac:dyDescent="0.25">
      <c r="A37" s="502">
        <v>30</v>
      </c>
      <c r="B37" s="531" t="s">
        <v>639</v>
      </c>
      <c r="C37" s="531" t="s">
        <v>509</v>
      </c>
      <c r="D37" s="532" t="s">
        <v>886</v>
      </c>
      <c r="E37" s="531">
        <v>190.9</v>
      </c>
      <c r="F37" s="531">
        <v>750</v>
      </c>
      <c r="G37" s="533" t="s">
        <v>640</v>
      </c>
      <c r="H37" s="531" t="s">
        <v>641</v>
      </c>
      <c r="I37" s="531" t="s">
        <v>642</v>
      </c>
      <c r="J37" s="531"/>
      <c r="K37" s="531"/>
    </row>
    <row r="38" spans="1:12" ht="15" x14ac:dyDescent="0.25">
      <c r="A38" s="502">
        <v>31</v>
      </c>
      <c r="B38" s="531" t="s">
        <v>644</v>
      </c>
      <c r="C38" s="531" t="s">
        <v>509</v>
      </c>
      <c r="D38" s="532" t="s">
        <v>886</v>
      </c>
      <c r="E38" s="531">
        <v>90</v>
      </c>
      <c r="F38" s="531">
        <v>1000</v>
      </c>
      <c r="G38" s="533" t="s">
        <v>645</v>
      </c>
      <c r="H38" s="531" t="s">
        <v>646</v>
      </c>
      <c r="I38" s="531" t="s">
        <v>647</v>
      </c>
      <c r="J38" s="531"/>
      <c r="K38" s="531"/>
      <c r="L38" s="517"/>
    </row>
    <row r="39" spans="1:12" ht="15" x14ac:dyDescent="0.25">
      <c r="A39" s="502">
        <v>32</v>
      </c>
      <c r="B39" s="531" t="s">
        <v>648</v>
      </c>
      <c r="C39" s="531" t="s">
        <v>509</v>
      </c>
      <c r="D39" s="532" t="s">
        <v>886</v>
      </c>
      <c r="E39" s="531">
        <v>77.56</v>
      </c>
      <c r="F39" s="531">
        <v>875</v>
      </c>
      <c r="G39" s="533" t="s">
        <v>649</v>
      </c>
      <c r="H39" s="531" t="s">
        <v>635</v>
      </c>
      <c r="I39" s="531" t="s">
        <v>650</v>
      </c>
      <c r="J39" s="531"/>
      <c r="K39" s="531"/>
    </row>
    <row r="40" spans="1:12" ht="15" x14ac:dyDescent="0.25">
      <c r="A40" s="502">
        <v>33</v>
      </c>
      <c r="B40" s="531" t="s">
        <v>651</v>
      </c>
      <c r="C40" s="531" t="s">
        <v>509</v>
      </c>
      <c r="D40" s="532" t="s">
        <v>886</v>
      </c>
      <c r="E40" s="531">
        <v>46</v>
      </c>
      <c r="F40" s="531">
        <v>1250</v>
      </c>
      <c r="G40" s="533" t="s">
        <v>652</v>
      </c>
      <c r="H40" s="531" t="s">
        <v>540</v>
      </c>
      <c r="I40" s="531" t="s">
        <v>653</v>
      </c>
      <c r="J40" s="531"/>
      <c r="K40" s="531"/>
    </row>
    <row r="41" spans="1:12" ht="15" x14ac:dyDescent="0.25">
      <c r="A41" s="502">
        <v>34</v>
      </c>
      <c r="B41" s="531" t="s">
        <v>654</v>
      </c>
      <c r="C41" s="531" t="s">
        <v>509</v>
      </c>
      <c r="D41" s="532" t="s">
        <v>886</v>
      </c>
      <c r="E41" s="531">
        <v>92.8</v>
      </c>
      <c r="F41" s="531">
        <v>1000</v>
      </c>
      <c r="G41" s="533" t="s">
        <v>655</v>
      </c>
      <c r="H41" s="531" t="s">
        <v>656</v>
      </c>
      <c r="I41" s="531" t="s">
        <v>657</v>
      </c>
      <c r="J41" s="531"/>
      <c r="K41" s="531"/>
    </row>
    <row r="42" spans="1:12" ht="15" x14ac:dyDescent="0.25">
      <c r="A42" s="502">
        <v>35</v>
      </c>
      <c r="B42" s="531" t="s">
        <v>658</v>
      </c>
      <c r="C42" s="531" t="s">
        <v>509</v>
      </c>
      <c r="D42" s="532" t="s">
        <v>886</v>
      </c>
      <c r="E42" s="531">
        <v>176.5</v>
      </c>
      <c r="F42" s="531">
        <v>900</v>
      </c>
      <c r="G42" s="533" t="s">
        <v>659</v>
      </c>
      <c r="H42" s="531" t="s">
        <v>660</v>
      </c>
      <c r="I42" s="531" t="s">
        <v>661</v>
      </c>
      <c r="J42" s="531"/>
      <c r="K42" s="531"/>
    </row>
    <row r="43" spans="1:12" ht="15" x14ac:dyDescent="0.25">
      <c r="A43" s="502">
        <v>36</v>
      </c>
      <c r="B43" s="531" t="s">
        <v>662</v>
      </c>
      <c r="C43" s="531" t="s">
        <v>509</v>
      </c>
      <c r="D43" s="532" t="s">
        <v>886</v>
      </c>
      <c r="E43" s="531">
        <v>293.16000000000003</v>
      </c>
      <c r="F43" s="531">
        <v>812.5</v>
      </c>
      <c r="G43" s="533" t="s">
        <v>663</v>
      </c>
      <c r="H43" s="531" t="s">
        <v>664</v>
      </c>
      <c r="I43" s="531" t="s">
        <v>665</v>
      </c>
      <c r="J43" s="531"/>
      <c r="K43" s="531"/>
    </row>
    <row r="44" spans="1:12" ht="15" x14ac:dyDescent="0.25">
      <c r="A44" s="502">
        <v>37</v>
      </c>
      <c r="B44" s="531" t="s">
        <v>666</v>
      </c>
      <c r="C44" s="531" t="s">
        <v>509</v>
      </c>
      <c r="D44" s="532" t="s">
        <v>886</v>
      </c>
      <c r="E44" s="531">
        <v>380.9</v>
      </c>
      <c r="F44" s="531">
        <v>2000</v>
      </c>
      <c r="G44" s="533" t="s">
        <v>667</v>
      </c>
      <c r="H44" s="531" t="s">
        <v>668</v>
      </c>
      <c r="I44" s="531" t="s">
        <v>669</v>
      </c>
      <c r="J44" s="531"/>
      <c r="K44" s="531"/>
    </row>
    <row r="45" spans="1:12" ht="15" x14ac:dyDescent="0.25">
      <c r="A45" s="502">
        <v>38</v>
      </c>
      <c r="B45" s="531" t="s">
        <v>670</v>
      </c>
      <c r="C45" s="531" t="s">
        <v>509</v>
      </c>
      <c r="D45" s="532" t="s">
        <v>886</v>
      </c>
      <c r="E45" s="531">
        <v>80</v>
      </c>
      <c r="F45" s="531">
        <v>625</v>
      </c>
      <c r="G45" s="533" t="s">
        <v>671</v>
      </c>
      <c r="H45" s="531" t="s">
        <v>672</v>
      </c>
      <c r="I45" s="531" t="s">
        <v>673</v>
      </c>
      <c r="J45" s="531"/>
      <c r="K45" s="531"/>
    </row>
    <row r="46" spans="1:12" ht="15" x14ac:dyDescent="0.25">
      <c r="A46" s="502">
        <v>39</v>
      </c>
      <c r="B46" s="531" t="s">
        <v>674</v>
      </c>
      <c r="C46" s="531" t="s">
        <v>509</v>
      </c>
      <c r="D46" s="532" t="s">
        <v>886</v>
      </c>
      <c r="E46" s="531">
        <v>90</v>
      </c>
      <c r="F46" s="531">
        <v>1010</v>
      </c>
      <c r="G46" s="534"/>
      <c r="H46" s="531"/>
      <c r="I46" s="531"/>
      <c r="J46" s="533" t="s">
        <v>675</v>
      </c>
      <c r="K46" s="531" t="s">
        <v>676</v>
      </c>
    </row>
    <row r="47" spans="1:12" ht="15" x14ac:dyDescent="0.25">
      <c r="A47" s="502">
        <v>40</v>
      </c>
      <c r="B47" s="531" t="s">
        <v>677</v>
      </c>
      <c r="C47" s="531" t="s">
        <v>509</v>
      </c>
      <c r="D47" s="532" t="s">
        <v>886</v>
      </c>
      <c r="E47" s="531">
        <v>132.05000000000001</v>
      </c>
      <c r="F47" s="531">
        <v>1000</v>
      </c>
      <c r="G47" s="533" t="s">
        <v>678</v>
      </c>
      <c r="H47" s="531" t="s">
        <v>679</v>
      </c>
      <c r="I47" s="531" t="s">
        <v>680</v>
      </c>
      <c r="J47" s="531"/>
      <c r="K47" s="531"/>
    </row>
    <row r="48" spans="1:12" ht="30" x14ac:dyDescent="0.25">
      <c r="A48" s="502">
        <v>41</v>
      </c>
      <c r="B48" s="531" t="s">
        <v>681</v>
      </c>
      <c r="C48" s="531" t="s">
        <v>509</v>
      </c>
      <c r="D48" s="532" t="s">
        <v>886</v>
      </c>
      <c r="E48" s="531">
        <v>175</v>
      </c>
      <c r="F48" s="531">
        <v>1000</v>
      </c>
      <c r="G48" s="533"/>
      <c r="H48" s="531"/>
      <c r="I48" s="531"/>
      <c r="J48" s="531">
        <v>447860020</v>
      </c>
      <c r="K48" s="531" t="s">
        <v>682</v>
      </c>
    </row>
    <row r="49" spans="1:12" ht="15" x14ac:dyDescent="0.25">
      <c r="A49" s="502">
        <v>42</v>
      </c>
      <c r="B49" s="531" t="s">
        <v>683</v>
      </c>
      <c r="C49" s="531" t="s">
        <v>509</v>
      </c>
      <c r="D49" s="532" t="s">
        <v>886</v>
      </c>
      <c r="E49" s="531">
        <v>213.5</v>
      </c>
      <c r="F49" s="531">
        <v>591</v>
      </c>
      <c r="G49" s="533" t="s">
        <v>684</v>
      </c>
      <c r="H49" s="531" t="s">
        <v>685</v>
      </c>
      <c r="I49" s="531" t="s">
        <v>686</v>
      </c>
      <c r="J49" s="531"/>
      <c r="K49" s="531"/>
    </row>
    <row r="50" spans="1:12" ht="15" x14ac:dyDescent="0.25">
      <c r="A50" s="502">
        <v>43</v>
      </c>
      <c r="B50" s="531" t="s">
        <v>687</v>
      </c>
      <c r="C50" s="531" t="s">
        <v>509</v>
      </c>
      <c r="D50" s="532" t="s">
        <v>886</v>
      </c>
      <c r="E50" s="531">
        <v>352</v>
      </c>
      <c r="F50" s="531">
        <v>875</v>
      </c>
      <c r="G50" s="533" t="s">
        <v>688</v>
      </c>
      <c r="H50" s="531" t="s">
        <v>689</v>
      </c>
      <c r="I50" s="531" t="s">
        <v>690</v>
      </c>
      <c r="J50" s="531"/>
      <c r="K50" s="531"/>
    </row>
    <row r="51" spans="1:12" ht="15" x14ac:dyDescent="0.25">
      <c r="A51" s="535">
        <v>44</v>
      </c>
      <c r="B51" s="531" t="s">
        <v>691</v>
      </c>
      <c r="C51" s="531" t="s">
        <v>509</v>
      </c>
      <c r="D51" s="532" t="s">
        <v>886</v>
      </c>
      <c r="E51" s="531">
        <v>36</v>
      </c>
      <c r="F51" s="531">
        <v>625</v>
      </c>
      <c r="G51" s="533" t="s">
        <v>692</v>
      </c>
      <c r="H51" s="531" t="s">
        <v>693</v>
      </c>
      <c r="I51" s="531" t="s">
        <v>694</v>
      </c>
      <c r="J51" s="531"/>
      <c r="K51" s="531"/>
      <c r="L51" s="517"/>
    </row>
    <row r="52" spans="1:12" ht="15" x14ac:dyDescent="0.25">
      <c r="A52" s="502">
        <v>46</v>
      </c>
      <c r="B52" s="531" t="s">
        <v>695</v>
      </c>
      <c r="C52" s="531" t="s">
        <v>509</v>
      </c>
      <c r="D52" s="532" t="s">
        <v>886</v>
      </c>
      <c r="E52" s="531">
        <v>30</v>
      </c>
      <c r="F52" s="531">
        <v>437.5</v>
      </c>
      <c r="G52" s="533" t="s">
        <v>696</v>
      </c>
      <c r="H52" s="531" t="s">
        <v>697</v>
      </c>
      <c r="I52" s="531" t="s">
        <v>698</v>
      </c>
      <c r="J52" s="531"/>
      <c r="K52" s="531"/>
    </row>
    <row r="53" spans="1:12" ht="15" x14ac:dyDescent="0.25">
      <c r="A53" s="502">
        <v>47</v>
      </c>
      <c r="B53" s="536" t="s">
        <v>699</v>
      </c>
      <c r="C53" s="536" t="s">
        <v>509</v>
      </c>
      <c r="D53" s="532" t="s">
        <v>886</v>
      </c>
      <c r="E53" s="536">
        <v>88</v>
      </c>
      <c r="F53" s="536">
        <v>625</v>
      </c>
      <c r="G53" s="537" t="s">
        <v>700</v>
      </c>
      <c r="H53" s="536" t="s">
        <v>701</v>
      </c>
      <c r="I53" s="536" t="s">
        <v>702</v>
      </c>
      <c r="J53" s="536"/>
      <c r="K53" s="536"/>
    </row>
    <row r="54" spans="1:12" ht="15" x14ac:dyDescent="0.25">
      <c r="A54" s="502">
        <v>48</v>
      </c>
      <c r="B54" s="536" t="s">
        <v>703</v>
      </c>
      <c r="C54" s="536" t="s">
        <v>509</v>
      </c>
      <c r="D54" s="532" t="s">
        <v>886</v>
      </c>
      <c r="E54" s="536">
        <v>120</v>
      </c>
      <c r="F54" s="536">
        <v>1250</v>
      </c>
      <c r="G54" s="537" t="s">
        <v>704</v>
      </c>
      <c r="H54" s="536" t="s">
        <v>705</v>
      </c>
      <c r="I54" s="536" t="s">
        <v>706</v>
      </c>
      <c r="J54" s="536"/>
      <c r="K54" s="536"/>
    </row>
    <row r="55" spans="1:12" ht="15" x14ac:dyDescent="0.25">
      <c r="A55" s="502">
        <v>49</v>
      </c>
      <c r="B55" s="536" t="s">
        <v>707</v>
      </c>
      <c r="C55" s="536" t="s">
        <v>509</v>
      </c>
      <c r="D55" s="532" t="s">
        <v>886</v>
      </c>
      <c r="E55" s="536">
        <v>76</v>
      </c>
      <c r="F55" s="536">
        <v>625</v>
      </c>
      <c r="G55" s="537" t="s">
        <v>708</v>
      </c>
      <c r="H55" s="536" t="s">
        <v>709</v>
      </c>
      <c r="I55" s="536" t="s">
        <v>710</v>
      </c>
      <c r="J55" s="536"/>
      <c r="K55" s="536"/>
    </row>
    <row r="56" spans="1:12" ht="15" x14ac:dyDescent="0.25">
      <c r="A56" s="502">
        <v>50</v>
      </c>
      <c r="B56" s="536" t="s">
        <v>711</v>
      </c>
      <c r="C56" s="536" t="s">
        <v>509</v>
      </c>
      <c r="D56" s="532" t="s">
        <v>886</v>
      </c>
      <c r="E56" s="536">
        <v>64.2</v>
      </c>
      <c r="F56" s="536">
        <v>1250</v>
      </c>
      <c r="G56" s="537" t="s">
        <v>712</v>
      </c>
      <c r="H56" s="536" t="s">
        <v>713</v>
      </c>
      <c r="I56" s="536" t="s">
        <v>714</v>
      </c>
      <c r="J56" s="536"/>
      <c r="K56" s="536"/>
    </row>
    <row r="57" spans="1:12" ht="15" x14ac:dyDescent="0.25">
      <c r="A57" s="502">
        <v>51</v>
      </c>
      <c r="B57" s="536" t="s">
        <v>715</v>
      </c>
      <c r="C57" s="536" t="s">
        <v>509</v>
      </c>
      <c r="D57" s="532" t="s">
        <v>886</v>
      </c>
      <c r="E57" s="536">
        <v>54.2</v>
      </c>
      <c r="F57" s="536">
        <v>600</v>
      </c>
      <c r="G57" s="537" t="s">
        <v>716</v>
      </c>
      <c r="H57" s="536" t="s">
        <v>577</v>
      </c>
      <c r="I57" s="536" t="s">
        <v>717</v>
      </c>
      <c r="J57" s="536"/>
      <c r="K57" s="536"/>
    </row>
    <row r="58" spans="1:12" ht="15" x14ac:dyDescent="0.25">
      <c r="A58" s="502">
        <v>52</v>
      </c>
      <c r="B58" s="538" t="s">
        <v>718</v>
      </c>
      <c r="C58" s="538" t="s">
        <v>509</v>
      </c>
      <c r="D58" s="532" t="s">
        <v>886</v>
      </c>
      <c r="E58" s="538">
        <v>54.2</v>
      </c>
      <c r="F58" s="538">
        <v>2250</v>
      </c>
      <c r="G58" s="539" t="s">
        <v>719</v>
      </c>
      <c r="H58" s="538" t="s">
        <v>483</v>
      </c>
      <c r="I58" s="538" t="s">
        <v>720</v>
      </c>
      <c r="J58" s="538"/>
      <c r="K58" s="538"/>
    </row>
    <row r="59" spans="1:12" ht="15" x14ac:dyDescent="0.25">
      <c r="A59" s="502">
        <v>53</v>
      </c>
      <c r="B59" s="536" t="s">
        <v>721</v>
      </c>
      <c r="C59" s="536" t="s">
        <v>509</v>
      </c>
      <c r="D59" s="532" t="s">
        <v>886</v>
      </c>
      <c r="E59" s="536">
        <v>42</v>
      </c>
      <c r="F59" s="536">
        <v>1000</v>
      </c>
      <c r="G59" s="537" t="s">
        <v>722</v>
      </c>
      <c r="H59" s="536" t="s">
        <v>597</v>
      </c>
      <c r="I59" s="536" t="s">
        <v>723</v>
      </c>
      <c r="J59" s="536"/>
      <c r="K59" s="536"/>
    </row>
    <row r="60" spans="1:12" ht="15" x14ac:dyDescent="0.25">
      <c r="A60" s="502">
        <v>54</v>
      </c>
      <c r="B60" s="536" t="s">
        <v>724</v>
      </c>
      <c r="C60" s="536" t="s">
        <v>509</v>
      </c>
      <c r="D60" s="532" t="s">
        <v>886</v>
      </c>
      <c r="E60" s="536">
        <v>120</v>
      </c>
      <c r="F60" s="536">
        <v>2150</v>
      </c>
      <c r="G60" s="537" t="s">
        <v>725</v>
      </c>
      <c r="H60" s="536" t="s">
        <v>726</v>
      </c>
      <c r="I60" s="536" t="s">
        <v>727</v>
      </c>
      <c r="J60" s="536"/>
      <c r="K60" s="536"/>
    </row>
    <row r="61" spans="1:12" ht="15" x14ac:dyDescent="0.25">
      <c r="A61" s="502">
        <v>55</v>
      </c>
      <c r="B61" s="536" t="s">
        <v>728</v>
      </c>
      <c r="C61" s="536" t="s">
        <v>509</v>
      </c>
      <c r="D61" s="532" t="s">
        <v>886</v>
      </c>
      <c r="E61" s="536">
        <v>109.7</v>
      </c>
      <c r="F61" s="536">
        <v>1500</v>
      </c>
      <c r="G61" s="537"/>
      <c r="H61" s="536"/>
      <c r="I61" s="536"/>
      <c r="J61" s="536">
        <v>204568119</v>
      </c>
      <c r="K61" s="536" t="s">
        <v>729</v>
      </c>
    </row>
    <row r="62" spans="1:12" ht="15" x14ac:dyDescent="0.25">
      <c r="A62" s="502">
        <v>56</v>
      </c>
      <c r="B62" s="536" t="s">
        <v>730</v>
      </c>
      <c r="C62" s="536" t="s">
        <v>509</v>
      </c>
      <c r="D62" s="532" t="s">
        <v>886</v>
      </c>
      <c r="E62" s="536">
        <v>191</v>
      </c>
      <c r="F62" s="536">
        <v>1000</v>
      </c>
      <c r="G62" s="537" t="s">
        <v>731</v>
      </c>
      <c r="H62" s="536" t="s">
        <v>537</v>
      </c>
      <c r="I62" s="536" t="s">
        <v>732</v>
      </c>
      <c r="J62" s="536"/>
      <c r="K62" s="536"/>
    </row>
    <row r="63" spans="1:12" ht="15" x14ac:dyDescent="0.25">
      <c r="A63" s="502">
        <v>57</v>
      </c>
      <c r="B63" s="540" t="s">
        <v>733</v>
      </c>
      <c r="C63" s="536" t="s">
        <v>509</v>
      </c>
      <c r="D63" s="532" t="s">
        <v>886</v>
      </c>
      <c r="E63" s="541">
        <v>100</v>
      </c>
      <c r="F63" s="541">
        <v>1075</v>
      </c>
      <c r="G63" s="542" t="s">
        <v>734</v>
      </c>
      <c r="H63" s="540" t="s">
        <v>735</v>
      </c>
      <c r="I63" s="540" t="s">
        <v>736</v>
      </c>
      <c r="J63" s="541"/>
      <c r="K63" s="541"/>
    </row>
    <row r="64" spans="1:12" ht="15" x14ac:dyDescent="0.25">
      <c r="A64" s="502">
        <v>58</v>
      </c>
      <c r="B64" s="543" t="s">
        <v>737</v>
      </c>
      <c r="C64" s="536" t="s">
        <v>509</v>
      </c>
      <c r="D64" s="532" t="s">
        <v>886</v>
      </c>
      <c r="E64" s="544">
        <v>316</v>
      </c>
      <c r="F64" s="544">
        <v>4300</v>
      </c>
      <c r="G64" s="545" t="s">
        <v>1631</v>
      </c>
      <c r="H64" s="543" t="s">
        <v>1688</v>
      </c>
      <c r="I64" s="540" t="s">
        <v>1689</v>
      </c>
      <c r="J64" s="541"/>
      <c r="K64" s="541"/>
    </row>
    <row r="65" spans="1:11" ht="15.75" x14ac:dyDescent="0.3">
      <c r="A65" s="502">
        <v>59</v>
      </c>
      <c r="B65" s="543" t="s">
        <v>738</v>
      </c>
      <c r="C65" s="536" t="s">
        <v>509</v>
      </c>
      <c r="D65" s="532" t="s">
        <v>886</v>
      </c>
      <c r="E65" s="544">
        <v>80.5</v>
      </c>
      <c r="F65" s="544">
        <v>2687</v>
      </c>
      <c r="G65" s="545" t="s">
        <v>739</v>
      </c>
      <c r="H65" s="543" t="s">
        <v>740</v>
      </c>
      <c r="I65" s="546" t="s">
        <v>741</v>
      </c>
      <c r="J65" s="546"/>
      <c r="K65" s="546"/>
    </row>
    <row r="66" spans="1:11" ht="15" x14ac:dyDescent="0.25">
      <c r="A66" s="502">
        <v>60</v>
      </c>
      <c r="B66" s="543" t="s">
        <v>742</v>
      </c>
      <c r="C66" s="536" t="s">
        <v>509</v>
      </c>
      <c r="D66" s="532" t="s">
        <v>886</v>
      </c>
      <c r="E66" s="544">
        <v>143</v>
      </c>
      <c r="F66" s="544">
        <v>1250</v>
      </c>
      <c r="G66" s="545" t="s">
        <v>743</v>
      </c>
      <c r="H66" s="543" t="s">
        <v>493</v>
      </c>
      <c r="I66" s="543" t="s">
        <v>744</v>
      </c>
      <c r="J66" s="544"/>
      <c r="K66" s="544"/>
    </row>
    <row r="67" spans="1:11" ht="15" x14ac:dyDescent="0.25">
      <c r="A67" s="502">
        <v>61</v>
      </c>
      <c r="B67" s="543" t="s">
        <v>745</v>
      </c>
      <c r="C67" s="536" t="s">
        <v>509</v>
      </c>
      <c r="D67" s="532" t="s">
        <v>886</v>
      </c>
      <c r="E67" s="544">
        <v>35</v>
      </c>
      <c r="F67" s="544">
        <v>1000</v>
      </c>
      <c r="G67" s="545" t="s">
        <v>746</v>
      </c>
      <c r="H67" s="543" t="s">
        <v>747</v>
      </c>
      <c r="I67" s="543" t="s">
        <v>748</v>
      </c>
      <c r="J67" s="544"/>
      <c r="K67" s="544"/>
    </row>
    <row r="68" spans="1:11" ht="15" x14ac:dyDescent="0.25">
      <c r="A68" s="502">
        <v>62</v>
      </c>
      <c r="B68" s="543" t="s">
        <v>749</v>
      </c>
      <c r="C68" s="536" t="s">
        <v>509</v>
      </c>
      <c r="D68" s="532" t="s">
        <v>886</v>
      </c>
      <c r="E68" s="544">
        <v>141</v>
      </c>
      <c r="F68" s="544">
        <v>1000</v>
      </c>
      <c r="G68" s="545" t="s">
        <v>750</v>
      </c>
      <c r="H68" s="543" t="s">
        <v>751</v>
      </c>
      <c r="I68" s="543" t="s">
        <v>752</v>
      </c>
      <c r="J68" s="544"/>
      <c r="K68" s="544"/>
    </row>
    <row r="69" spans="1:11" ht="15" x14ac:dyDescent="0.25">
      <c r="A69" s="502">
        <v>63</v>
      </c>
      <c r="B69" s="535" t="s">
        <v>511</v>
      </c>
      <c r="C69" s="536" t="s">
        <v>509</v>
      </c>
      <c r="D69" s="532" t="s">
        <v>886</v>
      </c>
      <c r="E69" s="535">
        <v>401</v>
      </c>
      <c r="F69" s="535">
        <v>12400</v>
      </c>
      <c r="G69" s="547"/>
      <c r="H69" s="535"/>
      <c r="I69" s="535"/>
      <c r="J69" s="531">
        <v>202283135</v>
      </c>
      <c r="K69" s="531" t="s">
        <v>510</v>
      </c>
    </row>
    <row r="70" spans="1:11" ht="15" x14ac:dyDescent="0.25">
      <c r="A70" s="502">
        <v>64</v>
      </c>
      <c r="B70" s="535" t="s">
        <v>753</v>
      </c>
      <c r="C70" s="536" t="s">
        <v>509</v>
      </c>
      <c r="D70" s="532" t="s">
        <v>886</v>
      </c>
      <c r="E70" s="535">
        <v>75</v>
      </c>
      <c r="F70" s="548">
        <v>1500</v>
      </c>
      <c r="G70" s="547">
        <v>24001048479</v>
      </c>
      <c r="H70" s="535" t="s">
        <v>476</v>
      </c>
      <c r="I70" s="535" t="s">
        <v>754</v>
      </c>
      <c r="J70" s="502"/>
      <c r="K70" s="502"/>
    </row>
    <row r="71" spans="1:11" ht="15" x14ac:dyDescent="0.25">
      <c r="A71" s="502">
        <v>65</v>
      </c>
      <c r="B71" s="535" t="s">
        <v>755</v>
      </c>
      <c r="C71" s="536" t="s">
        <v>509</v>
      </c>
      <c r="D71" s="532" t="s">
        <v>886</v>
      </c>
      <c r="E71" s="535">
        <v>144.63999999999999</v>
      </c>
      <c r="F71" s="535">
        <v>2350</v>
      </c>
      <c r="G71" s="547" t="s">
        <v>756</v>
      </c>
      <c r="H71" s="535" t="s">
        <v>757</v>
      </c>
      <c r="I71" s="535" t="s">
        <v>758</v>
      </c>
      <c r="J71" s="502"/>
      <c r="K71" s="502"/>
    </row>
    <row r="72" spans="1:11" ht="15" x14ac:dyDescent="0.25">
      <c r="A72" s="502">
        <v>66</v>
      </c>
      <c r="B72" s="535" t="s">
        <v>759</v>
      </c>
      <c r="C72" s="536" t="s">
        <v>509</v>
      </c>
      <c r="D72" s="532" t="s">
        <v>886</v>
      </c>
      <c r="E72" s="535">
        <v>211</v>
      </c>
      <c r="F72" s="535">
        <v>1150</v>
      </c>
      <c r="G72" s="547" t="s">
        <v>760</v>
      </c>
      <c r="H72" s="535" t="s">
        <v>761</v>
      </c>
      <c r="I72" s="535" t="s">
        <v>762</v>
      </c>
      <c r="J72" s="502"/>
      <c r="K72" s="502"/>
    </row>
    <row r="73" spans="1:11" ht="15" x14ac:dyDescent="0.25">
      <c r="A73" s="502">
        <v>67</v>
      </c>
      <c r="B73" s="535" t="s">
        <v>763</v>
      </c>
      <c r="C73" s="536" t="s">
        <v>509</v>
      </c>
      <c r="D73" s="532" t="s">
        <v>886</v>
      </c>
      <c r="E73" s="535">
        <v>350</v>
      </c>
      <c r="F73" s="535">
        <v>3345</v>
      </c>
      <c r="G73" s="547" t="s">
        <v>764</v>
      </c>
      <c r="H73" s="535" t="s">
        <v>765</v>
      </c>
      <c r="I73" s="535" t="s">
        <v>766</v>
      </c>
      <c r="J73" s="502"/>
      <c r="K73" s="502"/>
    </row>
    <row r="74" spans="1:11" ht="15" x14ac:dyDescent="0.25">
      <c r="A74" s="502">
        <v>68</v>
      </c>
      <c r="B74" s="535" t="s">
        <v>767</v>
      </c>
      <c r="C74" s="536" t="s">
        <v>509</v>
      </c>
      <c r="D74" s="532" t="s">
        <v>886</v>
      </c>
      <c r="E74" s="535">
        <v>25</v>
      </c>
      <c r="F74" s="535">
        <v>625</v>
      </c>
      <c r="G74" s="547" t="s">
        <v>768</v>
      </c>
      <c r="H74" s="535" t="s">
        <v>615</v>
      </c>
      <c r="I74" s="535" t="s">
        <v>643</v>
      </c>
      <c r="J74" s="502"/>
      <c r="K74" s="502"/>
    </row>
    <row r="75" spans="1:11" ht="15" x14ac:dyDescent="0.25">
      <c r="A75" s="502">
        <v>69</v>
      </c>
      <c r="B75" s="535" t="s">
        <v>767</v>
      </c>
      <c r="C75" s="536" t="s">
        <v>509</v>
      </c>
      <c r="D75" s="532" t="s">
        <v>886</v>
      </c>
      <c r="E75" s="535">
        <v>73.849999999999994</v>
      </c>
      <c r="F75" s="535">
        <v>1250</v>
      </c>
      <c r="G75" s="547" t="s">
        <v>769</v>
      </c>
      <c r="H75" s="535" t="s">
        <v>770</v>
      </c>
      <c r="I75" s="535" t="s">
        <v>771</v>
      </c>
      <c r="J75" s="502"/>
      <c r="K75" s="502"/>
    </row>
    <row r="76" spans="1:11" ht="15" x14ac:dyDescent="0.25">
      <c r="A76" s="502">
        <v>70</v>
      </c>
      <c r="B76" s="535" t="s">
        <v>767</v>
      </c>
      <c r="C76" s="536" t="s">
        <v>509</v>
      </c>
      <c r="D76" s="532" t="s">
        <v>886</v>
      </c>
      <c r="E76" s="535">
        <v>49.43</v>
      </c>
      <c r="F76" s="535">
        <v>875</v>
      </c>
      <c r="G76" s="547" t="s">
        <v>772</v>
      </c>
      <c r="H76" s="535" t="s">
        <v>770</v>
      </c>
      <c r="I76" s="535" t="s">
        <v>643</v>
      </c>
      <c r="J76" s="502"/>
      <c r="K76" s="502"/>
    </row>
    <row r="77" spans="1:11" ht="15" x14ac:dyDescent="0.25">
      <c r="A77" s="502">
        <v>71</v>
      </c>
      <c r="B77" s="535" t="s">
        <v>773</v>
      </c>
      <c r="C77" s="536" t="s">
        <v>509</v>
      </c>
      <c r="D77" s="532" t="s">
        <v>886</v>
      </c>
      <c r="E77" s="535">
        <v>70</v>
      </c>
      <c r="F77" s="535">
        <v>625</v>
      </c>
      <c r="G77" s="547" t="s">
        <v>774</v>
      </c>
      <c r="H77" s="535" t="s">
        <v>775</v>
      </c>
      <c r="I77" s="535" t="s">
        <v>776</v>
      </c>
      <c r="J77" s="502"/>
      <c r="K77" s="502"/>
    </row>
    <row r="78" spans="1:11" ht="15" x14ac:dyDescent="0.25">
      <c r="A78" s="502">
        <v>72</v>
      </c>
      <c r="B78" s="535" t="s">
        <v>777</v>
      </c>
      <c r="C78" s="536" t="s">
        <v>509</v>
      </c>
      <c r="D78" s="532" t="s">
        <v>886</v>
      </c>
      <c r="E78" s="535">
        <v>60.24</v>
      </c>
      <c r="F78" s="535">
        <v>1500</v>
      </c>
      <c r="G78" s="547" t="s">
        <v>778</v>
      </c>
      <c r="H78" s="535" t="s">
        <v>779</v>
      </c>
      <c r="I78" s="535" t="s">
        <v>780</v>
      </c>
      <c r="J78" s="502"/>
      <c r="K78" s="502"/>
    </row>
    <row r="79" spans="1:11" ht="15" x14ac:dyDescent="0.25">
      <c r="A79" s="502">
        <v>73</v>
      </c>
      <c r="B79" s="535" t="s">
        <v>781</v>
      </c>
      <c r="C79" s="536" t="s">
        <v>509</v>
      </c>
      <c r="D79" s="532" t="s">
        <v>886</v>
      </c>
      <c r="E79" s="535">
        <v>150</v>
      </c>
      <c r="F79" s="535">
        <v>1115</v>
      </c>
      <c r="G79" s="547" t="s">
        <v>782</v>
      </c>
      <c r="H79" s="535" t="s">
        <v>477</v>
      </c>
      <c r="I79" s="535" t="s">
        <v>783</v>
      </c>
      <c r="J79" s="502"/>
      <c r="K79" s="502"/>
    </row>
    <row r="80" spans="1:11" ht="15" x14ac:dyDescent="0.25">
      <c r="A80" s="502">
        <v>74</v>
      </c>
      <c r="B80" s="535" t="s">
        <v>785</v>
      </c>
      <c r="C80" s="536" t="s">
        <v>509</v>
      </c>
      <c r="D80" s="532" t="s">
        <v>886</v>
      </c>
      <c r="E80" s="535">
        <v>149.38</v>
      </c>
      <c r="F80" s="535">
        <v>2676</v>
      </c>
      <c r="G80" s="547" t="s">
        <v>786</v>
      </c>
      <c r="H80" s="535" t="s">
        <v>477</v>
      </c>
      <c r="I80" s="535" t="s">
        <v>787</v>
      </c>
      <c r="J80" s="502"/>
      <c r="K80" s="502"/>
    </row>
    <row r="81" spans="1:12" ht="15" x14ac:dyDescent="0.25">
      <c r="A81" s="502">
        <v>75</v>
      </c>
      <c r="B81" s="535" t="s">
        <v>788</v>
      </c>
      <c r="C81" s="536" t="s">
        <v>509</v>
      </c>
      <c r="D81" s="532" t="s">
        <v>886</v>
      </c>
      <c r="E81" s="535">
        <v>26</v>
      </c>
      <c r="F81" s="535">
        <v>750</v>
      </c>
      <c r="G81" s="547" t="s">
        <v>789</v>
      </c>
      <c r="H81" s="535" t="s">
        <v>790</v>
      </c>
      <c r="I81" s="535" t="s">
        <v>791</v>
      </c>
      <c r="J81" s="502"/>
      <c r="K81" s="502"/>
    </row>
    <row r="82" spans="1:12" ht="15" x14ac:dyDescent="0.25">
      <c r="A82" s="502">
        <v>76</v>
      </c>
      <c r="B82" s="535" t="s">
        <v>788</v>
      </c>
      <c r="C82" s="536" t="s">
        <v>509</v>
      </c>
      <c r="D82" s="532" t="s">
        <v>886</v>
      </c>
      <c r="E82" s="535">
        <v>26.47</v>
      </c>
      <c r="F82" s="535">
        <v>750</v>
      </c>
      <c r="G82" s="547" t="s">
        <v>792</v>
      </c>
      <c r="H82" s="535" t="s">
        <v>793</v>
      </c>
      <c r="I82" s="535" t="s">
        <v>794</v>
      </c>
      <c r="J82" s="502"/>
      <c r="K82" s="502"/>
    </row>
    <row r="83" spans="1:12" ht="15" x14ac:dyDescent="0.25">
      <c r="A83" s="502">
        <v>77</v>
      </c>
      <c r="B83" s="535" t="s">
        <v>795</v>
      </c>
      <c r="C83" s="536" t="s">
        <v>509</v>
      </c>
      <c r="D83" s="532" t="s">
        <v>886</v>
      </c>
      <c r="E83" s="535">
        <v>152.02000000000001</v>
      </c>
      <c r="F83" s="535">
        <v>1875</v>
      </c>
      <c r="G83" s="547" t="s">
        <v>796</v>
      </c>
      <c r="H83" s="535" t="s">
        <v>797</v>
      </c>
      <c r="I83" s="535" t="s">
        <v>798</v>
      </c>
      <c r="J83" s="502"/>
      <c r="K83" s="502"/>
    </row>
    <row r="84" spans="1:12" ht="15" x14ac:dyDescent="0.25">
      <c r="A84" s="502">
        <v>78</v>
      </c>
      <c r="B84" s="535" t="s">
        <v>512</v>
      </c>
      <c r="C84" s="536" t="s">
        <v>799</v>
      </c>
      <c r="D84" s="532" t="s">
        <v>886</v>
      </c>
      <c r="E84" s="535">
        <v>200</v>
      </c>
      <c r="F84" s="535">
        <v>800</v>
      </c>
      <c r="G84" s="547"/>
      <c r="H84" s="535"/>
      <c r="I84" s="535"/>
      <c r="J84" s="502">
        <v>206028485</v>
      </c>
      <c r="K84" s="502" t="s">
        <v>513</v>
      </c>
    </row>
    <row r="85" spans="1:12" ht="15" x14ac:dyDescent="0.25">
      <c r="A85" s="502">
        <v>79</v>
      </c>
      <c r="B85" s="423" t="s">
        <v>802</v>
      </c>
      <c r="C85" s="536" t="s">
        <v>509</v>
      </c>
      <c r="D85" s="532" t="s">
        <v>886</v>
      </c>
      <c r="E85" s="535">
        <v>59.2</v>
      </c>
      <c r="F85" s="535">
        <v>1000</v>
      </c>
      <c r="G85" s="519">
        <v>17001003608</v>
      </c>
      <c r="H85" s="535" t="s">
        <v>800</v>
      </c>
      <c r="I85" s="535" t="s">
        <v>801</v>
      </c>
    </row>
    <row r="86" spans="1:12" ht="15" x14ac:dyDescent="0.25">
      <c r="A86" s="502">
        <v>80</v>
      </c>
      <c r="B86" s="423" t="s">
        <v>803</v>
      </c>
      <c r="C86" s="536" t="s">
        <v>509</v>
      </c>
      <c r="D86" s="532" t="s">
        <v>886</v>
      </c>
      <c r="E86" s="535">
        <v>71.2</v>
      </c>
      <c r="F86" s="535">
        <v>3737</v>
      </c>
      <c r="G86" s="519">
        <v>61001007106</v>
      </c>
      <c r="H86" s="535" t="s">
        <v>577</v>
      </c>
      <c r="I86" s="535" t="s">
        <v>812</v>
      </c>
    </row>
    <row r="87" spans="1:12" ht="15" x14ac:dyDescent="0.25">
      <c r="A87" s="502">
        <v>81</v>
      </c>
      <c r="B87" s="423" t="s">
        <v>804</v>
      </c>
      <c r="C87" s="536" t="s">
        <v>509</v>
      </c>
      <c r="D87" s="532" t="s">
        <v>886</v>
      </c>
      <c r="E87" s="535">
        <v>172.67</v>
      </c>
      <c r="F87" s="535">
        <v>1474</v>
      </c>
      <c r="G87" s="519">
        <v>61007004173</v>
      </c>
      <c r="H87" s="535" t="s">
        <v>813</v>
      </c>
      <c r="I87" s="535" t="s">
        <v>814</v>
      </c>
    </row>
    <row r="88" spans="1:12" ht="15" x14ac:dyDescent="0.25">
      <c r="A88" s="502">
        <v>82</v>
      </c>
      <c r="B88" s="423" t="s">
        <v>805</v>
      </c>
      <c r="C88" s="536" t="s">
        <v>509</v>
      </c>
      <c r="D88" s="532" t="s">
        <v>886</v>
      </c>
      <c r="E88" s="535">
        <v>106.8</v>
      </c>
      <c r="F88" s="535">
        <v>1500</v>
      </c>
      <c r="G88" s="519">
        <v>61006033294</v>
      </c>
      <c r="H88" s="535" t="s">
        <v>815</v>
      </c>
      <c r="I88" s="535" t="s">
        <v>816</v>
      </c>
    </row>
    <row r="89" spans="1:12" ht="15" x14ac:dyDescent="0.25">
      <c r="A89" s="502">
        <v>83</v>
      </c>
      <c r="B89" s="423" t="s">
        <v>806</v>
      </c>
      <c r="C89" s="536" t="s">
        <v>509</v>
      </c>
      <c r="D89" s="532" t="s">
        <v>886</v>
      </c>
      <c r="E89" s="535">
        <v>100</v>
      </c>
      <c r="F89" s="535">
        <v>1035</v>
      </c>
      <c r="G89" s="549" t="s">
        <v>817</v>
      </c>
      <c r="H89" s="550" t="s">
        <v>740</v>
      </c>
      <c r="I89" s="550" t="s">
        <v>818</v>
      </c>
    </row>
    <row r="90" spans="1:12" ht="15" x14ac:dyDescent="0.25">
      <c r="A90" s="502">
        <v>84</v>
      </c>
      <c r="B90" s="518" t="s">
        <v>857</v>
      </c>
      <c r="C90" s="536" t="s">
        <v>509</v>
      </c>
      <c r="D90" s="532" t="s">
        <v>886</v>
      </c>
      <c r="E90" s="535">
        <v>80</v>
      </c>
      <c r="F90" s="535">
        <v>1100</v>
      </c>
      <c r="G90" s="551" t="s">
        <v>858</v>
      </c>
      <c r="H90" s="552" t="s">
        <v>496</v>
      </c>
      <c r="I90" s="552" t="s">
        <v>859</v>
      </c>
      <c r="J90" s="552"/>
      <c r="K90" s="552"/>
      <c r="L90" s="517"/>
    </row>
    <row r="91" spans="1:12" ht="15" x14ac:dyDescent="0.25">
      <c r="A91" s="502">
        <v>85</v>
      </c>
      <c r="B91" s="423" t="s">
        <v>807</v>
      </c>
      <c r="C91" s="536" t="s">
        <v>509</v>
      </c>
      <c r="D91" s="532" t="s">
        <v>886</v>
      </c>
      <c r="E91" s="535">
        <v>17</v>
      </c>
      <c r="F91" s="535">
        <v>437.5</v>
      </c>
      <c r="G91" s="549" t="s">
        <v>819</v>
      </c>
      <c r="H91" s="550" t="s">
        <v>784</v>
      </c>
      <c r="I91" s="550" t="s">
        <v>820</v>
      </c>
    </row>
    <row r="92" spans="1:12" ht="15" x14ac:dyDescent="0.25">
      <c r="A92" s="502">
        <v>86</v>
      </c>
      <c r="B92" s="423" t="s">
        <v>808</v>
      </c>
      <c r="C92" s="536" t="s">
        <v>509</v>
      </c>
      <c r="D92" s="532" t="s">
        <v>886</v>
      </c>
      <c r="E92" s="535">
        <v>288.95</v>
      </c>
      <c r="F92" s="535">
        <v>375</v>
      </c>
      <c r="G92" s="549" t="s">
        <v>821</v>
      </c>
      <c r="H92" s="550" t="s">
        <v>822</v>
      </c>
      <c r="I92" s="550" t="s">
        <v>823</v>
      </c>
    </row>
    <row r="93" spans="1:12" ht="15" x14ac:dyDescent="0.25">
      <c r="A93" s="502">
        <v>87</v>
      </c>
      <c r="B93" s="423" t="s">
        <v>809</v>
      </c>
      <c r="C93" s="536" t="s">
        <v>509</v>
      </c>
      <c r="D93" s="532" t="s">
        <v>886</v>
      </c>
      <c r="E93" s="535">
        <v>85.2</v>
      </c>
      <c r="F93" s="535">
        <v>1000</v>
      </c>
      <c r="G93" s="549" t="s">
        <v>824</v>
      </c>
      <c r="H93" s="550" t="s">
        <v>494</v>
      </c>
      <c r="I93" s="550" t="s">
        <v>825</v>
      </c>
    </row>
    <row r="94" spans="1:12" ht="15" x14ac:dyDescent="0.25">
      <c r="A94" s="502">
        <v>88</v>
      </c>
      <c r="B94" s="423" t="s">
        <v>810</v>
      </c>
      <c r="C94" s="536" t="s">
        <v>509</v>
      </c>
      <c r="D94" s="532" t="s">
        <v>886</v>
      </c>
      <c r="E94" s="535">
        <v>65.95</v>
      </c>
      <c r="F94" s="535">
        <v>800</v>
      </c>
      <c r="G94" s="549" t="s">
        <v>826</v>
      </c>
      <c r="H94" s="550" t="s">
        <v>828</v>
      </c>
      <c r="I94" s="550" t="s">
        <v>827</v>
      </c>
    </row>
    <row r="95" spans="1:12" ht="15" x14ac:dyDescent="0.25">
      <c r="A95" s="502">
        <v>89</v>
      </c>
      <c r="B95" s="423" t="s">
        <v>811</v>
      </c>
      <c r="C95" s="536" t="s">
        <v>509</v>
      </c>
      <c r="D95" s="532" t="s">
        <v>886</v>
      </c>
      <c r="E95" s="535">
        <v>26.76</v>
      </c>
      <c r="F95" s="535">
        <v>552</v>
      </c>
      <c r="G95" s="549" t="s">
        <v>829</v>
      </c>
      <c r="H95" s="550" t="s">
        <v>540</v>
      </c>
      <c r="I95" s="550" t="s">
        <v>830</v>
      </c>
    </row>
    <row r="96" spans="1:12" ht="15" x14ac:dyDescent="0.25">
      <c r="A96" s="502">
        <v>90</v>
      </c>
      <c r="B96" s="519" t="s">
        <v>860</v>
      </c>
      <c r="C96" s="519" t="s">
        <v>509</v>
      </c>
      <c r="D96" s="532" t="s">
        <v>886</v>
      </c>
      <c r="E96" s="553">
        <v>50</v>
      </c>
      <c r="F96" s="519">
        <v>930</v>
      </c>
      <c r="G96" s="519">
        <v>12001017366</v>
      </c>
      <c r="H96" s="519" t="s">
        <v>477</v>
      </c>
      <c r="I96" s="519" t="s">
        <v>861</v>
      </c>
    </row>
    <row r="97" spans="1:11" ht="15" x14ac:dyDescent="0.25">
      <c r="A97" s="502">
        <v>91</v>
      </c>
      <c r="B97" s="521" t="s">
        <v>862</v>
      </c>
      <c r="C97" s="519" t="s">
        <v>509</v>
      </c>
      <c r="D97" s="532" t="s">
        <v>886</v>
      </c>
      <c r="E97" s="521">
        <v>402.6</v>
      </c>
      <c r="F97" s="521">
        <v>750</v>
      </c>
      <c r="G97" s="520" t="s">
        <v>863</v>
      </c>
      <c r="H97" s="519" t="s">
        <v>856</v>
      </c>
      <c r="I97" s="519" t="s">
        <v>864</v>
      </c>
    </row>
    <row r="98" spans="1:11" ht="15" x14ac:dyDescent="0.25">
      <c r="A98" s="502">
        <v>92</v>
      </c>
      <c r="B98" s="521" t="s">
        <v>865</v>
      </c>
      <c r="C98" s="519" t="s">
        <v>509</v>
      </c>
      <c r="D98" s="532" t="s">
        <v>886</v>
      </c>
      <c r="E98" s="521">
        <v>48.68</v>
      </c>
      <c r="F98" s="521">
        <v>300</v>
      </c>
      <c r="G98" s="521">
        <v>60001046176</v>
      </c>
      <c r="H98" s="550" t="s">
        <v>866</v>
      </c>
      <c r="I98" s="550" t="s">
        <v>867</v>
      </c>
    </row>
    <row r="99" spans="1:11" ht="29.45" customHeight="1" x14ac:dyDescent="0.25">
      <c r="A99" s="502">
        <v>93</v>
      </c>
      <c r="B99" s="521" t="s">
        <v>868</v>
      </c>
      <c r="C99" s="519" t="s">
        <v>509</v>
      </c>
      <c r="D99" s="532" t="s">
        <v>886</v>
      </c>
      <c r="E99" s="521" t="s">
        <v>869</v>
      </c>
      <c r="F99" s="521">
        <v>547.5</v>
      </c>
      <c r="G99" s="521">
        <v>60001032989</v>
      </c>
      <c r="H99" s="550" t="s">
        <v>870</v>
      </c>
      <c r="I99" s="550" t="s">
        <v>871</v>
      </c>
    </row>
    <row r="100" spans="1:11" ht="29.45" customHeight="1" x14ac:dyDescent="0.25">
      <c r="A100" s="502">
        <v>94</v>
      </c>
      <c r="B100" s="521" t="s">
        <v>872</v>
      </c>
      <c r="C100" s="519" t="s">
        <v>509</v>
      </c>
      <c r="D100" s="532" t="s">
        <v>886</v>
      </c>
      <c r="E100" s="521" t="s">
        <v>873</v>
      </c>
      <c r="F100" s="521">
        <v>1125</v>
      </c>
      <c r="G100" s="521"/>
      <c r="H100" s="550"/>
      <c r="I100" s="550"/>
      <c r="J100" s="519">
        <v>400100984</v>
      </c>
      <c r="K100" s="519" t="s">
        <v>874</v>
      </c>
    </row>
    <row r="101" spans="1:11" ht="29.45" customHeight="1" x14ac:dyDescent="0.25">
      <c r="A101" s="502">
        <v>95</v>
      </c>
      <c r="B101" s="521" t="s">
        <v>875</v>
      </c>
      <c r="C101" s="519" t="s">
        <v>509</v>
      </c>
      <c r="D101" s="532" t="s">
        <v>886</v>
      </c>
      <c r="E101" s="521" t="s">
        <v>876</v>
      </c>
      <c r="F101" s="521">
        <v>2320</v>
      </c>
      <c r="G101" s="521">
        <v>61002001335</v>
      </c>
      <c r="H101" s="550" t="s">
        <v>877</v>
      </c>
      <c r="I101" s="550" t="s">
        <v>878</v>
      </c>
    </row>
    <row r="102" spans="1:11" ht="29.45" customHeight="1" x14ac:dyDescent="0.25">
      <c r="A102" s="502">
        <v>96</v>
      </c>
      <c r="B102" s="521" t="s">
        <v>879</v>
      </c>
      <c r="C102" s="519" t="s">
        <v>509</v>
      </c>
      <c r="D102" s="532" t="s">
        <v>886</v>
      </c>
      <c r="E102" s="521">
        <v>150</v>
      </c>
      <c r="F102" s="521">
        <v>500</v>
      </c>
      <c r="G102" s="520" t="s">
        <v>880</v>
      </c>
      <c r="H102" s="550" t="s">
        <v>854</v>
      </c>
      <c r="I102" s="550" t="s">
        <v>881</v>
      </c>
    </row>
    <row r="103" spans="1:11" ht="29.45" customHeight="1" x14ac:dyDescent="0.25">
      <c r="A103" s="502">
        <v>97</v>
      </c>
      <c r="B103" s="521" t="s">
        <v>882</v>
      </c>
      <c r="C103" s="519" t="s">
        <v>509</v>
      </c>
      <c r="D103" s="532" t="s">
        <v>886</v>
      </c>
      <c r="E103" s="521">
        <v>109.83</v>
      </c>
      <c r="F103" s="521">
        <v>1160</v>
      </c>
      <c r="G103" s="520" t="s">
        <v>883</v>
      </c>
      <c r="H103" s="550" t="s">
        <v>884</v>
      </c>
      <c r="I103" s="550" t="s">
        <v>855</v>
      </c>
    </row>
    <row r="104" spans="1:11" ht="29.45" customHeight="1" x14ac:dyDescent="0.3">
      <c r="B104" s="503"/>
      <c r="C104" s="503"/>
      <c r="D104" s="504"/>
      <c r="E104" s="504"/>
      <c r="F104" s="504"/>
      <c r="G104" s="504"/>
    </row>
    <row r="105" spans="1:11" ht="29.45" customHeight="1" x14ac:dyDescent="0.3">
      <c r="B105" s="503"/>
      <c r="C105" s="503"/>
      <c r="D105" s="504"/>
      <c r="E105" s="504"/>
      <c r="F105" s="504"/>
      <c r="G105" s="504"/>
    </row>
    <row r="106" spans="1:11" ht="29.45" customHeight="1" x14ac:dyDescent="0.3">
      <c r="B106" s="504"/>
      <c r="C106" s="504"/>
      <c r="D106" s="504"/>
      <c r="E106" s="504"/>
      <c r="F106" s="504"/>
      <c r="G106" s="504"/>
    </row>
    <row r="107" spans="1:11" ht="29.45" customHeight="1" x14ac:dyDescent="0.3">
      <c r="B107" s="504"/>
      <c r="C107" s="503" t="s">
        <v>256</v>
      </c>
      <c r="D107" s="504"/>
      <c r="E107" s="504"/>
      <c r="F107" s="503" t="s">
        <v>307</v>
      </c>
      <c r="G107" s="504"/>
    </row>
    <row r="108" spans="1:11" ht="29.45" customHeight="1" x14ac:dyDescent="0.3">
      <c r="B108" s="504"/>
      <c r="C108" s="503" t="s">
        <v>127</v>
      </c>
      <c r="D108" s="504"/>
      <c r="E108" s="504"/>
      <c r="F108" s="504" t="s">
        <v>257</v>
      </c>
      <c r="G108" s="504"/>
    </row>
    <row r="109" spans="1:11" ht="29.45" customHeight="1" x14ac:dyDescent="0.2"/>
    <row r="110" spans="1:11" ht="29.45" customHeight="1" x14ac:dyDescent="0.2"/>
    <row r="111" spans="1:11" ht="29.45" customHeight="1" x14ac:dyDescent="0.2"/>
    <row r="112" spans="1:11" ht="29.45" customHeight="1" x14ac:dyDescent="0.2"/>
    <row r="113" ht="29.45" customHeight="1" x14ac:dyDescent="0.2"/>
  </sheetData>
  <pageMargins left="0.7" right="0.7" top="0.75" bottom="0.75" header="0.3" footer="0.3"/>
  <pageSetup scale="4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8" sqref="I28"/>
    </sheetView>
  </sheetViews>
  <sheetFormatPr defaultColWidth="9.140625" defaultRowHeight="12.75" x14ac:dyDescent="0.2"/>
  <cols>
    <col min="1" max="1" width="6.85546875" style="176" customWidth="1"/>
    <col min="2" max="2" width="21.140625" style="176" customWidth="1"/>
    <col min="3" max="3" width="21.5703125" style="176" customWidth="1"/>
    <col min="4" max="4" width="19.140625" style="176" customWidth="1"/>
    <col min="5" max="5" width="15.140625" style="176" customWidth="1"/>
    <col min="6" max="6" width="20.85546875" style="176" customWidth="1"/>
    <col min="7" max="7" width="23.85546875" style="176" customWidth="1"/>
    <col min="8" max="8" width="19" style="176" customWidth="1"/>
    <col min="9" max="9" width="21.140625" style="176" customWidth="1"/>
    <col min="10" max="10" width="17" style="176" customWidth="1"/>
    <col min="11" max="11" width="21.5703125" style="176" customWidth="1"/>
    <col min="12" max="12" width="24.42578125" style="176" customWidth="1"/>
    <col min="13" max="16384" width="9.140625" style="176"/>
  </cols>
  <sheetData>
    <row r="1" spans="1:13" customFormat="1" ht="15" x14ac:dyDescent="0.2">
      <c r="A1" s="132" t="s">
        <v>427</v>
      </c>
      <c r="B1" s="132"/>
      <c r="C1" s="133"/>
      <c r="D1" s="133"/>
      <c r="E1" s="133"/>
      <c r="F1" s="133"/>
      <c r="G1" s="133"/>
      <c r="H1" s="133"/>
      <c r="I1" s="133"/>
      <c r="J1" s="133"/>
      <c r="K1" s="139"/>
      <c r="L1" s="75" t="s">
        <v>97</v>
      </c>
    </row>
    <row r="2" spans="1:13" customFormat="1" ht="15" x14ac:dyDescent="0.3">
      <c r="A2" s="102" t="s">
        <v>128</v>
      </c>
      <c r="B2" s="102"/>
      <c r="C2" s="133"/>
      <c r="D2" s="133"/>
      <c r="E2" s="133"/>
      <c r="F2" s="133"/>
      <c r="G2" s="133"/>
      <c r="H2" s="133"/>
      <c r="I2" s="133"/>
      <c r="J2" s="133"/>
      <c r="K2" s="320">
        <v>42634</v>
      </c>
      <c r="L2" s="350">
        <v>42651</v>
      </c>
    </row>
    <row r="3" spans="1:13" customFormat="1" ht="15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6"/>
      <c r="L3" s="136"/>
      <c r="M3" s="176"/>
    </row>
    <row r="4" spans="1:13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4"/>
      <c r="F4" s="142"/>
      <c r="G4" s="133"/>
      <c r="H4" s="133"/>
      <c r="I4" s="133"/>
      <c r="J4" s="133"/>
      <c r="K4" s="133"/>
      <c r="L4" s="133"/>
    </row>
    <row r="5" spans="1:13" ht="15" x14ac:dyDescent="0.3">
      <c r="A5" s="208" t="str">
        <f>'ფორმა N1'!D4</f>
        <v>საარჩევნო ბლოკი პაატა ბურჭულაძე სახელმწიფო ხალხისთვის</v>
      </c>
      <c r="B5" s="208"/>
      <c r="C5" s="77"/>
      <c r="D5" s="77"/>
      <c r="E5" s="77"/>
      <c r="F5" s="209"/>
      <c r="G5" s="210"/>
      <c r="H5" s="210"/>
      <c r="I5" s="210"/>
      <c r="J5" s="210"/>
      <c r="K5" s="210"/>
      <c r="L5" s="209"/>
    </row>
    <row r="6" spans="1:13" customFormat="1" ht="13.5" x14ac:dyDescent="0.2">
      <c r="A6" s="137"/>
      <c r="B6" s="137"/>
      <c r="C6" s="138"/>
      <c r="D6" s="138"/>
      <c r="E6" s="138"/>
      <c r="F6" s="133"/>
      <c r="G6" s="133"/>
      <c r="H6" s="133"/>
      <c r="I6" s="133"/>
      <c r="J6" s="133"/>
      <c r="K6" s="133"/>
      <c r="L6" s="133"/>
    </row>
    <row r="7" spans="1:13" customFormat="1" ht="60" x14ac:dyDescent="0.2">
      <c r="A7" s="145" t="s">
        <v>64</v>
      </c>
      <c r="B7" s="129" t="s">
        <v>236</v>
      </c>
      <c r="C7" s="131" t="s">
        <v>232</v>
      </c>
      <c r="D7" s="131" t="s">
        <v>233</v>
      </c>
      <c r="E7" s="131" t="s">
        <v>335</v>
      </c>
      <c r="F7" s="131" t="s">
        <v>235</v>
      </c>
      <c r="G7" s="131" t="s">
        <v>371</v>
      </c>
      <c r="H7" s="131" t="s">
        <v>373</v>
      </c>
      <c r="I7" s="131" t="s">
        <v>367</v>
      </c>
      <c r="J7" s="131" t="s">
        <v>368</v>
      </c>
      <c r="K7" s="131" t="s">
        <v>379</v>
      </c>
      <c r="L7" s="131" t="s">
        <v>369</v>
      </c>
    </row>
    <row r="8" spans="1:13" customFormat="1" ht="15" x14ac:dyDescent="0.2">
      <c r="A8" s="129">
        <v>1</v>
      </c>
      <c r="B8" s="129">
        <v>2</v>
      </c>
      <c r="C8" s="131">
        <v>3</v>
      </c>
      <c r="D8" s="129">
        <v>4</v>
      </c>
      <c r="E8" s="131">
        <v>5</v>
      </c>
      <c r="F8" s="129">
        <v>6</v>
      </c>
      <c r="G8" s="131">
        <v>7</v>
      </c>
      <c r="H8" s="129">
        <v>8</v>
      </c>
      <c r="I8" s="129">
        <v>9</v>
      </c>
      <c r="J8" s="129">
        <v>10</v>
      </c>
      <c r="K8" s="131">
        <v>11</v>
      </c>
      <c r="L8" s="131">
        <v>12</v>
      </c>
    </row>
    <row r="9" spans="1:13" customFormat="1" ht="15" x14ac:dyDescent="0.2">
      <c r="A9" s="64">
        <v>1</v>
      </c>
      <c r="B9" s="64" t="s">
        <v>531</v>
      </c>
      <c r="C9" s="26" t="s">
        <v>528</v>
      </c>
      <c r="D9" s="26" t="s">
        <v>529</v>
      </c>
      <c r="E9" s="26">
        <v>2014</v>
      </c>
      <c r="F9" s="26" t="s">
        <v>532</v>
      </c>
      <c r="G9" s="26">
        <v>4000</v>
      </c>
      <c r="H9" s="26"/>
      <c r="I9" s="207"/>
      <c r="J9" s="207"/>
      <c r="K9" s="207">
        <v>405026216</v>
      </c>
      <c r="L9" s="26" t="s">
        <v>530</v>
      </c>
    </row>
    <row r="10" spans="1:13" customFormat="1" ht="15" x14ac:dyDescent="0.2">
      <c r="A10" s="64">
        <v>2</v>
      </c>
      <c r="B10" s="64" t="s">
        <v>531</v>
      </c>
      <c r="C10" s="26" t="s">
        <v>528</v>
      </c>
      <c r="D10" s="26" t="s">
        <v>1527</v>
      </c>
      <c r="E10" s="26">
        <v>2014</v>
      </c>
      <c r="F10" s="26" t="s">
        <v>1528</v>
      </c>
      <c r="G10" s="26">
        <v>4000</v>
      </c>
      <c r="H10" s="26"/>
      <c r="I10" s="207"/>
      <c r="J10" s="207"/>
      <c r="K10" s="207">
        <v>405026216</v>
      </c>
      <c r="L10" s="26" t="s">
        <v>530</v>
      </c>
    </row>
    <row r="11" spans="1:13" customFormat="1" ht="15" x14ac:dyDescent="0.2">
      <c r="A11" s="64">
        <v>3</v>
      </c>
      <c r="B11" s="64" t="s">
        <v>527</v>
      </c>
      <c r="C11" s="26" t="s">
        <v>533</v>
      </c>
      <c r="D11" s="26" t="s">
        <v>534</v>
      </c>
      <c r="E11" s="26">
        <v>2015</v>
      </c>
      <c r="F11" s="26" t="s">
        <v>535</v>
      </c>
      <c r="G11" s="26">
        <v>7999</v>
      </c>
      <c r="H11" s="26"/>
      <c r="I11" s="207"/>
      <c r="J11" s="207"/>
      <c r="K11" s="207">
        <v>405026216</v>
      </c>
      <c r="L11" s="26" t="s">
        <v>530</v>
      </c>
    </row>
    <row r="12" spans="1:13" customFormat="1" ht="15" x14ac:dyDescent="0.2">
      <c r="A12" s="64">
        <v>4</v>
      </c>
      <c r="B12" s="64"/>
      <c r="C12" s="26"/>
      <c r="D12" s="26"/>
      <c r="E12" s="26"/>
      <c r="F12" s="26"/>
      <c r="G12" s="26"/>
      <c r="H12" s="26"/>
      <c r="I12" s="207"/>
      <c r="J12" s="207"/>
      <c r="K12" s="207"/>
      <c r="L12" s="26"/>
    </row>
    <row r="13" spans="1:13" customFormat="1" ht="15" x14ac:dyDescent="0.2">
      <c r="A13" s="64">
        <v>5</v>
      </c>
      <c r="B13" s="64"/>
      <c r="C13" s="26"/>
      <c r="D13" s="26"/>
      <c r="E13" s="26"/>
      <c r="F13" s="26"/>
      <c r="G13" s="26"/>
      <c r="H13" s="26"/>
      <c r="I13" s="207"/>
      <c r="J13" s="207"/>
      <c r="K13" s="207"/>
      <c r="L13" s="26"/>
    </row>
    <row r="14" spans="1:13" customFormat="1" ht="15" x14ac:dyDescent="0.2">
      <c r="A14" s="64">
        <v>6</v>
      </c>
      <c r="B14" s="64"/>
      <c r="C14" s="26"/>
      <c r="D14" s="26"/>
      <c r="E14" s="26"/>
      <c r="F14" s="26"/>
      <c r="G14" s="26"/>
      <c r="H14" s="26"/>
      <c r="I14" s="207"/>
      <c r="J14" s="207"/>
      <c r="K14" s="207"/>
      <c r="L14" s="26"/>
    </row>
    <row r="15" spans="1:13" customFormat="1" ht="15" x14ac:dyDescent="0.2">
      <c r="A15" s="64">
        <v>7</v>
      </c>
      <c r="B15" s="64"/>
      <c r="C15" s="26"/>
      <c r="D15" s="26"/>
      <c r="E15" s="26"/>
      <c r="F15" s="26"/>
      <c r="G15" s="26"/>
      <c r="H15" s="26"/>
      <c r="I15" s="207"/>
      <c r="J15" s="207"/>
      <c r="K15" s="207"/>
      <c r="L15" s="26"/>
    </row>
    <row r="16" spans="1:13" customFormat="1" ht="15" x14ac:dyDescent="0.2">
      <c r="A16" s="64">
        <v>8</v>
      </c>
      <c r="B16" s="64"/>
      <c r="C16" s="26"/>
      <c r="D16" s="26"/>
      <c r="E16" s="26"/>
      <c r="F16" s="26"/>
      <c r="G16" s="26"/>
      <c r="H16" s="26"/>
      <c r="I16" s="207"/>
      <c r="J16" s="207"/>
      <c r="K16" s="207"/>
      <c r="L16" s="26"/>
    </row>
    <row r="17" spans="1:12" customFormat="1" ht="15" x14ac:dyDescent="0.2">
      <c r="A17" s="64">
        <v>9</v>
      </c>
      <c r="B17" s="64"/>
      <c r="C17" s="26"/>
      <c r="D17" s="26"/>
      <c r="E17" s="26"/>
      <c r="F17" s="26"/>
      <c r="G17" s="26"/>
      <c r="H17" s="26"/>
      <c r="I17" s="207"/>
      <c r="J17" s="207"/>
      <c r="K17" s="207"/>
      <c r="L17" s="26"/>
    </row>
    <row r="18" spans="1:12" customFormat="1" ht="15" x14ac:dyDescent="0.2">
      <c r="A18" s="64">
        <v>10</v>
      </c>
      <c r="B18" s="64"/>
      <c r="C18" s="26"/>
      <c r="D18" s="26"/>
      <c r="E18" s="26"/>
      <c r="F18" s="26"/>
      <c r="G18" s="26"/>
      <c r="H18" s="26"/>
      <c r="I18" s="207"/>
      <c r="J18" s="207"/>
      <c r="K18" s="207"/>
      <c r="L18" s="26"/>
    </row>
    <row r="19" spans="1:12" customFormat="1" ht="15" x14ac:dyDescent="0.2">
      <c r="A19" s="64">
        <v>11</v>
      </c>
      <c r="B19" s="64"/>
      <c r="C19" s="26"/>
      <c r="D19" s="26"/>
      <c r="E19" s="26"/>
      <c r="F19" s="26"/>
      <c r="G19" s="26"/>
      <c r="H19" s="26"/>
      <c r="I19" s="207"/>
      <c r="J19" s="207"/>
      <c r="K19" s="207"/>
      <c r="L19" s="26"/>
    </row>
    <row r="20" spans="1:12" customFormat="1" ht="15" x14ac:dyDescent="0.2">
      <c r="A20" s="64">
        <v>12</v>
      </c>
      <c r="B20" s="64"/>
      <c r="C20" s="26"/>
      <c r="D20" s="26"/>
      <c r="E20" s="26"/>
      <c r="F20" s="26"/>
      <c r="G20" s="26"/>
      <c r="H20" s="26"/>
      <c r="I20" s="207"/>
      <c r="J20" s="207"/>
      <c r="K20" s="207"/>
      <c r="L20" s="26"/>
    </row>
    <row r="21" spans="1:12" customFormat="1" ht="15" x14ac:dyDescent="0.2">
      <c r="A21" s="64">
        <v>13</v>
      </c>
      <c r="B21" s="64"/>
      <c r="C21" s="26"/>
      <c r="D21" s="26"/>
      <c r="E21" s="26"/>
      <c r="F21" s="26"/>
      <c r="G21" s="26"/>
      <c r="H21" s="26"/>
      <c r="I21" s="207"/>
      <c r="J21" s="207"/>
      <c r="K21" s="207"/>
      <c r="L21" s="26"/>
    </row>
    <row r="22" spans="1:12" customFormat="1" ht="15" x14ac:dyDescent="0.2">
      <c r="A22" s="64">
        <v>14</v>
      </c>
      <c r="B22" s="64"/>
      <c r="C22" s="26"/>
      <c r="D22" s="26"/>
      <c r="E22" s="26"/>
      <c r="F22" s="26"/>
      <c r="G22" s="26"/>
      <c r="H22" s="26"/>
      <c r="I22" s="207"/>
      <c r="J22" s="207"/>
      <c r="K22" s="207"/>
      <c r="L22" s="26"/>
    </row>
    <row r="23" spans="1:12" customFormat="1" ht="15" x14ac:dyDescent="0.2">
      <c r="A23" s="64">
        <v>15</v>
      </c>
      <c r="B23" s="64"/>
      <c r="C23" s="26"/>
      <c r="D23" s="26"/>
      <c r="E23" s="26"/>
      <c r="F23" s="26"/>
      <c r="G23" s="26"/>
      <c r="H23" s="26"/>
      <c r="I23" s="207"/>
      <c r="J23" s="207"/>
      <c r="K23" s="207"/>
      <c r="L23" s="26"/>
    </row>
    <row r="24" spans="1:12" customFormat="1" ht="15" x14ac:dyDescent="0.2">
      <c r="A24" s="64">
        <v>16</v>
      </c>
      <c r="B24" s="64"/>
      <c r="C24" s="26"/>
      <c r="D24" s="26"/>
      <c r="E24" s="26"/>
      <c r="F24" s="26"/>
      <c r="G24" s="26"/>
      <c r="H24" s="26"/>
      <c r="I24" s="207"/>
      <c r="J24" s="207"/>
      <c r="K24" s="207"/>
      <c r="L24" s="26"/>
    </row>
    <row r="25" spans="1:12" customFormat="1" ht="15" x14ac:dyDescent="0.2">
      <c r="A25" s="64">
        <v>17</v>
      </c>
      <c r="B25" s="64"/>
      <c r="C25" s="26"/>
      <c r="D25" s="26"/>
      <c r="E25" s="26"/>
      <c r="F25" s="26"/>
      <c r="G25" s="26"/>
      <c r="H25" s="26"/>
      <c r="I25" s="207"/>
      <c r="J25" s="207"/>
      <c r="K25" s="207"/>
      <c r="L25" s="26"/>
    </row>
    <row r="26" spans="1:12" customFormat="1" ht="15" x14ac:dyDescent="0.2">
      <c r="A26" s="64">
        <v>18</v>
      </c>
      <c r="B26" s="64"/>
      <c r="C26" s="26"/>
      <c r="D26" s="26"/>
      <c r="E26" s="26"/>
      <c r="F26" s="26"/>
      <c r="G26" s="26"/>
      <c r="H26" s="26"/>
      <c r="I26" s="207"/>
      <c r="J26" s="207"/>
      <c r="K26" s="207"/>
      <c r="L26" s="26"/>
    </row>
    <row r="27" spans="1:12" customFormat="1" ht="15" x14ac:dyDescent="0.2">
      <c r="A27" s="64" t="s">
        <v>266</v>
      </c>
      <c r="B27" s="64"/>
      <c r="C27" s="26"/>
      <c r="D27" s="26"/>
      <c r="E27" s="26"/>
      <c r="F27" s="26"/>
      <c r="G27" s="26"/>
      <c r="H27" s="26"/>
      <c r="I27" s="207"/>
      <c r="J27" s="207"/>
      <c r="K27" s="207"/>
      <c r="L27" s="26"/>
    </row>
    <row r="28" spans="1:12" x14ac:dyDescent="0.2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</row>
    <row r="29" spans="1:12" x14ac:dyDescent="0.2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</row>
    <row r="30" spans="1:12" x14ac:dyDescent="0.2">
      <c r="A30" s="212"/>
      <c r="B30" s="212"/>
      <c r="C30" s="211"/>
      <c r="D30" s="211"/>
      <c r="E30" s="211"/>
      <c r="F30" s="211"/>
      <c r="G30" s="211"/>
      <c r="H30" s="211"/>
      <c r="I30" s="211"/>
      <c r="J30" s="211"/>
      <c r="K30" s="211"/>
      <c r="L30" s="211"/>
    </row>
    <row r="31" spans="1:12" ht="15" x14ac:dyDescent="0.3">
      <c r="A31" s="175"/>
      <c r="B31" s="175"/>
      <c r="C31" s="177" t="s">
        <v>96</v>
      </c>
      <c r="D31" s="175"/>
      <c r="E31" s="175"/>
      <c r="F31" s="178"/>
      <c r="G31" s="175"/>
      <c r="H31" s="175"/>
      <c r="I31" s="175"/>
      <c r="J31" s="175"/>
      <c r="K31" s="175"/>
      <c r="L31" s="175"/>
    </row>
    <row r="32" spans="1:12" ht="15" x14ac:dyDescent="0.3">
      <c r="A32" s="175"/>
      <c r="B32" s="175"/>
      <c r="C32" s="175"/>
      <c r="D32" s="179"/>
      <c r="E32" s="175"/>
      <c r="G32" s="179"/>
      <c r="H32" s="216"/>
    </row>
    <row r="33" spans="3:7" ht="15" x14ac:dyDescent="0.3">
      <c r="C33" s="175"/>
      <c r="D33" s="181" t="s">
        <v>256</v>
      </c>
      <c r="E33" s="175"/>
      <c r="G33" s="182" t="s">
        <v>261</v>
      </c>
    </row>
    <row r="34" spans="3:7" ht="15" x14ac:dyDescent="0.3">
      <c r="C34" s="175"/>
      <c r="D34" s="183" t="s">
        <v>127</v>
      </c>
      <c r="E34" s="175"/>
      <c r="G34" s="175" t="s">
        <v>257</v>
      </c>
    </row>
    <row r="35" spans="3:7" ht="15" x14ac:dyDescent="0.3">
      <c r="C35" s="175"/>
      <c r="D35" s="183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Normal="100" zoomScaleSheetLayoutView="100" workbookViewId="0">
      <selection activeCell="C13" sqref="C13:C30"/>
    </sheetView>
  </sheetViews>
  <sheetFormatPr defaultColWidth="9.140625"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1" t="s">
        <v>289</v>
      </c>
      <c r="B1" s="73"/>
      <c r="C1" s="822" t="s">
        <v>97</v>
      </c>
      <c r="D1" s="822"/>
      <c r="E1" s="105"/>
    </row>
    <row r="2" spans="1:7" x14ac:dyDescent="0.3">
      <c r="A2" s="73" t="s">
        <v>128</v>
      </c>
      <c r="B2" s="73"/>
      <c r="C2" s="320">
        <v>42634</v>
      </c>
      <c r="D2" s="350">
        <v>42651</v>
      </c>
      <c r="E2" s="105"/>
    </row>
    <row r="3" spans="1:7" x14ac:dyDescent="0.3">
      <c r="A3" s="71"/>
      <c r="B3" s="73"/>
      <c r="C3" s="72"/>
      <c r="D3" s="72"/>
      <c r="E3" s="105"/>
    </row>
    <row r="4" spans="1:7" x14ac:dyDescent="0.3">
      <c r="A4" s="74" t="s">
        <v>262</v>
      </c>
      <c r="B4" s="99"/>
      <c r="C4" s="100"/>
      <c r="D4" s="73"/>
      <c r="E4" s="105"/>
    </row>
    <row r="5" spans="1:7" x14ac:dyDescent="0.3">
      <c r="A5" s="346" t="str">
        <f>'ფორმა N1'!D4</f>
        <v>საარჩევნო ბლოკი პაატა ბურჭულაძე სახელმწიფო ხალხისთვის</v>
      </c>
      <c r="B5" s="12"/>
      <c r="C5" s="12"/>
      <c r="E5" s="105"/>
    </row>
    <row r="6" spans="1:7" x14ac:dyDescent="0.3">
      <c r="A6" s="101"/>
      <c r="B6" s="101"/>
      <c r="C6" s="101"/>
      <c r="D6" s="102"/>
      <c r="E6" s="105"/>
    </row>
    <row r="7" spans="1:7" x14ac:dyDescent="0.3">
      <c r="A7" s="73"/>
      <c r="B7" s="73"/>
      <c r="C7" s="73"/>
      <c r="D7" s="73"/>
      <c r="E7" s="105"/>
    </row>
    <row r="8" spans="1:7" s="6" customFormat="1" ht="39" customHeight="1" x14ac:dyDescent="0.3">
      <c r="A8" s="103" t="s">
        <v>64</v>
      </c>
      <c r="B8" s="76" t="s">
        <v>237</v>
      </c>
      <c r="C8" s="76" t="s">
        <v>66</v>
      </c>
      <c r="D8" s="76" t="s">
        <v>67</v>
      </c>
      <c r="E8" s="105"/>
    </row>
    <row r="9" spans="1:7" s="7" customFormat="1" ht="16.5" customHeight="1" x14ac:dyDescent="0.3">
      <c r="A9" s="225">
        <v>1</v>
      </c>
      <c r="B9" s="225" t="s">
        <v>65</v>
      </c>
      <c r="C9" s="82">
        <f>C10+C30</f>
        <v>1050672.26</v>
      </c>
      <c r="D9" s="82">
        <v>1162619.67</v>
      </c>
      <c r="E9" s="105"/>
    </row>
    <row r="10" spans="1:7" s="7" customFormat="1" ht="16.5" customHeight="1" x14ac:dyDescent="0.3">
      <c r="A10" s="84">
        <v>1.1000000000000001</v>
      </c>
      <c r="B10" s="84" t="s">
        <v>69</v>
      </c>
      <c r="C10" s="82">
        <f>C13</f>
        <v>1049085.8600000001</v>
      </c>
      <c r="D10" s="82">
        <f>D13</f>
        <v>1049085.8600000001</v>
      </c>
      <c r="E10" s="105"/>
    </row>
    <row r="11" spans="1:7" s="9" customFormat="1" ht="16.5" customHeight="1" x14ac:dyDescent="0.3">
      <c r="A11" s="85" t="s">
        <v>30</v>
      </c>
      <c r="B11" s="85" t="s">
        <v>68</v>
      </c>
      <c r="C11" s="8"/>
      <c r="D11" s="8"/>
      <c r="E11" s="105"/>
    </row>
    <row r="12" spans="1:7" s="10" customFormat="1" ht="16.5" customHeight="1" x14ac:dyDescent="0.3">
      <c r="A12" s="85" t="s">
        <v>31</v>
      </c>
      <c r="B12" s="85" t="s">
        <v>296</v>
      </c>
      <c r="C12" s="104"/>
      <c r="D12" s="104"/>
      <c r="E12" s="105"/>
      <c r="G12" s="65"/>
    </row>
    <row r="13" spans="1:7" s="3" customFormat="1" ht="16.5" customHeight="1" x14ac:dyDescent="0.3">
      <c r="A13" s="94" t="s">
        <v>70</v>
      </c>
      <c r="B13" s="94" t="s">
        <v>299</v>
      </c>
      <c r="C13" s="8">
        <v>1049085.8600000001</v>
      </c>
      <c r="D13" s="8">
        <f>C13</f>
        <v>1049085.8600000001</v>
      </c>
      <c r="E13" s="105"/>
    </row>
    <row r="14" spans="1:7" s="3" customFormat="1" ht="16.5" customHeight="1" x14ac:dyDescent="0.3">
      <c r="A14" s="94" t="s">
        <v>471</v>
      </c>
      <c r="B14" s="94" t="s">
        <v>470</v>
      </c>
      <c r="C14" s="8"/>
      <c r="D14" s="8"/>
      <c r="E14" s="105"/>
    </row>
    <row r="15" spans="1:7" s="3" customFormat="1" ht="16.5" customHeight="1" x14ac:dyDescent="0.3">
      <c r="A15" s="94" t="s">
        <v>472</v>
      </c>
      <c r="B15" s="94" t="s">
        <v>86</v>
      </c>
      <c r="C15" s="8"/>
      <c r="D15" s="8"/>
      <c r="E15" s="105"/>
    </row>
    <row r="16" spans="1:7" s="3" customFormat="1" ht="16.5" customHeight="1" x14ac:dyDescent="0.3">
      <c r="A16" s="85" t="s">
        <v>71</v>
      </c>
      <c r="B16" s="85" t="s">
        <v>72</v>
      </c>
      <c r="C16" s="104">
        <f>SUM(C17:C18)</f>
        <v>0</v>
      </c>
      <c r="D16" s="104">
        <f>SUM(D17:D18)</f>
        <v>0</v>
      </c>
      <c r="E16" s="105"/>
    </row>
    <row r="17" spans="1:5" s="3" customFormat="1" ht="16.5" customHeight="1" x14ac:dyDescent="0.3">
      <c r="A17" s="94" t="s">
        <v>73</v>
      </c>
      <c r="B17" s="94" t="s">
        <v>75</v>
      </c>
      <c r="C17" s="8"/>
      <c r="D17" s="8"/>
      <c r="E17" s="105"/>
    </row>
    <row r="18" spans="1:5" s="3" customFormat="1" ht="30" x14ac:dyDescent="0.3">
      <c r="A18" s="94" t="s">
        <v>74</v>
      </c>
      <c r="B18" s="94" t="s">
        <v>98</v>
      </c>
      <c r="C18" s="8"/>
      <c r="D18" s="8"/>
      <c r="E18" s="105"/>
    </row>
    <row r="19" spans="1:5" s="3" customFormat="1" ht="16.5" customHeight="1" x14ac:dyDescent="0.3">
      <c r="A19" s="85" t="s">
        <v>76</v>
      </c>
      <c r="B19" s="85" t="s">
        <v>392</v>
      </c>
      <c r="C19" s="104">
        <f>SUM(C20:C23)</f>
        <v>0</v>
      </c>
      <c r="D19" s="104">
        <f>SUM(D20:D23)</f>
        <v>0</v>
      </c>
      <c r="E19" s="105"/>
    </row>
    <row r="20" spans="1:5" s="3" customFormat="1" ht="16.5" customHeight="1" x14ac:dyDescent="0.3">
      <c r="A20" s="94" t="s">
        <v>77</v>
      </c>
      <c r="B20" s="94" t="s">
        <v>78</v>
      </c>
      <c r="C20" s="8"/>
      <c r="D20" s="8"/>
      <c r="E20" s="105"/>
    </row>
    <row r="21" spans="1:5" s="3" customFormat="1" ht="30" x14ac:dyDescent="0.3">
      <c r="A21" s="94" t="s">
        <v>81</v>
      </c>
      <c r="B21" s="94" t="s">
        <v>79</v>
      </c>
      <c r="C21" s="8"/>
      <c r="D21" s="8"/>
      <c r="E21" s="105"/>
    </row>
    <row r="22" spans="1:5" s="3" customFormat="1" ht="16.5" customHeight="1" x14ac:dyDescent="0.3">
      <c r="A22" s="94" t="s">
        <v>82</v>
      </c>
      <c r="B22" s="94" t="s">
        <v>80</v>
      </c>
      <c r="C22" s="8"/>
      <c r="D22" s="8"/>
      <c r="E22" s="105"/>
    </row>
    <row r="23" spans="1:5" s="3" customFormat="1" ht="16.5" customHeight="1" x14ac:dyDescent="0.3">
      <c r="A23" s="94" t="s">
        <v>83</v>
      </c>
      <c r="B23" s="94" t="s">
        <v>416</v>
      </c>
      <c r="C23" s="8"/>
      <c r="D23" s="8"/>
      <c r="E23" s="105"/>
    </row>
    <row r="24" spans="1:5" s="3" customFormat="1" ht="16.5" customHeight="1" x14ac:dyDescent="0.3">
      <c r="A24" s="85" t="s">
        <v>84</v>
      </c>
      <c r="B24" s="85" t="s">
        <v>417</v>
      </c>
      <c r="C24" s="258"/>
      <c r="D24" s="8"/>
      <c r="E24" s="105"/>
    </row>
    <row r="25" spans="1:5" s="3" customFormat="1" x14ac:dyDescent="0.3">
      <c r="A25" s="85" t="s">
        <v>239</v>
      </c>
      <c r="B25" s="85" t="s">
        <v>423</v>
      </c>
      <c r="C25" s="8"/>
      <c r="D25" s="8"/>
      <c r="E25" s="105"/>
    </row>
    <row r="26" spans="1:5" ht="16.5" customHeight="1" x14ac:dyDescent="0.3">
      <c r="A26" s="84">
        <v>1.2</v>
      </c>
      <c r="B26" s="84" t="s">
        <v>85</v>
      </c>
      <c r="C26" s="82"/>
      <c r="D26" s="82">
        <f>SUM(D27,D35)</f>
        <v>0</v>
      </c>
      <c r="E26" s="105"/>
    </row>
    <row r="27" spans="1:5" ht="16.5" customHeight="1" x14ac:dyDescent="0.3">
      <c r="A27" s="85" t="s">
        <v>32</v>
      </c>
      <c r="B27" s="85" t="s">
        <v>299</v>
      </c>
      <c r="C27" s="104"/>
      <c r="D27" s="104">
        <f>SUM(D28:D30)</f>
        <v>0</v>
      </c>
      <c r="E27" s="105"/>
    </row>
    <row r="28" spans="1:5" x14ac:dyDescent="0.3">
      <c r="A28" s="233" t="s">
        <v>87</v>
      </c>
      <c r="B28" s="233" t="s">
        <v>297</v>
      </c>
      <c r="C28" s="8"/>
      <c r="D28" s="8"/>
      <c r="E28" s="105"/>
    </row>
    <row r="29" spans="1:5" x14ac:dyDescent="0.3">
      <c r="A29" s="233" t="s">
        <v>88</v>
      </c>
      <c r="B29" s="233" t="s">
        <v>300</v>
      </c>
      <c r="C29" s="8"/>
      <c r="D29" s="8"/>
      <c r="E29" s="105"/>
    </row>
    <row r="30" spans="1:5" x14ac:dyDescent="0.3">
      <c r="A30" s="233" t="s">
        <v>425</v>
      </c>
      <c r="B30" s="233" t="s">
        <v>298</v>
      </c>
      <c r="C30" s="8">
        <v>1586.4</v>
      </c>
      <c r="D30" s="8"/>
      <c r="E30" s="105"/>
    </row>
    <row r="31" spans="1:5" x14ac:dyDescent="0.3">
      <c r="A31" s="85" t="s">
        <v>33</v>
      </c>
      <c r="B31" s="85" t="s">
        <v>470</v>
      </c>
      <c r="C31" s="104">
        <f>SUM(C32:C34)</f>
        <v>0</v>
      </c>
      <c r="D31" s="104">
        <f>SUM(D32:D34)</f>
        <v>0</v>
      </c>
      <c r="E31" s="105"/>
    </row>
    <row r="32" spans="1:5" x14ac:dyDescent="0.3">
      <c r="A32" s="233" t="s">
        <v>12</v>
      </c>
      <c r="B32" s="233" t="s">
        <v>473</v>
      </c>
      <c r="C32" s="8"/>
      <c r="D32" s="8"/>
      <c r="E32" s="105"/>
    </row>
    <row r="33" spans="1:9" x14ac:dyDescent="0.3">
      <c r="A33" s="233" t="s">
        <v>13</v>
      </c>
      <c r="B33" s="233" t="s">
        <v>474</v>
      </c>
      <c r="C33" s="8"/>
      <c r="D33" s="8"/>
      <c r="E33" s="105"/>
    </row>
    <row r="34" spans="1:9" x14ac:dyDescent="0.3">
      <c r="A34" s="233" t="s">
        <v>269</v>
      </c>
      <c r="B34" s="233" t="s">
        <v>475</v>
      </c>
      <c r="C34" s="8"/>
      <c r="D34" s="8"/>
      <c r="E34" s="105"/>
    </row>
    <row r="35" spans="1:9" x14ac:dyDescent="0.3">
      <c r="A35" s="85" t="s">
        <v>34</v>
      </c>
      <c r="B35" s="246" t="s">
        <v>422</v>
      </c>
      <c r="C35" s="8"/>
      <c r="D35" s="8"/>
      <c r="E35" s="105"/>
    </row>
    <row r="36" spans="1:9" x14ac:dyDescent="0.3">
      <c r="D36" s="27"/>
      <c r="E36" s="106"/>
      <c r="F36" s="27"/>
    </row>
    <row r="37" spans="1:9" x14ac:dyDescent="0.3">
      <c r="A37" s="1"/>
      <c r="D37" s="27"/>
      <c r="E37" s="106"/>
      <c r="F37" s="27"/>
    </row>
    <row r="38" spans="1:9" x14ac:dyDescent="0.3">
      <c r="D38" s="27"/>
      <c r="E38" s="106"/>
      <c r="F38" s="27"/>
    </row>
    <row r="39" spans="1:9" x14ac:dyDescent="0.3">
      <c r="D39" s="27"/>
      <c r="E39" s="106"/>
      <c r="F39" s="27"/>
    </row>
    <row r="40" spans="1:9" x14ac:dyDescent="0.3">
      <c r="A40" s="66" t="s">
        <v>96</v>
      </c>
      <c r="D40" s="27"/>
      <c r="E40" s="106"/>
      <c r="F40" s="27"/>
    </row>
    <row r="41" spans="1:9" x14ac:dyDescent="0.3">
      <c r="D41" s="27"/>
      <c r="E41" s="107"/>
      <c r="F41" s="107"/>
      <c r="G41"/>
      <c r="H41"/>
      <c r="I41"/>
    </row>
    <row r="42" spans="1:9" x14ac:dyDescent="0.3">
      <c r="D42" s="108"/>
      <c r="E42" s="107"/>
      <c r="F42" s="107"/>
      <c r="G42"/>
      <c r="H42"/>
      <c r="I42"/>
    </row>
    <row r="43" spans="1:9" x14ac:dyDescent="0.3">
      <c r="A43"/>
      <c r="B43" s="66" t="s">
        <v>259</v>
      </c>
      <c r="D43" s="108"/>
      <c r="E43" s="107"/>
      <c r="F43" s="107"/>
      <c r="G43"/>
      <c r="H43"/>
      <c r="I43"/>
    </row>
    <row r="44" spans="1:9" x14ac:dyDescent="0.3">
      <c r="A44"/>
      <c r="B44" s="2" t="s">
        <v>258</v>
      </c>
      <c r="D44" s="108"/>
      <c r="E44" s="107"/>
      <c r="F44" s="107"/>
      <c r="G44"/>
      <c r="H44"/>
      <c r="I44"/>
    </row>
    <row r="45" spans="1:9" customFormat="1" ht="12.75" x14ac:dyDescent="0.2">
      <c r="B45" s="62" t="s">
        <v>127</v>
      </c>
      <c r="D45" s="107"/>
      <c r="E45" s="107"/>
      <c r="F45" s="107"/>
    </row>
    <row r="46" spans="1:9" x14ac:dyDescent="0.3">
      <c r="D46" s="27"/>
      <c r="E46" s="106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view="pageBreakPreview" topLeftCell="A7" zoomScale="80" zoomScaleNormal="100" zoomScaleSheetLayoutView="80" workbookViewId="0">
      <selection activeCell="A9" sqref="A9:A25"/>
    </sheetView>
  </sheetViews>
  <sheetFormatPr defaultColWidth="9.140625" defaultRowHeight="12.75" x14ac:dyDescent="0.2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 x14ac:dyDescent="0.2">
      <c r="A1" s="132" t="s">
        <v>428</v>
      </c>
      <c r="B1" s="133"/>
      <c r="C1" s="133"/>
      <c r="D1" s="133"/>
      <c r="E1" s="133"/>
      <c r="F1" s="133"/>
      <c r="G1" s="133"/>
      <c r="H1" s="139"/>
      <c r="I1" s="75" t="s">
        <v>97</v>
      </c>
    </row>
    <row r="2" spans="1:13" customFormat="1" ht="15" x14ac:dyDescent="0.3">
      <c r="A2" s="102" t="s">
        <v>128</v>
      </c>
      <c r="B2" s="133"/>
      <c r="C2" s="133"/>
      <c r="D2" s="133"/>
      <c r="E2" s="133"/>
      <c r="F2" s="133"/>
      <c r="G2" s="133"/>
      <c r="H2" s="320">
        <v>42634</v>
      </c>
      <c r="I2" s="350">
        <v>42651</v>
      </c>
    </row>
    <row r="3" spans="1:13" customFormat="1" ht="15" x14ac:dyDescent="0.2">
      <c r="A3" s="133"/>
      <c r="B3" s="133"/>
      <c r="C3" s="133"/>
      <c r="D3" s="133"/>
      <c r="E3" s="133"/>
      <c r="F3" s="133"/>
      <c r="G3" s="133"/>
      <c r="H3" s="136"/>
      <c r="I3" s="136"/>
      <c r="M3" s="176"/>
    </row>
    <row r="4" spans="1:13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133"/>
      <c r="E4" s="133"/>
      <c r="F4" s="133"/>
      <c r="G4" s="133"/>
      <c r="H4" s="133"/>
      <c r="I4" s="142"/>
    </row>
    <row r="5" spans="1:13" ht="15" x14ac:dyDescent="0.3">
      <c r="A5" s="208" t="str">
        <f>'ფორმა N1'!D4</f>
        <v>საარჩევნო ბლოკი პაატა ბურჭულაძე სახელმწიფო ხალხისთვის</v>
      </c>
      <c r="B5" s="77"/>
      <c r="C5" s="77"/>
      <c r="D5" s="210"/>
      <c r="E5" s="210"/>
      <c r="F5" s="210"/>
      <c r="G5" s="210"/>
      <c r="H5" s="210"/>
      <c r="I5" s="209"/>
    </row>
    <row r="6" spans="1:13" customFormat="1" ht="13.5" x14ac:dyDescent="0.2">
      <c r="A6" s="137"/>
      <c r="B6" s="138"/>
      <c r="C6" s="138"/>
      <c r="D6" s="133"/>
      <c r="E6" s="133"/>
      <c r="F6" s="133"/>
      <c r="G6" s="133"/>
      <c r="H6" s="133"/>
      <c r="I6" s="133"/>
    </row>
    <row r="7" spans="1:13" customFormat="1" ht="75" x14ac:dyDescent="0.2">
      <c r="A7" s="145" t="s">
        <v>64</v>
      </c>
      <c r="B7" s="131" t="s">
        <v>365</v>
      </c>
      <c r="C7" s="131" t="s">
        <v>366</v>
      </c>
      <c r="D7" s="131" t="s">
        <v>371</v>
      </c>
      <c r="E7" s="131" t="s">
        <v>373</v>
      </c>
      <c r="F7" s="131" t="s">
        <v>367</v>
      </c>
      <c r="G7" s="131" t="s">
        <v>368</v>
      </c>
      <c r="H7" s="131" t="s">
        <v>379</v>
      </c>
      <c r="I7" s="131" t="s">
        <v>369</v>
      </c>
    </row>
    <row r="8" spans="1:13" customFormat="1" ht="15" x14ac:dyDescent="0.2">
      <c r="A8" s="129">
        <v>1</v>
      </c>
      <c r="B8" s="129">
        <v>2</v>
      </c>
      <c r="C8" s="131">
        <v>3</v>
      </c>
      <c r="D8" s="129">
        <v>6</v>
      </c>
      <c r="E8" s="131">
        <v>7</v>
      </c>
      <c r="F8" s="129">
        <v>8</v>
      </c>
      <c r="G8" s="129">
        <v>9</v>
      </c>
      <c r="H8" s="129">
        <v>10</v>
      </c>
      <c r="I8" s="131">
        <v>11</v>
      </c>
    </row>
    <row r="9" spans="1:13" customFormat="1" ht="32.450000000000003" customHeight="1" x14ac:dyDescent="0.2">
      <c r="A9" s="64">
        <v>1</v>
      </c>
      <c r="B9" s="26" t="s">
        <v>520</v>
      </c>
      <c r="C9" s="26" t="s">
        <v>521</v>
      </c>
      <c r="D9" s="26">
        <v>1000</v>
      </c>
      <c r="E9" s="363"/>
      <c r="F9" s="26"/>
      <c r="G9" s="26"/>
      <c r="H9" s="370" t="s">
        <v>522</v>
      </c>
      <c r="I9" s="26" t="s">
        <v>523</v>
      </c>
    </row>
    <row r="10" spans="1:13" customFormat="1" ht="15" x14ac:dyDescent="0.2">
      <c r="A10" s="64">
        <v>2</v>
      </c>
      <c r="B10" s="26" t="s">
        <v>514</v>
      </c>
      <c r="C10" s="26" t="s">
        <v>515</v>
      </c>
      <c r="D10" s="26">
        <v>15</v>
      </c>
      <c r="E10" s="26"/>
      <c r="F10" s="207"/>
      <c r="G10" s="207"/>
      <c r="H10" s="384">
        <v>205288099</v>
      </c>
      <c r="I10" s="26" t="s">
        <v>516</v>
      </c>
    </row>
    <row r="11" spans="1:13" customFormat="1" ht="15" x14ac:dyDescent="0.2">
      <c r="A11" s="64">
        <v>3</v>
      </c>
      <c r="B11" s="26"/>
      <c r="C11" s="26"/>
      <c r="D11" s="26"/>
      <c r="E11" s="26"/>
      <c r="F11" s="26"/>
      <c r="G11" s="26"/>
      <c r="H11" s="26"/>
      <c r="I11" s="26"/>
    </row>
    <row r="12" spans="1:13" customFormat="1" ht="15" x14ac:dyDescent="0.2">
      <c r="A12" s="64">
        <v>4</v>
      </c>
      <c r="B12" s="26"/>
      <c r="C12" s="26"/>
      <c r="D12" s="26"/>
      <c r="E12" s="26"/>
      <c r="F12" s="26"/>
      <c r="G12" s="26"/>
      <c r="H12" s="26"/>
      <c r="I12" s="26"/>
    </row>
    <row r="13" spans="1:13" customFormat="1" ht="15" x14ac:dyDescent="0.2">
      <c r="A13" s="64">
        <v>5</v>
      </c>
      <c r="B13" s="26"/>
      <c r="C13" s="26"/>
      <c r="D13" s="26"/>
      <c r="E13" s="26"/>
      <c r="F13" s="207"/>
      <c r="G13" s="207"/>
      <c r="H13" s="207"/>
      <c r="I13" s="26"/>
    </row>
    <row r="14" spans="1:13" customFormat="1" ht="15" x14ac:dyDescent="0.2">
      <c r="A14" s="64">
        <v>6</v>
      </c>
      <c r="B14" s="26"/>
      <c r="C14" s="26"/>
      <c r="D14" s="26"/>
      <c r="E14" s="26"/>
      <c r="F14" s="207"/>
      <c r="G14" s="207"/>
      <c r="H14" s="207"/>
      <c r="I14" s="26"/>
    </row>
    <row r="15" spans="1:13" customFormat="1" ht="15" x14ac:dyDescent="0.2">
      <c r="A15" s="64">
        <v>7</v>
      </c>
      <c r="B15" s="26"/>
      <c r="C15" s="26"/>
      <c r="D15" s="26"/>
      <c r="E15" s="26"/>
      <c r="F15" s="207"/>
      <c r="G15" s="207"/>
      <c r="H15" s="207"/>
      <c r="I15" s="26"/>
    </row>
    <row r="16" spans="1:13" customFormat="1" ht="15" x14ac:dyDescent="0.2">
      <c r="A16" s="64">
        <v>8</v>
      </c>
      <c r="B16" s="26"/>
      <c r="C16" s="26"/>
      <c r="D16" s="26"/>
      <c r="E16" s="26"/>
      <c r="F16" s="207"/>
      <c r="G16" s="207"/>
      <c r="H16" s="207"/>
      <c r="I16" s="26"/>
    </row>
    <row r="17" spans="1:9" customFormat="1" ht="15" x14ac:dyDescent="0.2">
      <c r="A17" s="64">
        <v>9</v>
      </c>
      <c r="B17" s="26"/>
      <c r="C17" s="26"/>
      <c r="D17" s="26"/>
      <c r="E17" s="26"/>
      <c r="F17" s="207"/>
      <c r="G17" s="207"/>
      <c r="H17" s="207"/>
      <c r="I17" s="26"/>
    </row>
    <row r="18" spans="1:9" customFormat="1" ht="15" x14ac:dyDescent="0.2">
      <c r="A18" s="64">
        <v>10</v>
      </c>
      <c r="B18" s="26"/>
      <c r="C18" s="26"/>
      <c r="D18" s="26"/>
      <c r="E18" s="26"/>
      <c r="F18" s="207"/>
      <c r="G18" s="207"/>
      <c r="H18" s="207"/>
      <c r="I18" s="26"/>
    </row>
    <row r="19" spans="1:9" customFormat="1" ht="15" x14ac:dyDescent="0.2">
      <c r="A19" s="64">
        <v>11</v>
      </c>
      <c r="B19" s="26"/>
      <c r="C19" s="26"/>
      <c r="D19" s="26"/>
      <c r="E19" s="26"/>
      <c r="F19" s="207"/>
      <c r="G19" s="207"/>
      <c r="H19" s="207"/>
      <c r="I19" s="26"/>
    </row>
    <row r="20" spans="1:9" customFormat="1" ht="15" x14ac:dyDescent="0.2">
      <c r="A20" s="64">
        <v>12</v>
      </c>
      <c r="B20" s="26"/>
      <c r="C20" s="26"/>
      <c r="D20" s="26"/>
      <c r="E20" s="26"/>
      <c r="F20" s="207"/>
      <c r="G20" s="207"/>
      <c r="H20" s="207"/>
      <c r="I20" s="26"/>
    </row>
    <row r="21" spans="1:9" customFormat="1" ht="15" x14ac:dyDescent="0.2">
      <c r="A21" s="64">
        <v>13</v>
      </c>
      <c r="B21" s="26"/>
      <c r="C21" s="26"/>
      <c r="D21" s="26"/>
      <c r="E21" s="26"/>
      <c r="F21" s="207"/>
      <c r="G21" s="207"/>
      <c r="H21" s="207"/>
      <c r="I21" s="26"/>
    </row>
    <row r="22" spans="1:9" customFormat="1" ht="15" x14ac:dyDescent="0.2">
      <c r="A22" s="64">
        <v>14</v>
      </c>
      <c r="B22" s="26"/>
      <c r="C22" s="26"/>
      <c r="D22" s="26"/>
      <c r="E22" s="26"/>
      <c r="F22" s="207"/>
      <c r="G22" s="207"/>
      <c r="H22" s="207"/>
      <c r="I22" s="26"/>
    </row>
    <row r="23" spans="1:9" customFormat="1" ht="15" x14ac:dyDescent="0.2">
      <c r="A23" s="64">
        <v>15</v>
      </c>
      <c r="B23" s="26"/>
      <c r="C23" s="26"/>
      <c r="D23" s="26"/>
      <c r="E23" s="26"/>
      <c r="F23" s="207"/>
      <c r="G23" s="207"/>
      <c r="H23" s="207"/>
      <c r="I23" s="26"/>
    </row>
    <row r="24" spans="1:9" customFormat="1" ht="15" x14ac:dyDescent="0.2">
      <c r="A24" s="64">
        <v>16</v>
      </c>
      <c r="B24" s="26"/>
      <c r="C24" s="26"/>
      <c r="D24" s="26"/>
      <c r="E24" s="26"/>
      <c r="F24" s="207"/>
      <c r="G24" s="207"/>
      <c r="H24" s="207"/>
      <c r="I24" s="26"/>
    </row>
    <row r="25" spans="1:9" customFormat="1" ht="15" x14ac:dyDescent="0.2">
      <c r="A25" s="64">
        <v>17</v>
      </c>
      <c r="B25" s="26"/>
      <c r="C25" s="26"/>
      <c r="D25" s="26"/>
      <c r="E25" s="26"/>
      <c r="F25" s="207"/>
      <c r="G25" s="207"/>
      <c r="H25" s="207"/>
      <c r="I25" s="26"/>
    </row>
    <row r="26" spans="1:9" customFormat="1" ht="15" x14ac:dyDescent="0.2">
      <c r="A26" s="64" t="s">
        <v>266</v>
      </c>
      <c r="B26" s="26"/>
      <c r="C26" s="26"/>
      <c r="D26" s="26"/>
      <c r="E26" s="26"/>
      <c r="F26" s="207"/>
      <c r="G26" s="207"/>
      <c r="H26" s="207"/>
      <c r="I26" s="26"/>
    </row>
    <row r="27" spans="1:9" x14ac:dyDescent="0.2">
      <c r="A27" s="211"/>
      <c r="B27" s="211"/>
      <c r="C27" s="211"/>
      <c r="D27" s="211"/>
      <c r="E27" s="211"/>
      <c r="F27" s="211"/>
      <c r="G27" s="211"/>
      <c r="H27" s="211"/>
      <c r="I27" s="211"/>
    </row>
    <row r="28" spans="1:9" x14ac:dyDescent="0.2">
      <c r="A28" s="211"/>
      <c r="B28" s="211"/>
      <c r="C28" s="211"/>
      <c r="D28" s="211"/>
      <c r="E28" s="211"/>
      <c r="F28" s="211"/>
      <c r="G28" s="211"/>
      <c r="H28" s="211"/>
      <c r="I28" s="211"/>
    </row>
    <row r="29" spans="1:9" x14ac:dyDescent="0.2">
      <c r="A29" s="212"/>
      <c r="B29" s="211"/>
      <c r="C29" s="211"/>
      <c r="D29" s="211"/>
      <c r="E29" s="211"/>
      <c r="F29" s="211"/>
      <c r="G29" s="211"/>
      <c r="H29" s="211"/>
      <c r="I29" s="211"/>
    </row>
    <row r="30" spans="1:9" ht="15" x14ac:dyDescent="0.3">
      <c r="A30" s="175"/>
      <c r="B30" s="177" t="s">
        <v>96</v>
      </c>
      <c r="C30" s="175"/>
      <c r="D30" s="175"/>
      <c r="E30" s="178"/>
      <c r="F30" s="175"/>
      <c r="G30" s="175"/>
      <c r="H30" s="175"/>
      <c r="I30" s="175"/>
    </row>
    <row r="31" spans="1:9" ht="15" x14ac:dyDescent="0.3">
      <c r="A31" s="175"/>
      <c r="B31" s="175"/>
      <c r="C31" s="179"/>
      <c r="D31" s="175"/>
      <c r="F31" s="179"/>
      <c r="G31" s="216"/>
    </row>
    <row r="32" spans="1:9" ht="15" x14ac:dyDescent="0.3">
      <c r="B32" s="175"/>
      <c r="C32" s="181" t="s">
        <v>256</v>
      </c>
      <c r="D32" s="175"/>
      <c r="F32" s="182" t="s">
        <v>261</v>
      </c>
    </row>
    <row r="33" spans="2:6" ht="15" x14ac:dyDescent="0.3">
      <c r="B33" s="175"/>
      <c r="C33" s="183" t="s">
        <v>127</v>
      </c>
      <c r="D33" s="175"/>
      <c r="F33" s="175" t="s">
        <v>257</v>
      </c>
    </row>
    <row r="34" spans="2:6" ht="15" x14ac:dyDescent="0.3">
      <c r="B34" s="175"/>
      <c r="C34" s="183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6"/>
  <sheetViews>
    <sheetView zoomScale="70" zoomScaleNormal="70" zoomScaleSheetLayoutView="80" workbookViewId="0">
      <selection activeCell="C97" sqref="C97"/>
    </sheetView>
  </sheetViews>
  <sheetFormatPr defaultColWidth="9.140625" defaultRowHeight="15" x14ac:dyDescent="0.3"/>
  <cols>
    <col min="1" max="1" width="7.140625" style="175" customWidth="1"/>
    <col min="2" max="2" width="15.7109375" style="175" customWidth="1"/>
    <col min="3" max="3" width="33" style="175" customWidth="1"/>
    <col min="4" max="4" width="25.5703125" style="175" customWidth="1"/>
    <col min="5" max="5" width="43.7109375" style="175" customWidth="1"/>
    <col min="6" max="6" width="20" style="175" customWidth="1"/>
    <col min="7" max="7" width="29.28515625" style="175" customWidth="1"/>
    <col min="8" max="8" width="20.5703125" style="175" customWidth="1"/>
    <col min="9" max="9" width="30.85546875" style="175" customWidth="1"/>
    <col min="10" max="10" width="0.5703125" style="175" customWidth="1"/>
    <col min="11" max="16384" width="9.140625" style="175"/>
  </cols>
  <sheetData>
    <row r="1" spans="1:10" x14ac:dyDescent="0.3">
      <c r="A1" s="71" t="s">
        <v>380</v>
      </c>
      <c r="B1" s="73"/>
      <c r="C1" s="73"/>
      <c r="D1" s="73"/>
      <c r="E1" s="73"/>
      <c r="F1" s="73"/>
      <c r="G1" s="73"/>
      <c r="H1" s="73"/>
      <c r="I1" s="670" t="s">
        <v>186</v>
      </c>
      <c r="J1" s="156"/>
    </row>
    <row r="2" spans="1:10" x14ac:dyDescent="0.3">
      <c r="A2" s="73" t="s">
        <v>128</v>
      </c>
      <c r="B2" s="73"/>
      <c r="C2" s="73"/>
      <c r="D2" s="73"/>
      <c r="E2" s="73"/>
      <c r="F2" s="73"/>
      <c r="G2" s="73"/>
      <c r="H2" s="73"/>
      <c r="I2" s="350"/>
      <c r="J2" s="350">
        <v>42633</v>
      </c>
    </row>
    <row r="3" spans="1:10" x14ac:dyDescent="0.3">
      <c r="A3" s="73"/>
      <c r="B3" s="73"/>
      <c r="C3" s="73"/>
      <c r="D3" s="73"/>
      <c r="E3" s="73"/>
      <c r="F3" s="73"/>
      <c r="G3" s="73"/>
      <c r="H3" s="73"/>
      <c r="I3" s="99"/>
      <c r="J3" s="156"/>
    </row>
    <row r="4" spans="1:10" x14ac:dyDescent="0.3">
      <c r="A4" s="74" t="str">
        <f>'[5]ფორმა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73"/>
      <c r="I4" s="73"/>
      <c r="J4" s="101"/>
    </row>
    <row r="5" spans="1:10" x14ac:dyDescent="0.3">
      <c r="A5" s="208" t="str">
        <f>'[6]ფორმა N1'!D4</f>
        <v>საარჩევნო ბლოკი "პაატა ბურჭულაძე -სახელმწიფო ხალხისთვის"</v>
      </c>
      <c r="B5" s="208" t="s">
        <v>1555</v>
      </c>
      <c r="C5" s="208"/>
      <c r="D5" s="208"/>
      <c r="E5" s="208"/>
      <c r="F5" s="208"/>
      <c r="G5" s="208"/>
      <c r="H5" s="208"/>
      <c r="I5" s="208"/>
      <c r="J5" s="182"/>
    </row>
    <row r="6" spans="1:10" x14ac:dyDescent="0.3">
      <c r="A6" s="74"/>
      <c r="B6" s="73"/>
      <c r="C6" s="73"/>
      <c r="D6" s="73"/>
      <c r="E6" s="73"/>
      <c r="F6" s="73"/>
      <c r="G6" s="73"/>
      <c r="H6" s="73"/>
      <c r="I6" s="73"/>
      <c r="J6" s="101"/>
    </row>
    <row r="7" spans="1:10" x14ac:dyDescent="0.3">
      <c r="A7" s="73"/>
      <c r="B7" s="73"/>
      <c r="C7" s="73"/>
      <c r="D7" s="73"/>
      <c r="E7" s="73"/>
      <c r="F7" s="73"/>
      <c r="G7" s="73"/>
      <c r="H7" s="73"/>
      <c r="I7" s="73"/>
      <c r="J7" s="102"/>
    </row>
    <row r="8" spans="1:10" ht="63.75" customHeight="1" x14ac:dyDescent="0.3">
      <c r="A8" s="672" t="s">
        <v>64</v>
      </c>
      <c r="B8" s="671" t="s">
        <v>357</v>
      </c>
      <c r="C8" s="707" t="s">
        <v>413</v>
      </c>
      <c r="D8" s="342" t="s">
        <v>414</v>
      </c>
      <c r="E8" s="342" t="s">
        <v>358</v>
      </c>
      <c r="F8" s="342" t="s">
        <v>376</v>
      </c>
      <c r="G8" s="342" t="s">
        <v>377</v>
      </c>
      <c r="H8" s="342" t="s">
        <v>415</v>
      </c>
      <c r="I8" s="158" t="s">
        <v>378</v>
      </c>
      <c r="J8" s="102"/>
    </row>
    <row r="9" spans="1:10" ht="36" x14ac:dyDescent="0.3">
      <c r="A9" s="561">
        <v>1</v>
      </c>
      <c r="B9" s="449" t="s">
        <v>889</v>
      </c>
      <c r="C9" s="459" t="s">
        <v>890</v>
      </c>
      <c r="D9" s="708">
        <v>405123174</v>
      </c>
      <c r="E9" s="454" t="s">
        <v>891</v>
      </c>
      <c r="F9" s="709">
        <v>38300</v>
      </c>
      <c r="G9" s="710"/>
      <c r="H9" s="711">
        <v>2200</v>
      </c>
      <c r="I9" s="712">
        <v>36100</v>
      </c>
      <c r="J9" s="102"/>
    </row>
    <row r="10" spans="1:10" ht="30" x14ac:dyDescent="0.3">
      <c r="A10" s="448">
        <v>2</v>
      </c>
      <c r="B10" s="449" t="s">
        <v>889</v>
      </c>
      <c r="C10" s="452" t="s">
        <v>892</v>
      </c>
      <c r="D10" s="453">
        <v>419991021</v>
      </c>
      <c r="E10" s="455" t="s">
        <v>893</v>
      </c>
      <c r="F10" s="713">
        <v>1737.8</v>
      </c>
      <c r="G10" s="451"/>
      <c r="H10" s="451">
        <v>500</v>
      </c>
      <c r="I10" s="714">
        <v>1237.8</v>
      </c>
      <c r="J10" s="102"/>
    </row>
    <row r="11" spans="1:10" ht="30" x14ac:dyDescent="0.3">
      <c r="A11" s="561">
        <v>3</v>
      </c>
      <c r="B11" s="456" t="s">
        <v>894</v>
      </c>
      <c r="C11" s="457" t="s">
        <v>895</v>
      </c>
      <c r="D11" s="453">
        <v>400019494</v>
      </c>
      <c r="E11" s="455" t="s">
        <v>896</v>
      </c>
      <c r="F11" s="715">
        <v>1300</v>
      </c>
      <c r="G11" s="716"/>
      <c r="H11" s="451"/>
      <c r="I11" s="717">
        <v>1300</v>
      </c>
      <c r="J11" s="102"/>
    </row>
    <row r="12" spans="1:10" ht="30" x14ac:dyDescent="0.3">
      <c r="A12" s="448">
        <v>4</v>
      </c>
      <c r="B12" s="463" t="s">
        <v>897</v>
      </c>
      <c r="C12" s="457" t="s">
        <v>898</v>
      </c>
      <c r="D12" s="453">
        <v>205166210</v>
      </c>
      <c r="E12" s="455" t="s">
        <v>899</v>
      </c>
      <c r="F12" s="715">
        <v>25</v>
      </c>
      <c r="G12" s="718"/>
      <c r="H12" s="451"/>
      <c r="I12" s="719">
        <v>25</v>
      </c>
      <c r="J12" s="102"/>
    </row>
    <row r="13" spans="1:10" ht="36" x14ac:dyDescent="0.3">
      <c r="A13" s="561">
        <v>5</v>
      </c>
      <c r="B13" s="449" t="s">
        <v>900</v>
      </c>
      <c r="C13" s="459" t="s">
        <v>901</v>
      </c>
      <c r="D13" s="460">
        <v>203850877</v>
      </c>
      <c r="E13" s="462" t="s">
        <v>902</v>
      </c>
      <c r="F13" s="720">
        <v>6178</v>
      </c>
      <c r="G13" s="450"/>
      <c r="H13" s="450"/>
      <c r="I13" s="721">
        <v>6178</v>
      </c>
      <c r="J13" s="102"/>
    </row>
    <row r="14" spans="1:10" ht="36" x14ac:dyDescent="0.3">
      <c r="A14" s="448">
        <v>6</v>
      </c>
      <c r="B14" s="449" t="s">
        <v>889</v>
      </c>
      <c r="C14" s="459" t="s">
        <v>903</v>
      </c>
      <c r="D14" s="460">
        <v>406044301</v>
      </c>
      <c r="E14" s="462" t="s">
        <v>904</v>
      </c>
      <c r="F14" s="722">
        <v>1325</v>
      </c>
      <c r="G14" s="450">
        <v>1500</v>
      </c>
      <c r="H14" s="450">
        <v>790</v>
      </c>
      <c r="I14" s="721">
        <v>615</v>
      </c>
      <c r="J14" s="102"/>
    </row>
    <row r="15" spans="1:10" ht="36" x14ac:dyDescent="0.3">
      <c r="A15" s="561">
        <v>7</v>
      </c>
      <c r="B15" s="449" t="s">
        <v>897</v>
      </c>
      <c r="C15" s="459" t="s">
        <v>905</v>
      </c>
      <c r="D15" s="460">
        <v>419983432</v>
      </c>
      <c r="E15" s="462" t="s">
        <v>906</v>
      </c>
      <c r="F15" s="722">
        <v>500</v>
      </c>
      <c r="G15" s="718"/>
      <c r="H15" s="450"/>
      <c r="I15" s="721">
        <v>500</v>
      </c>
      <c r="J15" s="102"/>
    </row>
    <row r="16" spans="1:10" ht="30" x14ac:dyDescent="0.3">
      <c r="A16" s="448">
        <v>8</v>
      </c>
      <c r="B16" s="458" t="s">
        <v>907</v>
      </c>
      <c r="C16" s="464" t="s">
        <v>908</v>
      </c>
      <c r="D16" s="465">
        <v>205288099</v>
      </c>
      <c r="E16" s="461" t="s">
        <v>909</v>
      </c>
      <c r="F16" s="723">
        <v>25</v>
      </c>
      <c r="G16" s="450"/>
      <c r="H16" s="450"/>
      <c r="I16" s="721">
        <v>25</v>
      </c>
      <c r="J16" s="102"/>
    </row>
    <row r="17" spans="1:10" ht="72" x14ac:dyDescent="0.3">
      <c r="A17" s="561">
        <v>9</v>
      </c>
      <c r="B17" s="458" t="s">
        <v>907</v>
      </c>
      <c r="C17" s="467" t="s">
        <v>910</v>
      </c>
      <c r="D17" s="465">
        <v>404502739</v>
      </c>
      <c r="E17" s="461" t="s">
        <v>911</v>
      </c>
      <c r="F17" s="723">
        <v>29185.1</v>
      </c>
      <c r="G17" s="564"/>
      <c r="H17" s="564"/>
      <c r="I17" s="724">
        <v>29185.1</v>
      </c>
      <c r="J17" s="102"/>
    </row>
    <row r="18" spans="1:10" ht="30" x14ac:dyDescent="0.3">
      <c r="A18" s="448">
        <v>10</v>
      </c>
      <c r="B18" s="463" t="s">
        <v>912</v>
      </c>
      <c r="C18" s="467" t="s">
        <v>913</v>
      </c>
      <c r="D18" s="465">
        <v>211323735</v>
      </c>
      <c r="E18" s="461" t="s">
        <v>914</v>
      </c>
      <c r="F18" s="723">
        <v>500</v>
      </c>
      <c r="G18" s="450">
        <v>500</v>
      </c>
      <c r="H18" s="450"/>
      <c r="I18" s="724">
        <v>1000</v>
      </c>
      <c r="J18" s="102"/>
    </row>
    <row r="19" spans="1:10" ht="30" x14ac:dyDescent="0.3">
      <c r="A19" s="561">
        <v>11</v>
      </c>
      <c r="B19" s="463" t="s">
        <v>912</v>
      </c>
      <c r="C19" s="562" t="s">
        <v>915</v>
      </c>
      <c r="D19" s="465">
        <v>205075014</v>
      </c>
      <c r="E19" s="563" t="s">
        <v>914</v>
      </c>
      <c r="F19" s="723">
        <v>885</v>
      </c>
      <c r="G19" s="725">
        <v>885</v>
      </c>
      <c r="H19" s="450"/>
      <c r="I19" s="724">
        <v>1770</v>
      </c>
      <c r="J19" s="102"/>
    </row>
    <row r="20" spans="1:10" ht="30" x14ac:dyDescent="0.3">
      <c r="A20" s="448">
        <v>12</v>
      </c>
      <c r="B20" s="463" t="s">
        <v>1556</v>
      </c>
      <c r="C20" s="562" t="s">
        <v>1557</v>
      </c>
      <c r="D20" s="465">
        <v>400056265</v>
      </c>
      <c r="E20" s="563" t="s">
        <v>914</v>
      </c>
      <c r="F20" s="723">
        <v>500</v>
      </c>
      <c r="G20" s="725"/>
      <c r="H20" s="450"/>
      <c r="I20" s="724">
        <v>500</v>
      </c>
      <c r="J20" s="102"/>
    </row>
    <row r="21" spans="1:10" ht="30" x14ac:dyDescent="0.3">
      <c r="A21" s="561">
        <v>13</v>
      </c>
      <c r="B21" s="463" t="s">
        <v>912</v>
      </c>
      <c r="C21" s="562" t="s">
        <v>916</v>
      </c>
      <c r="D21" s="465">
        <v>203836233</v>
      </c>
      <c r="E21" s="563" t="s">
        <v>917</v>
      </c>
      <c r="F21" s="723">
        <v>77.5</v>
      </c>
      <c r="G21" s="564"/>
      <c r="H21" s="450"/>
      <c r="I21" s="724">
        <v>77.5</v>
      </c>
      <c r="J21" s="102"/>
    </row>
    <row r="22" spans="1:10" ht="36" x14ac:dyDescent="0.3">
      <c r="A22" s="448">
        <v>14</v>
      </c>
      <c r="B22" s="456" t="s">
        <v>918</v>
      </c>
      <c r="C22" s="562" t="s">
        <v>919</v>
      </c>
      <c r="D22" s="465">
        <v>203841940</v>
      </c>
      <c r="E22" s="563" t="s">
        <v>920</v>
      </c>
      <c r="F22" s="723">
        <v>259.77</v>
      </c>
      <c r="G22" s="564">
        <v>279.67</v>
      </c>
      <c r="H22" s="450"/>
      <c r="I22" s="724">
        <v>539.44000000000005</v>
      </c>
      <c r="J22" s="102"/>
    </row>
    <row r="23" spans="1:10" ht="18" x14ac:dyDescent="0.3">
      <c r="A23" s="561">
        <v>15</v>
      </c>
      <c r="B23" s="463" t="s">
        <v>1558</v>
      </c>
      <c r="C23" s="726" t="s">
        <v>1559</v>
      </c>
      <c r="D23" s="460">
        <v>419992146</v>
      </c>
      <c r="E23" s="563" t="s">
        <v>1560</v>
      </c>
      <c r="F23" s="27"/>
      <c r="G23" s="722">
        <v>51</v>
      </c>
      <c r="H23" s="450"/>
      <c r="I23" s="721">
        <v>51</v>
      </c>
      <c r="J23" s="102"/>
    </row>
    <row r="24" spans="1:10" ht="18" x14ac:dyDescent="0.3">
      <c r="A24" s="448">
        <v>16</v>
      </c>
      <c r="B24" s="463"/>
      <c r="C24" s="727" t="s">
        <v>1561</v>
      </c>
      <c r="D24" s="460">
        <v>202913106</v>
      </c>
      <c r="E24" s="461" t="s">
        <v>1562</v>
      </c>
      <c r="F24" s="722"/>
      <c r="G24" s="450">
        <v>27.3</v>
      </c>
      <c r="H24" s="450"/>
      <c r="I24" s="724">
        <v>27.3</v>
      </c>
      <c r="J24" s="102"/>
    </row>
    <row r="25" spans="1:10" ht="30" x14ac:dyDescent="0.3">
      <c r="A25" s="561">
        <v>17</v>
      </c>
      <c r="B25" s="458" t="s">
        <v>1563</v>
      </c>
      <c r="C25" s="727" t="s">
        <v>1564</v>
      </c>
      <c r="D25" s="460">
        <v>404865151</v>
      </c>
      <c r="E25" s="461" t="s">
        <v>1565</v>
      </c>
      <c r="F25" s="722"/>
      <c r="G25" s="450">
        <v>150</v>
      </c>
      <c r="H25" s="450"/>
      <c r="I25" s="724">
        <v>150</v>
      </c>
      <c r="J25" s="102"/>
    </row>
    <row r="26" spans="1:10" ht="36" x14ac:dyDescent="0.3">
      <c r="A26" s="448">
        <v>18</v>
      </c>
      <c r="B26" s="458" t="s">
        <v>1566</v>
      </c>
      <c r="C26" s="727" t="s">
        <v>1567</v>
      </c>
      <c r="D26" s="460">
        <v>406105584</v>
      </c>
      <c r="E26" s="461" t="s">
        <v>1568</v>
      </c>
      <c r="F26" s="722"/>
      <c r="G26" s="450">
        <v>234.6</v>
      </c>
      <c r="H26" s="450"/>
      <c r="I26" s="724">
        <v>234.6</v>
      </c>
      <c r="J26" s="102"/>
    </row>
    <row r="27" spans="1:10" ht="30" x14ac:dyDescent="0.3">
      <c r="A27" s="561">
        <v>19</v>
      </c>
      <c r="B27" s="463" t="s">
        <v>1569</v>
      </c>
      <c r="C27" s="727" t="s">
        <v>1570</v>
      </c>
      <c r="D27" s="460">
        <v>245385355</v>
      </c>
      <c r="E27" s="461" t="s">
        <v>1076</v>
      </c>
      <c r="F27" s="722">
        <v>201.5</v>
      </c>
      <c r="G27" s="450"/>
      <c r="H27" s="450"/>
      <c r="I27" s="724">
        <v>201.5</v>
      </c>
      <c r="J27" s="102"/>
    </row>
    <row r="28" spans="1:10" ht="25.5" x14ac:dyDescent="0.3">
      <c r="A28" s="448">
        <v>20</v>
      </c>
      <c r="B28" s="571" t="s">
        <v>958</v>
      </c>
      <c r="C28" s="568" t="s">
        <v>959</v>
      </c>
      <c r="D28" s="728">
        <v>204564113</v>
      </c>
      <c r="E28" s="569" t="s">
        <v>960</v>
      </c>
      <c r="F28" s="577">
        <v>118.8</v>
      </c>
      <c r="G28" s="570"/>
      <c r="H28" s="570"/>
      <c r="I28" s="729">
        <v>118.8</v>
      </c>
      <c r="J28" s="102"/>
    </row>
    <row r="29" spans="1:10" ht="30" x14ac:dyDescent="0.3">
      <c r="A29" s="561">
        <v>21</v>
      </c>
      <c r="B29" s="571" t="s">
        <v>961</v>
      </c>
      <c r="C29" s="568" t="s">
        <v>962</v>
      </c>
      <c r="D29" s="576">
        <v>404390949</v>
      </c>
      <c r="E29" s="472" t="s">
        <v>963</v>
      </c>
      <c r="F29" s="730">
        <v>6300</v>
      </c>
      <c r="G29" s="472"/>
      <c r="H29" s="472"/>
      <c r="I29" s="729">
        <v>6300</v>
      </c>
      <c r="J29" s="102"/>
    </row>
    <row r="30" spans="1:10" ht="25.5" x14ac:dyDescent="0.3">
      <c r="A30" s="448">
        <v>22</v>
      </c>
      <c r="B30" s="731" t="s">
        <v>964</v>
      </c>
      <c r="C30" s="573" t="s">
        <v>965</v>
      </c>
      <c r="D30" s="492">
        <v>204435511</v>
      </c>
      <c r="E30" s="483" t="s">
        <v>966</v>
      </c>
      <c r="F30" s="732">
        <v>56.07</v>
      </c>
      <c r="G30" s="483"/>
      <c r="H30" s="472"/>
      <c r="I30" s="729">
        <v>56.07</v>
      </c>
      <c r="J30" s="102"/>
    </row>
    <row r="31" spans="1:10" ht="25.5" x14ac:dyDescent="0.3">
      <c r="A31" s="561">
        <v>23</v>
      </c>
      <c r="B31" s="731" t="s">
        <v>967</v>
      </c>
      <c r="C31" s="573" t="s">
        <v>968</v>
      </c>
      <c r="D31" s="492">
        <v>406116028</v>
      </c>
      <c r="E31" s="483" t="s">
        <v>969</v>
      </c>
      <c r="F31" s="732">
        <v>406</v>
      </c>
      <c r="G31" s="483">
        <v>493</v>
      </c>
      <c r="H31" s="472">
        <v>406</v>
      </c>
      <c r="I31" s="729">
        <v>493</v>
      </c>
      <c r="J31" s="102"/>
    </row>
    <row r="32" spans="1:10" ht="25.5" x14ac:dyDescent="0.3">
      <c r="A32" s="448">
        <v>24</v>
      </c>
      <c r="B32" s="733" t="s">
        <v>1563</v>
      </c>
      <c r="C32" s="734" t="s">
        <v>1538</v>
      </c>
      <c r="D32" s="735">
        <v>216314227</v>
      </c>
      <c r="E32" s="483" t="s">
        <v>1571</v>
      </c>
      <c r="F32" s="732">
        <v>1180</v>
      </c>
      <c r="G32" s="483"/>
      <c r="H32" s="472"/>
      <c r="I32" s="729">
        <v>1180</v>
      </c>
      <c r="J32" s="102"/>
    </row>
    <row r="33" spans="1:10" ht="25.5" x14ac:dyDescent="0.3">
      <c r="A33" s="561">
        <v>25</v>
      </c>
      <c r="B33" s="733" t="s">
        <v>1572</v>
      </c>
      <c r="C33" s="573" t="s">
        <v>1573</v>
      </c>
      <c r="D33" s="492" t="s">
        <v>1574</v>
      </c>
      <c r="E33" s="483" t="s">
        <v>1575</v>
      </c>
      <c r="F33" s="732">
        <v>350</v>
      </c>
      <c r="G33" s="483"/>
      <c r="H33" s="472"/>
      <c r="I33" s="729">
        <v>350</v>
      </c>
      <c r="J33" s="102"/>
    </row>
    <row r="34" spans="1:10" ht="25.5" x14ac:dyDescent="0.3">
      <c r="A34" s="448">
        <v>26</v>
      </c>
      <c r="B34" s="733" t="s">
        <v>1566</v>
      </c>
      <c r="C34" s="573" t="s">
        <v>1576</v>
      </c>
      <c r="D34" s="492" t="s">
        <v>1577</v>
      </c>
      <c r="E34" s="483" t="s">
        <v>1575</v>
      </c>
      <c r="F34" s="732">
        <v>400</v>
      </c>
      <c r="G34" s="483"/>
      <c r="H34" s="472"/>
      <c r="I34" s="729">
        <v>400</v>
      </c>
      <c r="J34" s="102"/>
    </row>
    <row r="35" spans="1:10" ht="25.5" x14ac:dyDescent="0.3">
      <c r="A35" s="561">
        <v>27</v>
      </c>
      <c r="B35" s="733" t="s">
        <v>1578</v>
      </c>
      <c r="C35" s="573" t="s">
        <v>1579</v>
      </c>
      <c r="D35" s="492" t="s">
        <v>1580</v>
      </c>
      <c r="E35" s="483"/>
      <c r="F35" s="732">
        <v>460</v>
      </c>
      <c r="G35" s="483"/>
      <c r="H35" s="472"/>
      <c r="I35" s="729">
        <v>460</v>
      </c>
      <c r="J35" s="102"/>
    </row>
    <row r="36" spans="1:10" ht="25.5" x14ac:dyDescent="0.3">
      <c r="A36" s="448">
        <v>28</v>
      </c>
      <c r="B36" s="731" t="s">
        <v>964</v>
      </c>
      <c r="C36" s="573" t="s">
        <v>972</v>
      </c>
      <c r="D36" s="492">
        <v>404416324</v>
      </c>
      <c r="E36" s="483" t="s">
        <v>971</v>
      </c>
      <c r="F36" s="736">
        <v>31579.200000000001</v>
      </c>
      <c r="G36" s="471">
        <v>1032</v>
      </c>
      <c r="H36" s="471">
        <v>31992</v>
      </c>
      <c r="I36" s="729">
        <v>619.20000000000005</v>
      </c>
      <c r="J36" s="102"/>
    </row>
    <row r="37" spans="1:10" ht="25.5" x14ac:dyDescent="0.3">
      <c r="A37" s="561">
        <v>29</v>
      </c>
      <c r="B37" s="731" t="s">
        <v>973</v>
      </c>
      <c r="C37" s="573" t="s">
        <v>974</v>
      </c>
      <c r="D37" s="492">
        <v>205261107</v>
      </c>
      <c r="E37" s="483" t="s">
        <v>971</v>
      </c>
      <c r="F37" s="736">
        <v>1212</v>
      </c>
      <c r="G37" s="471"/>
      <c r="H37" s="471"/>
      <c r="I37" s="729">
        <v>1212</v>
      </c>
      <c r="J37" s="102"/>
    </row>
    <row r="38" spans="1:10" ht="25.5" x14ac:dyDescent="0.3">
      <c r="A38" s="448">
        <v>30</v>
      </c>
      <c r="B38" s="731" t="s">
        <v>975</v>
      </c>
      <c r="C38" s="573" t="s">
        <v>976</v>
      </c>
      <c r="D38" s="492">
        <v>204964039</v>
      </c>
      <c r="E38" s="483" t="s">
        <v>977</v>
      </c>
      <c r="F38" s="736">
        <v>620</v>
      </c>
      <c r="G38" s="471"/>
      <c r="H38" s="471"/>
      <c r="I38" s="729">
        <v>620</v>
      </c>
      <c r="J38" s="102"/>
    </row>
    <row r="39" spans="1:10" ht="38.25" x14ac:dyDescent="0.3">
      <c r="A39" s="561">
        <v>31</v>
      </c>
      <c r="B39" s="731" t="s">
        <v>980</v>
      </c>
      <c r="C39" s="573" t="s">
        <v>981</v>
      </c>
      <c r="D39" s="492">
        <v>216312915</v>
      </c>
      <c r="E39" s="483" t="s">
        <v>982</v>
      </c>
      <c r="F39" s="737">
        <v>850</v>
      </c>
      <c r="G39" s="738">
        <v>490</v>
      </c>
      <c r="H39" s="738">
        <v>850</v>
      </c>
      <c r="I39" s="729">
        <v>490</v>
      </c>
      <c r="J39" s="102"/>
    </row>
    <row r="40" spans="1:10" ht="25.5" x14ac:dyDescent="0.3">
      <c r="A40" s="448">
        <v>32</v>
      </c>
      <c r="B40" s="731" t="s">
        <v>983</v>
      </c>
      <c r="C40" s="573" t="s">
        <v>530</v>
      </c>
      <c r="D40" s="492">
        <v>405026216</v>
      </c>
      <c r="E40" s="483" t="s">
        <v>984</v>
      </c>
      <c r="F40" s="736">
        <v>15999</v>
      </c>
      <c r="G40" s="471"/>
      <c r="H40" s="471">
        <v>8000</v>
      </c>
      <c r="I40" s="729">
        <v>7999</v>
      </c>
      <c r="J40" s="102"/>
    </row>
    <row r="41" spans="1:10" ht="25.5" x14ac:dyDescent="0.3">
      <c r="A41" s="561">
        <v>33</v>
      </c>
      <c r="B41" s="733" t="s">
        <v>1563</v>
      </c>
      <c r="C41" s="573" t="s">
        <v>1581</v>
      </c>
      <c r="D41" s="492" t="s">
        <v>1582</v>
      </c>
      <c r="E41" s="483" t="s">
        <v>1583</v>
      </c>
      <c r="F41" s="736"/>
      <c r="G41" s="471">
        <v>322.38</v>
      </c>
      <c r="H41" s="471"/>
      <c r="I41" s="729">
        <v>322.38</v>
      </c>
      <c r="J41" s="102"/>
    </row>
    <row r="42" spans="1:10" ht="25.5" x14ac:dyDescent="0.3">
      <c r="A42" s="448">
        <v>34</v>
      </c>
      <c r="B42" s="383" t="s">
        <v>964</v>
      </c>
      <c r="C42" s="573" t="s">
        <v>970</v>
      </c>
      <c r="D42" s="492">
        <v>415080227</v>
      </c>
      <c r="E42" s="483" t="s">
        <v>971</v>
      </c>
      <c r="F42" s="732">
        <v>225</v>
      </c>
      <c r="G42" s="483">
        <v>465</v>
      </c>
      <c r="H42" s="472"/>
      <c r="I42" s="729">
        <v>690</v>
      </c>
      <c r="J42" s="102"/>
    </row>
    <row r="43" spans="1:10" ht="30" x14ac:dyDescent="0.3">
      <c r="A43" s="561">
        <v>35</v>
      </c>
      <c r="B43" s="733" t="s">
        <v>1584</v>
      </c>
      <c r="C43" s="573" t="s">
        <v>1071</v>
      </c>
      <c r="D43" s="492" t="s">
        <v>1585</v>
      </c>
      <c r="E43" s="483" t="s">
        <v>1586</v>
      </c>
      <c r="F43" s="736">
        <v>527.89</v>
      </c>
      <c r="G43" s="471">
        <v>2877.12</v>
      </c>
      <c r="H43" s="471">
        <v>3398.01</v>
      </c>
      <c r="I43" s="729">
        <v>7</v>
      </c>
      <c r="J43" s="102"/>
    </row>
    <row r="44" spans="1:10" ht="30" x14ac:dyDescent="0.3">
      <c r="A44" s="448">
        <v>36</v>
      </c>
      <c r="B44" s="731" t="s">
        <v>985</v>
      </c>
      <c r="C44" s="573" t="s">
        <v>986</v>
      </c>
      <c r="D44" s="492">
        <v>203866824</v>
      </c>
      <c r="E44" s="483" t="s">
        <v>987</v>
      </c>
      <c r="F44" s="736">
        <v>1.79</v>
      </c>
      <c r="G44" s="471">
        <v>10.49</v>
      </c>
      <c r="H44" s="471"/>
      <c r="I44" s="729">
        <v>12.28</v>
      </c>
      <c r="J44" s="102"/>
    </row>
    <row r="45" spans="1:10" x14ac:dyDescent="0.3">
      <c r="A45" s="561">
        <v>37</v>
      </c>
      <c r="B45" s="731" t="s">
        <v>978</v>
      </c>
      <c r="C45" s="573" t="s">
        <v>988</v>
      </c>
      <c r="D45" s="492"/>
      <c r="E45" s="483" t="s">
        <v>987</v>
      </c>
      <c r="F45" s="736">
        <v>2</v>
      </c>
      <c r="G45" s="471">
        <v>115</v>
      </c>
      <c r="H45" s="471">
        <v>115</v>
      </c>
      <c r="I45" s="729">
        <v>2</v>
      </c>
      <c r="J45" s="102"/>
    </row>
    <row r="46" spans="1:10" ht="25.5" x14ac:dyDescent="0.3">
      <c r="A46" s="448">
        <v>38</v>
      </c>
      <c r="B46" s="739" t="s">
        <v>1587</v>
      </c>
      <c r="C46" s="477" t="s">
        <v>1062</v>
      </c>
      <c r="D46" s="740" t="s">
        <v>1063</v>
      </c>
      <c r="E46" s="477" t="s">
        <v>1064</v>
      </c>
      <c r="F46" s="741">
        <v>11850</v>
      </c>
      <c r="G46" s="478"/>
      <c r="H46" s="478"/>
      <c r="I46" s="742">
        <v>11850</v>
      </c>
      <c r="J46" s="102"/>
    </row>
    <row r="47" spans="1:10" ht="25.5" x14ac:dyDescent="0.3">
      <c r="A47" s="561">
        <v>39</v>
      </c>
      <c r="B47" s="739" t="s">
        <v>1588</v>
      </c>
      <c r="C47" s="469" t="s">
        <v>1066</v>
      </c>
      <c r="D47" s="492">
        <v>406108590</v>
      </c>
      <c r="E47" s="483" t="s">
        <v>1067</v>
      </c>
      <c r="F47" s="732">
        <v>8500</v>
      </c>
      <c r="G47" s="483"/>
      <c r="H47" s="483">
        <v>3000</v>
      </c>
      <c r="I47" s="729">
        <v>5500</v>
      </c>
      <c r="J47" s="102"/>
    </row>
    <row r="48" spans="1:10" ht="25.5" x14ac:dyDescent="0.3">
      <c r="A48" s="448">
        <v>40</v>
      </c>
      <c r="B48" s="739" t="s">
        <v>1589</v>
      </c>
      <c r="C48" s="469" t="s">
        <v>1069</v>
      </c>
      <c r="D48" s="492">
        <v>406123760</v>
      </c>
      <c r="E48" s="483" t="s">
        <v>1070</v>
      </c>
      <c r="F48" s="732">
        <v>5954</v>
      </c>
      <c r="G48" s="483"/>
      <c r="H48" s="483"/>
      <c r="I48" s="729">
        <v>5954</v>
      </c>
      <c r="J48" s="102"/>
    </row>
    <row r="49" spans="1:10" x14ac:dyDescent="0.3">
      <c r="A49" s="561">
        <v>41</v>
      </c>
      <c r="B49" s="578" t="s">
        <v>1072</v>
      </c>
      <c r="C49" s="469" t="s">
        <v>1073</v>
      </c>
      <c r="D49" s="492" t="s">
        <v>1590</v>
      </c>
      <c r="E49" s="483" t="s">
        <v>1074</v>
      </c>
      <c r="F49" s="732">
        <v>12600</v>
      </c>
      <c r="G49" s="483"/>
      <c r="H49" s="483"/>
      <c r="I49" s="729">
        <v>12600</v>
      </c>
      <c r="J49" s="102"/>
    </row>
    <row r="50" spans="1:10" x14ac:dyDescent="0.3">
      <c r="A50" s="448">
        <v>42</v>
      </c>
      <c r="B50" s="578" t="s">
        <v>1065</v>
      </c>
      <c r="C50" s="469" t="s">
        <v>1075</v>
      </c>
      <c r="D50" s="492">
        <v>205235618</v>
      </c>
      <c r="E50" s="483" t="s">
        <v>1076</v>
      </c>
      <c r="F50" s="732">
        <v>1097.2</v>
      </c>
      <c r="G50" s="483"/>
      <c r="H50" s="483"/>
      <c r="I50" s="729">
        <v>1097.2</v>
      </c>
      <c r="J50" s="102"/>
    </row>
    <row r="51" spans="1:10" x14ac:dyDescent="0.3">
      <c r="A51" s="561">
        <v>43</v>
      </c>
      <c r="B51" s="578" t="s">
        <v>1077</v>
      </c>
      <c r="C51" s="575" t="s">
        <v>1078</v>
      </c>
      <c r="D51" s="743">
        <v>205286199</v>
      </c>
      <c r="E51" s="575" t="s">
        <v>896</v>
      </c>
      <c r="F51" s="744">
        <v>1100</v>
      </c>
      <c r="G51" s="575"/>
      <c r="H51" s="575"/>
      <c r="I51" s="580">
        <v>1100</v>
      </c>
      <c r="J51" s="102"/>
    </row>
    <row r="52" spans="1:10" ht="30" x14ac:dyDescent="0.3">
      <c r="A52" s="448">
        <v>44</v>
      </c>
      <c r="B52" s="578" t="s">
        <v>1080</v>
      </c>
      <c r="C52" s="473" t="s">
        <v>1081</v>
      </c>
      <c r="D52" s="745">
        <v>205232728</v>
      </c>
      <c r="E52" s="474" t="s">
        <v>1082</v>
      </c>
      <c r="F52" s="746">
        <v>3572.7</v>
      </c>
      <c r="G52" s="474"/>
      <c r="H52" s="474">
        <v>2000</v>
      </c>
      <c r="I52" s="747">
        <v>1572.7</v>
      </c>
      <c r="J52" s="102"/>
    </row>
    <row r="53" spans="1:10" x14ac:dyDescent="0.3">
      <c r="A53" s="561">
        <v>45</v>
      </c>
      <c r="B53" s="578" t="s">
        <v>1083</v>
      </c>
      <c r="C53" s="475" t="s">
        <v>1084</v>
      </c>
      <c r="D53" s="481" t="s">
        <v>1591</v>
      </c>
      <c r="E53" s="476" t="s">
        <v>1085</v>
      </c>
      <c r="F53" s="748">
        <v>10656.55</v>
      </c>
      <c r="G53" s="476"/>
      <c r="H53" s="476"/>
      <c r="I53" s="749">
        <v>10565.55</v>
      </c>
      <c r="J53" s="102"/>
    </row>
    <row r="54" spans="1:10" ht="45" x14ac:dyDescent="0.3">
      <c r="A54" s="448">
        <v>46</v>
      </c>
      <c r="B54" s="578" t="s">
        <v>1086</v>
      </c>
      <c r="C54" s="475" t="s">
        <v>1087</v>
      </c>
      <c r="D54" s="481">
        <v>404437720</v>
      </c>
      <c r="E54" s="476" t="s">
        <v>1088</v>
      </c>
      <c r="F54" s="748">
        <v>6294.74</v>
      </c>
      <c r="G54" s="476"/>
      <c r="H54" s="476"/>
      <c r="I54" s="749">
        <v>6294.74</v>
      </c>
      <c r="J54" s="102"/>
    </row>
    <row r="55" spans="1:10" x14ac:dyDescent="0.3">
      <c r="A55" s="561">
        <v>47</v>
      </c>
      <c r="B55" s="581" t="s">
        <v>1089</v>
      </c>
      <c r="C55" s="579" t="s">
        <v>1090</v>
      </c>
      <c r="D55" s="750">
        <v>202177205</v>
      </c>
      <c r="E55" s="482" t="s">
        <v>1079</v>
      </c>
      <c r="F55" s="751">
        <v>800</v>
      </c>
      <c r="G55" s="482"/>
      <c r="H55" s="482"/>
      <c r="I55" s="752">
        <v>800</v>
      </c>
      <c r="J55" s="102"/>
    </row>
    <row r="56" spans="1:10" ht="45" x14ac:dyDescent="0.3">
      <c r="A56" s="448">
        <v>48</v>
      </c>
      <c r="B56" s="582" t="s">
        <v>1091</v>
      </c>
      <c r="C56" s="469" t="s">
        <v>887</v>
      </c>
      <c r="D56" s="753">
        <v>404404122</v>
      </c>
      <c r="E56" s="583" t="s">
        <v>888</v>
      </c>
      <c r="F56" s="730">
        <v>69649.850000000006</v>
      </c>
      <c r="G56" s="480"/>
      <c r="H56" s="472">
        <v>31418.82</v>
      </c>
      <c r="I56" s="729">
        <v>38231.03</v>
      </c>
      <c r="J56" s="102"/>
    </row>
    <row r="57" spans="1:10" ht="30" x14ac:dyDescent="0.3">
      <c r="A57" s="561">
        <v>49</v>
      </c>
      <c r="B57" s="584" t="s">
        <v>1092</v>
      </c>
      <c r="C57" s="469" t="s">
        <v>890</v>
      </c>
      <c r="D57" s="492" t="s">
        <v>1093</v>
      </c>
      <c r="E57" s="493" t="s">
        <v>1094</v>
      </c>
      <c r="F57" s="754">
        <v>34429.4</v>
      </c>
      <c r="G57" s="755"/>
      <c r="H57" s="756"/>
      <c r="I57" s="729">
        <v>34429.4</v>
      </c>
      <c r="J57" s="102"/>
    </row>
    <row r="58" spans="1:10" x14ac:dyDescent="0.3">
      <c r="A58" s="561">
        <v>51</v>
      </c>
      <c r="B58" s="578" t="s">
        <v>1098</v>
      </c>
      <c r="C58" s="475" t="s">
        <v>1099</v>
      </c>
      <c r="D58" s="481">
        <v>37804160481</v>
      </c>
      <c r="E58" s="476" t="s">
        <v>1100</v>
      </c>
      <c r="F58" s="748">
        <v>4300</v>
      </c>
      <c r="G58" s="474"/>
      <c r="H58" s="474"/>
      <c r="I58" s="749">
        <v>4300</v>
      </c>
      <c r="J58" s="102"/>
    </row>
    <row r="59" spans="1:10" x14ac:dyDescent="0.3">
      <c r="A59" s="448">
        <v>52</v>
      </c>
      <c r="B59" s="578" t="s">
        <v>1101</v>
      </c>
      <c r="C59" s="475" t="s">
        <v>1102</v>
      </c>
      <c r="D59" s="481" t="s">
        <v>1103</v>
      </c>
      <c r="E59" s="476" t="s">
        <v>1104</v>
      </c>
      <c r="F59" s="748">
        <v>3519.52</v>
      </c>
      <c r="G59" s="476"/>
      <c r="H59" s="476"/>
      <c r="I59" s="749">
        <v>3519.52</v>
      </c>
      <c r="J59" s="102"/>
    </row>
    <row r="60" spans="1:10" ht="15.75" x14ac:dyDescent="0.3">
      <c r="A60" s="561">
        <v>53</v>
      </c>
      <c r="B60" s="582" t="s">
        <v>1105</v>
      </c>
      <c r="C60" s="469" t="s">
        <v>1106</v>
      </c>
      <c r="D60" s="753">
        <v>27001007904</v>
      </c>
      <c r="E60" s="585" t="s">
        <v>1107</v>
      </c>
      <c r="F60" s="730">
        <v>468.32</v>
      </c>
      <c r="G60" s="480"/>
      <c r="H60" s="472"/>
      <c r="I60" s="729">
        <v>468.32</v>
      </c>
      <c r="J60" s="102"/>
    </row>
    <row r="61" spans="1:10" ht="30" x14ac:dyDescent="0.3">
      <c r="A61" s="448">
        <v>54</v>
      </c>
      <c r="B61" s="739" t="s">
        <v>1566</v>
      </c>
      <c r="C61" s="469" t="s">
        <v>1165</v>
      </c>
      <c r="D61" s="753"/>
      <c r="E61" s="585" t="s">
        <v>1592</v>
      </c>
      <c r="F61" s="730">
        <v>1144</v>
      </c>
      <c r="G61" s="480"/>
      <c r="H61" s="472"/>
      <c r="I61" s="729">
        <v>1144</v>
      </c>
      <c r="J61" s="102"/>
    </row>
    <row r="62" spans="1:10" ht="25.5" x14ac:dyDescent="0.3">
      <c r="A62" s="561">
        <v>55</v>
      </c>
      <c r="B62" s="739" t="s">
        <v>1593</v>
      </c>
      <c r="C62" s="469" t="s">
        <v>1594</v>
      </c>
      <c r="D62" s="376" t="s">
        <v>1231</v>
      </c>
      <c r="E62" s="585" t="s">
        <v>1595</v>
      </c>
      <c r="F62" s="730"/>
      <c r="G62" s="757">
        <v>50</v>
      </c>
      <c r="H62" s="472"/>
      <c r="I62" s="729">
        <v>50</v>
      </c>
      <c r="J62" s="102"/>
    </row>
    <row r="63" spans="1:10" x14ac:dyDescent="0.3">
      <c r="A63" s="561">
        <v>57</v>
      </c>
      <c r="B63" s="578"/>
      <c r="C63" s="477" t="s">
        <v>1596</v>
      </c>
      <c r="D63" s="740" t="s">
        <v>547</v>
      </c>
      <c r="E63" s="477" t="s">
        <v>1597</v>
      </c>
      <c r="F63" s="741">
        <v>10950.4</v>
      </c>
      <c r="G63" s="478"/>
      <c r="H63" s="478"/>
      <c r="I63" s="758">
        <v>10950.4</v>
      </c>
      <c r="J63" s="102"/>
    </row>
    <row r="64" spans="1:10" ht="38.25" x14ac:dyDescent="0.3">
      <c r="A64" s="448">
        <v>58</v>
      </c>
      <c r="B64" s="578" t="s">
        <v>1095</v>
      </c>
      <c r="C64" s="469" t="s">
        <v>1096</v>
      </c>
      <c r="D64" s="492">
        <v>202283135</v>
      </c>
      <c r="E64" s="483" t="s">
        <v>1097</v>
      </c>
      <c r="F64" s="732">
        <v>60484.41</v>
      </c>
      <c r="G64" s="759">
        <v>65964.52</v>
      </c>
      <c r="H64" s="760"/>
      <c r="I64" s="761">
        <v>126448.93</v>
      </c>
      <c r="J64" s="102"/>
    </row>
    <row r="65" spans="1:12" ht="30" x14ac:dyDescent="0.3">
      <c r="A65" s="561">
        <v>59</v>
      </c>
      <c r="B65" s="463" t="s">
        <v>1598</v>
      </c>
      <c r="C65" s="762" t="s">
        <v>729</v>
      </c>
      <c r="D65" s="460">
        <v>204568119</v>
      </c>
      <c r="E65" s="461" t="s">
        <v>1599</v>
      </c>
      <c r="F65" s="722">
        <v>1125</v>
      </c>
      <c r="G65" s="450"/>
      <c r="H65" s="450"/>
      <c r="I65" s="721">
        <v>1125</v>
      </c>
      <c r="J65" s="102"/>
    </row>
    <row r="66" spans="1:12" ht="30" x14ac:dyDescent="0.3">
      <c r="A66" s="448">
        <v>60</v>
      </c>
      <c r="B66" s="463" t="s">
        <v>922</v>
      </c>
      <c r="C66" s="763" t="s">
        <v>1600</v>
      </c>
      <c r="D66" s="460">
        <v>1011019836</v>
      </c>
      <c r="E66" s="461" t="s">
        <v>1601</v>
      </c>
      <c r="F66" s="722">
        <v>2784</v>
      </c>
      <c r="G66" s="450"/>
      <c r="H66" s="450"/>
      <c r="I66" s="721">
        <v>2784</v>
      </c>
      <c r="J66" s="102"/>
    </row>
    <row r="67" spans="1:12" ht="30" x14ac:dyDescent="0.3">
      <c r="A67" s="561">
        <v>61</v>
      </c>
      <c r="B67" s="458" t="s">
        <v>922</v>
      </c>
      <c r="C67" s="763" t="s">
        <v>1602</v>
      </c>
      <c r="D67" s="764">
        <v>61001009868</v>
      </c>
      <c r="E67" s="461" t="s">
        <v>1603</v>
      </c>
      <c r="F67" s="722">
        <v>2900</v>
      </c>
      <c r="G67" s="450"/>
      <c r="H67" s="450"/>
      <c r="I67" s="721">
        <v>2900</v>
      </c>
    </row>
    <row r="68" spans="1:12" ht="30" x14ac:dyDescent="0.3">
      <c r="A68" s="448">
        <v>62</v>
      </c>
      <c r="B68" s="458" t="s">
        <v>922</v>
      </c>
      <c r="C68" s="763" t="s">
        <v>1604</v>
      </c>
      <c r="D68" s="765">
        <v>1027024934</v>
      </c>
      <c r="E68" s="461" t="s">
        <v>1605</v>
      </c>
      <c r="F68" s="722">
        <v>2320</v>
      </c>
      <c r="G68" s="450"/>
      <c r="H68" s="450"/>
      <c r="I68" s="721">
        <v>2320</v>
      </c>
    </row>
    <row r="69" spans="1:12" ht="30" x14ac:dyDescent="0.3">
      <c r="A69" s="561">
        <v>63</v>
      </c>
      <c r="B69" s="458" t="s">
        <v>922</v>
      </c>
      <c r="C69" s="763" t="s">
        <v>1606</v>
      </c>
      <c r="D69" s="460">
        <v>1019010719</v>
      </c>
      <c r="E69" s="461" t="s">
        <v>1607</v>
      </c>
      <c r="F69" s="722">
        <v>3480</v>
      </c>
      <c r="G69" s="450"/>
      <c r="H69" s="450"/>
      <c r="I69" s="721">
        <v>3480</v>
      </c>
    </row>
    <row r="70" spans="1:12" ht="30" x14ac:dyDescent="0.3">
      <c r="A70" s="448">
        <v>64</v>
      </c>
      <c r="B70" s="458" t="s">
        <v>922</v>
      </c>
      <c r="C70" s="763" t="s">
        <v>1608</v>
      </c>
      <c r="D70" s="460">
        <v>7001018039</v>
      </c>
      <c r="E70" s="461" t="s">
        <v>1609</v>
      </c>
      <c r="F70" s="722">
        <v>1160</v>
      </c>
      <c r="G70" s="450"/>
      <c r="H70" s="450"/>
      <c r="I70" s="721">
        <v>1160</v>
      </c>
    </row>
    <row r="71" spans="1:12" ht="30" x14ac:dyDescent="0.3">
      <c r="A71" s="561">
        <v>65</v>
      </c>
      <c r="B71" s="458" t="s">
        <v>922</v>
      </c>
      <c r="C71" s="763" t="s">
        <v>1610</v>
      </c>
      <c r="D71" s="766">
        <v>1008022978</v>
      </c>
      <c r="E71" s="461" t="s">
        <v>1049</v>
      </c>
      <c r="F71" s="722">
        <v>625</v>
      </c>
      <c r="G71" s="450"/>
      <c r="H71" s="450"/>
      <c r="I71" s="721">
        <v>625</v>
      </c>
      <c r="J71" s="176"/>
      <c r="K71" s="176"/>
      <c r="L71" s="176"/>
    </row>
    <row r="72" spans="1:12" ht="30" x14ac:dyDescent="0.3">
      <c r="A72" s="448">
        <v>66</v>
      </c>
      <c r="B72" s="458" t="s">
        <v>922</v>
      </c>
      <c r="C72" s="763" t="s">
        <v>1611</v>
      </c>
      <c r="D72" s="766">
        <v>1033000100</v>
      </c>
      <c r="E72" s="461" t="s">
        <v>1049</v>
      </c>
      <c r="F72" s="722">
        <v>875</v>
      </c>
      <c r="G72" s="450"/>
      <c r="H72" s="450"/>
      <c r="I72" s="721">
        <v>875</v>
      </c>
      <c r="J72" s="176"/>
      <c r="K72" s="176"/>
      <c r="L72" s="176"/>
    </row>
    <row r="73" spans="1:12" ht="30" x14ac:dyDescent="0.3">
      <c r="A73" s="561">
        <v>67</v>
      </c>
      <c r="B73" s="458" t="s">
        <v>922</v>
      </c>
      <c r="C73" s="763" t="s">
        <v>1612</v>
      </c>
      <c r="D73" s="460">
        <v>1021005033</v>
      </c>
      <c r="E73" s="461" t="s">
        <v>1607</v>
      </c>
      <c r="F73" s="722">
        <v>2552</v>
      </c>
      <c r="G73" s="450"/>
      <c r="H73" s="450"/>
      <c r="I73" s="721">
        <v>2552</v>
      </c>
      <c r="J73" s="176"/>
      <c r="K73" s="176"/>
      <c r="L73" s="176"/>
    </row>
    <row r="74" spans="1:12" x14ac:dyDescent="0.3">
      <c r="A74" s="448">
        <v>68</v>
      </c>
      <c r="B74" s="458" t="s">
        <v>989</v>
      </c>
      <c r="C74" s="573" t="s">
        <v>1032</v>
      </c>
      <c r="D74" s="576">
        <v>14001004307</v>
      </c>
      <c r="E74" s="483" t="s">
        <v>1033</v>
      </c>
      <c r="F74" s="767">
        <v>625</v>
      </c>
      <c r="G74" s="483">
        <v>625</v>
      </c>
      <c r="H74" s="483">
        <v>625</v>
      </c>
      <c r="I74" s="768">
        <v>625</v>
      </c>
      <c r="J74" s="176"/>
      <c r="K74" s="176"/>
      <c r="L74" s="176"/>
    </row>
    <row r="75" spans="1:12" s="176" customFormat="1" x14ac:dyDescent="0.2">
      <c r="A75" s="561">
        <v>69</v>
      </c>
      <c r="B75" s="458" t="s">
        <v>989</v>
      </c>
      <c r="C75" s="573" t="s">
        <v>1034</v>
      </c>
      <c r="D75" s="576">
        <v>1009011236</v>
      </c>
      <c r="E75" s="483" t="s">
        <v>994</v>
      </c>
      <c r="F75" s="769">
        <v>3795</v>
      </c>
      <c r="G75" s="471">
        <v>3828</v>
      </c>
      <c r="H75" s="471">
        <v>3795</v>
      </c>
      <c r="I75" s="729">
        <v>3828</v>
      </c>
    </row>
    <row r="76" spans="1:12" s="176" customFormat="1" x14ac:dyDescent="0.2">
      <c r="A76" s="448">
        <v>70</v>
      </c>
      <c r="B76" s="458" t="s">
        <v>989</v>
      </c>
      <c r="C76" s="573" t="s">
        <v>1035</v>
      </c>
      <c r="D76" s="576">
        <v>59001101395</v>
      </c>
      <c r="E76" s="483" t="s">
        <v>1036</v>
      </c>
      <c r="F76" s="770">
        <v>3220</v>
      </c>
      <c r="G76" s="471">
        <v>3248</v>
      </c>
      <c r="H76" s="471">
        <v>3220</v>
      </c>
      <c r="I76" s="729">
        <v>3248</v>
      </c>
    </row>
    <row r="77" spans="1:12" s="176" customFormat="1" x14ac:dyDescent="0.2">
      <c r="A77" s="561">
        <v>71</v>
      </c>
      <c r="B77" s="458" t="s">
        <v>989</v>
      </c>
      <c r="C77" s="573" t="s">
        <v>1037</v>
      </c>
      <c r="D77" s="576">
        <v>45001013925</v>
      </c>
      <c r="E77" s="483" t="s">
        <v>1038</v>
      </c>
      <c r="F77" s="770">
        <v>875</v>
      </c>
      <c r="G77" s="471">
        <v>875</v>
      </c>
      <c r="H77" s="471">
        <v>875</v>
      </c>
      <c r="I77" s="729">
        <v>875</v>
      </c>
    </row>
    <row r="78" spans="1:12" s="176" customFormat="1" ht="30" x14ac:dyDescent="0.2">
      <c r="A78" s="448">
        <v>72</v>
      </c>
      <c r="B78" s="458" t="s">
        <v>922</v>
      </c>
      <c r="C78" s="763" t="s">
        <v>1613</v>
      </c>
      <c r="D78" s="460">
        <v>47001029377</v>
      </c>
      <c r="E78" s="461" t="s">
        <v>1614</v>
      </c>
      <c r="F78" s="722">
        <v>1624</v>
      </c>
      <c r="G78" s="450"/>
      <c r="H78" s="450"/>
      <c r="I78" s="721">
        <v>1624</v>
      </c>
    </row>
    <row r="79" spans="1:12" s="176" customFormat="1" ht="30" x14ac:dyDescent="0.2">
      <c r="A79" s="561">
        <v>73</v>
      </c>
      <c r="B79" s="458" t="s">
        <v>922</v>
      </c>
      <c r="C79" s="763" t="s">
        <v>1615</v>
      </c>
      <c r="D79" s="460">
        <v>35001010859</v>
      </c>
      <c r="E79" s="461" t="s">
        <v>1616</v>
      </c>
      <c r="F79" s="722">
        <v>1667</v>
      </c>
      <c r="G79" s="450"/>
      <c r="H79" s="450"/>
      <c r="I79" s="721">
        <v>1667</v>
      </c>
    </row>
    <row r="80" spans="1:12" ht="30" x14ac:dyDescent="0.3">
      <c r="A80" s="448">
        <v>74</v>
      </c>
      <c r="B80" s="458" t="s">
        <v>922</v>
      </c>
      <c r="C80" s="763" t="s">
        <v>1617</v>
      </c>
      <c r="D80" s="460">
        <v>35001067646</v>
      </c>
      <c r="E80" s="461" t="s">
        <v>1618</v>
      </c>
      <c r="F80" s="722">
        <v>833</v>
      </c>
      <c r="G80" s="450"/>
      <c r="H80" s="450"/>
      <c r="I80" s="721">
        <v>833</v>
      </c>
    </row>
    <row r="81" spans="1:9" x14ac:dyDescent="0.3">
      <c r="A81" s="561">
        <v>75</v>
      </c>
      <c r="B81" s="458" t="s">
        <v>989</v>
      </c>
      <c r="C81" s="573" t="s">
        <v>1039</v>
      </c>
      <c r="D81" s="576">
        <v>42001003756</v>
      </c>
      <c r="E81" s="483" t="s">
        <v>1040</v>
      </c>
      <c r="F81" s="770">
        <v>1437.5</v>
      </c>
      <c r="G81" s="471">
        <v>1450</v>
      </c>
      <c r="H81" s="471">
        <v>1437.5</v>
      </c>
      <c r="I81" s="729">
        <v>1450</v>
      </c>
    </row>
    <row r="82" spans="1:9" x14ac:dyDescent="0.3">
      <c r="A82" s="448">
        <v>76</v>
      </c>
      <c r="B82" s="458" t="s">
        <v>989</v>
      </c>
      <c r="C82" s="573" t="s">
        <v>1041</v>
      </c>
      <c r="D82" s="576">
        <v>33001004331</v>
      </c>
      <c r="E82" s="483" t="s">
        <v>1042</v>
      </c>
      <c r="F82" s="770">
        <v>2300</v>
      </c>
      <c r="G82" s="471">
        <v>2320</v>
      </c>
      <c r="H82" s="471">
        <v>2300</v>
      </c>
      <c r="I82" s="729">
        <v>2320</v>
      </c>
    </row>
    <row r="83" spans="1:9" ht="30" x14ac:dyDescent="0.3">
      <c r="A83" s="561">
        <v>77</v>
      </c>
      <c r="B83" s="458" t="s">
        <v>922</v>
      </c>
      <c r="C83" s="763" t="s">
        <v>1619</v>
      </c>
      <c r="D83" s="460">
        <v>9001000474</v>
      </c>
      <c r="E83" s="461" t="s">
        <v>1620</v>
      </c>
      <c r="F83" s="722">
        <v>750</v>
      </c>
      <c r="G83" s="450"/>
      <c r="H83" s="450"/>
      <c r="I83" s="721">
        <v>750</v>
      </c>
    </row>
    <row r="84" spans="1:9" x14ac:dyDescent="0.3">
      <c r="A84" s="448">
        <v>78</v>
      </c>
      <c r="B84" s="458" t="s">
        <v>989</v>
      </c>
      <c r="C84" s="573" t="s">
        <v>1043</v>
      </c>
      <c r="D84" s="576">
        <v>19001003131</v>
      </c>
      <c r="E84" s="483" t="s">
        <v>1044</v>
      </c>
      <c r="F84" s="770">
        <v>2990</v>
      </c>
      <c r="G84" s="471">
        <v>3016</v>
      </c>
      <c r="H84" s="471">
        <v>2990</v>
      </c>
      <c r="I84" s="729">
        <v>3016</v>
      </c>
    </row>
    <row r="85" spans="1:9" x14ac:dyDescent="0.3">
      <c r="A85" s="561">
        <v>79</v>
      </c>
      <c r="B85" s="567" t="s">
        <v>989</v>
      </c>
      <c r="C85" s="573" t="s">
        <v>1045</v>
      </c>
      <c r="D85" s="576">
        <v>415589571</v>
      </c>
      <c r="E85" s="483" t="s">
        <v>1046</v>
      </c>
      <c r="F85" s="771">
        <v>625</v>
      </c>
      <c r="G85" s="772"/>
      <c r="H85" s="772">
        <v>600</v>
      </c>
      <c r="I85" s="729">
        <v>125</v>
      </c>
    </row>
    <row r="86" spans="1:9" ht="30" x14ac:dyDescent="0.3">
      <c r="A86" s="448">
        <v>80</v>
      </c>
      <c r="B86" s="463" t="s">
        <v>922</v>
      </c>
      <c r="C86" s="763" t="s">
        <v>956</v>
      </c>
      <c r="D86" s="460">
        <v>38001006136</v>
      </c>
      <c r="E86" s="461" t="s">
        <v>957</v>
      </c>
      <c r="F86" s="722">
        <v>625</v>
      </c>
      <c r="G86" s="450"/>
      <c r="H86" s="450"/>
      <c r="I86" s="721">
        <v>625</v>
      </c>
    </row>
    <row r="87" spans="1:9" x14ac:dyDescent="0.3">
      <c r="A87" s="561">
        <v>81</v>
      </c>
      <c r="B87" s="571" t="s">
        <v>989</v>
      </c>
      <c r="C87" s="773" t="s">
        <v>1047</v>
      </c>
      <c r="D87" s="576">
        <v>26001005414</v>
      </c>
      <c r="E87" s="483" t="s">
        <v>1048</v>
      </c>
      <c r="F87" s="736">
        <v>1000</v>
      </c>
      <c r="G87" s="471">
        <v>1000</v>
      </c>
      <c r="H87" s="471">
        <v>1000</v>
      </c>
      <c r="I87" s="729">
        <v>1000</v>
      </c>
    </row>
    <row r="88" spans="1:9" x14ac:dyDescent="0.3">
      <c r="A88" s="448">
        <v>82</v>
      </c>
      <c r="B88" s="383" t="s">
        <v>989</v>
      </c>
      <c r="C88" s="773" t="s">
        <v>607</v>
      </c>
      <c r="D88" s="576">
        <v>204533175</v>
      </c>
      <c r="E88" s="483" t="s">
        <v>1049</v>
      </c>
      <c r="F88" s="736">
        <v>800</v>
      </c>
      <c r="G88" s="471"/>
      <c r="H88" s="471"/>
      <c r="I88" s="729">
        <v>800</v>
      </c>
    </row>
    <row r="89" spans="1:9" ht="30" x14ac:dyDescent="0.3">
      <c r="A89" s="561">
        <v>83</v>
      </c>
      <c r="B89" s="458" t="s">
        <v>922</v>
      </c>
      <c r="C89" s="763" t="s">
        <v>1621</v>
      </c>
      <c r="D89" s="460">
        <v>231954249</v>
      </c>
      <c r="E89" s="461" t="s">
        <v>1622</v>
      </c>
      <c r="F89" s="722">
        <v>700</v>
      </c>
      <c r="G89" s="450"/>
      <c r="H89" s="450"/>
      <c r="I89" s="721">
        <v>700</v>
      </c>
    </row>
    <row r="90" spans="1:9" ht="36" x14ac:dyDescent="0.3">
      <c r="A90" s="448">
        <v>84</v>
      </c>
      <c r="B90" s="458" t="s">
        <v>922</v>
      </c>
      <c r="C90" s="763" t="s">
        <v>1623</v>
      </c>
      <c r="D90" s="460">
        <v>221291144</v>
      </c>
      <c r="E90" s="461" t="s">
        <v>1624</v>
      </c>
      <c r="F90" s="722">
        <v>900</v>
      </c>
      <c r="G90" s="450"/>
      <c r="H90" s="450"/>
      <c r="I90" s="721">
        <v>900</v>
      </c>
    </row>
    <row r="91" spans="1:9" x14ac:dyDescent="0.3">
      <c r="A91" s="561">
        <v>85</v>
      </c>
      <c r="B91" s="383" t="s">
        <v>989</v>
      </c>
      <c r="C91" s="774" t="s">
        <v>1050</v>
      </c>
      <c r="D91" s="576">
        <v>248385787</v>
      </c>
      <c r="E91" s="483" t="s">
        <v>1049</v>
      </c>
      <c r="F91" s="736">
        <v>1081</v>
      </c>
      <c r="G91" s="471">
        <v>1090.4000000000001</v>
      </c>
      <c r="H91" s="471">
        <v>1081</v>
      </c>
      <c r="I91" s="729">
        <v>1090.4000000000001</v>
      </c>
    </row>
    <row r="92" spans="1:9" ht="30" x14ac:dyDescent="0.3">
      <c r="A92" s="448">
        <v>86</v>
      </c>
      <c r="B92" s="383" t="s">
        <v>989</v>
      </c>
      <c r="C92" s="774" t="s">
        <v>682</v>
      </c>
      <c r="D92" s="576">
        <v>447860020</v>
      </c>
      <c r="E92" s="483" t="s">
        <v>1049</v>
      </c>
      <c r="F92" s="736">
        <v>1040</v>
      </c>
      <c r="G92" s="471">
        <v>1040</v>
      </c>
      <c r="H92" s="471">
        <v>1040</v>
      </c>
      <c r="I92" s="729">
        <v>1040</v>
      </c>
    </row>
    <row r="93" spans="1:9" x14ac:dyDescent="0.3">
      <c r="A93" s="561">
        <v>87</v>
      </c>
      <c r="B93" s="383" t="s">
        <v>989</v>
      </c>
      <c r="C93" s="774" t="s">
        <v>1051</v>
      </c>
      <c r="D93" s="576" t="s">
        <v>704</v>
      </c>
      <c r="E93" s="483" t="s">
        <v>1052</v>
      </c>
      <c r="F93" s="736">
        <v>1250</v>
      </c>
      <c r="G93" s="471">
        <v>1250</v>
      </c>
      <c r="H93" s="471">
        <v>1250</v>
      </c>
      <c r="I93" s="729">
        <v>1250</v>
      </c>
    </row>
    <row r="94" spans="1:9" ht="30" x14ac:dyDescent="0.3">
      <c r="A94" s="448">
        <v>88</v>
      </c>
      <c r="B94" s="458" t="s">
        <v>922</v>
      </c>
      <c r="C94" s="775" t="s">
        <v>1625</v>
      </c>
      <c r="D94" s="776" t="s">
        <v>769</v>
      </c>
      <c r="E94" s="461" t="s">
        <v>1626</v>
      </c>
      <c r="F94" s="722">
        <v>1250</v>
      </c>
      <c r="G94" s="450"/>
      <c r="H94" s="450"/>
      <c r="I94" s="721">
        <v>1250</v>
      </c>
    </row>
    <row r="95" spans="1:9" x14ac:dyDescent="0.3">
      <c r="A95" s="561">
        <v>89</v>
      </c>
      <c r="B95" s="383" t="s">
        <v>989</v>
      </c>
      <c r="C95" s="573" t="s">
        <v>1053</v>
      </c>
      <c r="D95" s="576">
        <v>61004008339</v>
      </c>
      <c r="E95" s="483" t="s">
        <v>1054</v>
      </c>
      <c r="F95" s="736">
        <v>93</v>
      </c>
      <c r="G95" s="471">
        <v>1204.08</v>
      </c>
      <c r="H95" s="471">
        <v>93</v>
      </c>
      <c r="I95" s="777">
        <v>1204.08</v>
      </c>
    </row>
    <row r="96" spans="1:9" x14ac:dyDescent="0.3">
      <c r="A96" s="448">
        <v>90</v>
      </c>
      <c r="B96" s="383" t="s">
        <v>989</v>
      </c>
      <c r="C96" s="573" t="s">
        <v>1055</v>
      </c>
      <c r="D96" s="576">
        <v>2001019883</v>
      </c>
      <c r="E96" s="483" t="s">
        <v>1056</v>
      </c>
      <c r="F96" s="736">
        <v>1000</v>
      </c>
      <c r="G96" s="471">
        <v>1000</v>
      </c>
      <c r="H96" s="471">
        <v>1000</v>
      </c>
      <c r="I96" s="729">
        <v>1000</v>
      </c>
    </row>
    <row r="97" spans="1:9" ht="30" x14ac:dyDescent="0.3">
      <c r="A97" s="561">
        <v>91</v>
      </c>
      <c r="B97" s="458" t="s">
        <v>1627</v>
      </c>
      <c r="C97" s="763" t="s">
        <v>1628</v>
      </c>
      <c r="D97" s="776" t="s">
        <v>796</v>
      </c>
      <c r="E97" s="461" t="s">
        <v>1629</v>
      </c>
      <c r="F97" s="722">
        <v>1500</v>
      </c>
      <c r="G97" s="450"/>
      <c r="H97" s="450"/>
      <c r="I97" s="721">
        <v>1500</v>
      </c>
    </row>
    <row r="98" spans="1:9" ht="36" x14ac:dyDescent="0.3">
      <c r="A98" s="448">
        <v>92</v>
      </c>
      <c r="B98" s="458" t="s">
        <v>1627</v>
      </c>
      <c r="C98" s="763" t="s">
        <v>1630</v>
      </c>
      <c r="D98" s="778" t="s">
        <v>1631</v>
      </c>
      <c r="E98" s="461" t="s">
        <v>1049</v>
      </c>
      <c r="F98" s="722">
        <v>4640</v>
      </c>
      <c r="G98" s="450"/>
      <c r="H98" s="450"/>
      <c r="I98" s="721">
        <v>4640</v>
      </c>
    </row>
    <row r="99" spans="1:9" x14ac:dyDescent="0.3">
      <c r="A99" s="561">
        <v>93</v>
      </c>
      <c r="B99" s="383" t="s">
        <v>989</v>
      </c>
      <c r="C99" s="773" t="s">
        <v>1057</v>
      </c>
      <c r="D99" s="576">
        <v>52001017729</v>
      </c>
      <c r="E99" s="483" t="s">
        <v>1058</v>
      </c>
      <c r="F99" s="736">
        <v>600</v>
      </c>
      <c r="G99" s="471">
        <v>600</v>
      </c>
      <c r="H99" s="471">
        <v>600</v>
      </c>
      <c r="I99" s="729">
        <v>600</v>
      </c>
    </row>
    <row r="100" spans="1:9" ht="30" x14ac:dyDescent="0.3">
      <c r="A100" s="448">
        <v>94</v>
      </c>
      <c r="B100" s="458" t="s">
        <v>922</v>
      </c>
      <c r="C100" s="763" t="s">
        <v>1632</v>
      </c>
      <c r="D100" s="460">
        <v>1008009067</v>
      </c>
      <c r="E100" s="461" t="s">
        <v>1633</v>
      </c>
      <c r="F100" s="722">
        <v>2784</v>
      </c>
      <c r="G100" s="450"/>
      <c r="H100" s="450"/>
      <c r="I100" s="721">
        <v>2784</v>
      </c>
    </row>
    <row r="101" spans="1:9" ht="30" x14ac:dyDescent="0.3">
      <c r="A101" s="561">
        <v>95</v>
      </c>
      <c r="B101" s="458" t="s">
        <v>912</v>
      </c>
      <c r="C101" s="763" t="s">
        <v>1634</v>
      </c>
      <c r="D101" s="460">
        <v>206028485</v>
      </c>
      <c r="E101" s="461" t="s">
        <v>1629</v>
      </c>
      <c r="F101" s="722">
        <v>800</v>
      </c>
      <c r="G101" s="450"/>
      <c r="H101" s="450"/>
      <c r="I101" s="721">
        <v>800</v>
      </c>
    </row>
    <row r="102" spans="1:9" x14ac:dyDescent="0.3">
      <c r="A102" s="448">
        <v>96</v>
      </c>
      <c r="B102" s="383" t="s">
        <v>989</v>
      </c>
      <c r="C102" s="773" t="s">
        <v>1059</v>
      </c>
      <c r="D102" s="576">
        <v>25001000955</v>
      </c>
      <c r="E102" s="483" t="s">
        <v>1060</v>
      </c>
      <c r="F102" s="736">
        <v>745</v>
      </c>
      <c r="G102" s="471">
        <v>751.68</v>
      </c>
      <c r="H102" s="471">
        <v>745</v>
      </c>
      <c r="I102" s="729">
        <v>751.68</v>
      </c>
    </row>
    <row r="103" spans="1:9" ht="30" x14ac:dyDescent="0.3">
      <c r="A103" s="561">
        <v>97</v>
      </c>
      <c r="B103" s="458" t="s">
        <v>1635</v>
      </c>
      <c r="C103" s="763" t="s">
        <v>1636</v>
      </c>
      <c r="D103" s="460">
        <v>40001007609</v>
      </c>
      <c r="E103" s="461" t="s">
        <v>1637</v>
      </c>
      <c r="F103" s="722">
        <v>1100</v>
      </c>
      <c r="G103" s="450"/>
      <c r="H103" s="450"/>
      <c r="I103" s="721">
        <v>1100</v>
      </c>
    </row>
    <row r="104" spans="1:9" ht="30" x14ac:dyDescent="0.3">
      <c r="A104" s="448">
        <v>98</v>
      </c>
      <c r="B104" s="458" t="s">
        <v>1638</v>
      </c>
      <c r="C104" s="763" t="s">
        <v>1639</v>
      </c>
      <c r="D104" s="776" t="s">
        <v>829</v>
      </c>
      <c r="E104" s="461" t="s">
        <v>1640</v>
      </c>
      <c r="F104" s="722">
        <v>556.79999999999995</v>
      </c>
      <c r="G104" s="450"/>
      <c r="H104" s="450"/>
      <c r="I104" s="724">
        <v>556.79999999999995</v>
      </c>
    </row>
    <row r="105" spans="1:9" ht="25.5" x14ac:dyDescent="0.3">
      <c r="A105" s="561">
        <v>99</v>
      </c>
      <c r="B105" s="779" t="s">
        <v>912</v>
      </c>
      <c r="C105" s="773" t="s">
        <v>1061</v>
      </c>
      <c r="D105" s="576">
        <v>19001030986</v>
      </c>
      <c r="E105" s="483" t="s">
        <v>1044</v>
      </c>
      <c r="F105" s="736">
        <v>2000</v>
      </c>
      <c r="G105" s="471"/>
      <c r="H105" s="471">
        <v>1000</v>
      </c>
      <c r="I105" s="729">
        <v>1000</v>
      </c>
    </row>
    <row r="106" spans="1:9" ht="25.5" x14ac:dyDescent="0.3">
      <c r="A106" s="448">
        <v>100</v>
      </c>
      <c r="B106" s="779" t="s">
        <v>912</v>
      </c>
      <c r="C106" s="773" t="s">
        <v>1641</v>
      </c>
      <c r="D106" s="576" t="s">
        <v>826</v>
      </c>
      <c r="E106" s="483" t="s">
        <v>1642</v>
      </c>
      <c r="F106" s="736">
        <v>800</v>
      </c>
      <c r="G106" s="471"/>
      <c r="H106" s="471"/>
      <c r="I106" s="729">
        <v>800</v>
      </c>
    </row>
    <row r="107" spans="1:9" x14ac:dyDescent="0.3">
      <c r="A107" s="561">
        <v>101</v>
      </c>
      <c r="B107" s="779" t="s">
        <v>1643</v>
      </c>
      <c r="C107" s="773" t="s">
        <v>1644</v>
      </c>
      <c r="D107" s="576" t="s">
        <v>1645</v>
      </c>
      <c r="E107" s="483" t="s">
        <v>1646</v>
      </c>
      <c r="F107" s="736">
        <v>928</v>
      </c>
      <c r="G107" s="471"/>
      <c r="H107" s="471"/>
      <c r="I107" s="729">
        <v>928</v>
      </c>
    </row>
    <row r="108" spans="1:9" ht="30" x14ac:dyDescent="0.3">
      <c r="A108" s="448">
        <v>102</v>
      </c>
      <c r="B108" s="458" t="s">
        <v>1647</v>
      </c>
      <c r="C108" s="763" t="s">
        <v>1648</v>
      </c>
      <c r="D108" s="460">
        <v>60001046176</v>
      </c>
      <c r="E108" s="461" t="s">
        <v>1649</v>
      </c>
      <c r="F108" s="722">
        <v>300</v>
      </c>
      <c r="G108" s="450"/>
      <c r="H108" s="450"/>
      <c r="I108" s="721">
        <v>300</v>
      </c>
    </row>
    <row r="109" spans="1:9" ht="15.75" x14ac:dyDescent="0.3">
      <c r="A109" s="448">
        <v>104</v>
      </c>
      <c r="B109" s="458" t="s">
        <v>989</v>
      </c>
      <c r="C109" s="780" t="s">
        <v>1650</v>
      </c>
      <c r="D109" s="781">
        <v>1017007990</v>
      </c>
      <c r="E109" s="574" t="s">
        <v>1651</v>
      </c>
      <c r="F109" s="782">
        <v>800</v>
      </c>
      <c r="G109" s="575"/>
      <c r="H109" s="575"/>
      <c r="I109" s="783">
        <v>800</v>
      </c>
    </row>
    <row r="110" spans="1:9" ht="15.75" x14ac:dyDescent="0.3">
      <c r="A110" s="561">
        <v>105</v>
      </c>
      <c r="B110" s="458" t="s">
        <v>989</v>
      </c>
      <c r="C110" s="780" t="s">
        <v>1652</v>
      </c>
      <c r="D110" s="781">
        <v>4001002669</v>
      </c>
      <c r="E110" s="574" t="s">
        <v>1653</v>
      </c>
      <c r="F110" s="782">
        <v>500</v>
      </c>
      <c r="G110" s="575"/>
      <c r="H110" s="575"/>
      <c r="I110" s="783">
        <v>500</v>
      </c>
    </row>
    <row r="111" spans="1:9" ht="15.75" x14ac:dyDescent="0.3">
      <c r="A111" s="448">
        <v>106</v>
      </c>
      <c r="B111" s="458" t="s">
        <v>989</v>
      </c>
      <c r="C111" s="780" t="s">
        <v>1654</v>
      </c>
      <c r="D111" s="781">
        <v>5001003979</v>
      </c>
      <c r="E111" s="574" t="s">
        <v>1655</v>
      </c>
      <c r="F111" s="782">
        <v>500</v>
      </c>
      <c r="G111" s="575"/>
      <c r="H111" s="575"/>
      <c r="I111" s="783">
        <v>500</v>
      </c>
    </row>
    <row r="112" spans="1:9" ht="18" x14ac:dyDescent="0.3">
      <c r="A112" s="561">
        <v>107</v>
      </c>
      <c r="B112" s="458" t="s">
        <v>989</v>
      </c>
      <c r="C112" s="784" t="s">
        <v>990</v>
      </c>
      <c r="D112" s="565">
        <v>10001042444</v>
      </c>
      <c r="E112" s="461" t="s">
        <v>991</v>
      </c>
      <c r="F112" s="723">
        <v>1600</v>
      </c>
      <c r="G112" s="450">
        <v>2000</v>
      </c>
      <c r="H112" s="450">
        <v>2000</v>
      </c>
      <c r="I112" s="785">
        <v>1600</v>
      </c>
    </row>
    <row r="113" spans="1:9" ht="15.75" x14ac:dyDescent="0.3">
      <c r="A113" s="448">
        <v>108</v>
      </c>
      <c r="B113" s="458" t="s">
        <v>989</v>
      </c>
      <c r="C113" s="780" t="s">
        <v>1656</v>
      </c>
      <c r="D113" s="781">
        <v>11001027880</v>
      </c>
      <c r="E113" s="574" t="s">
        <v>1657</v>
      </c>
      <c r="F113" s="782">
        <v>700</v>
      </c>
      <c r="G113" s="575"/>
      <c r="H113" s="575"/>
      <c r="I113" s="783">
        <v>700</v>
      </c>
    </row>
    <row r="114" spans="1:9" ht="15.75" x14ac:dyDescent="0.3">
      <c r="A114" s="561">
        <v>109</v>
      </c>
      <c r="B114" s="458" t="s">
        <v>989</v>
      </c>
      <c r="C114" s="780" t="s">
        <v>1658</v>
      </c>
      <c r="D114" s="781">
        <v>1001012012</v>
      </c>
      <c r="E114" s="574" t="s">
        <v>1659</v>
      </c>
      <c r="F114" s="782">
        <v>1200</v>
      </c>
      <c r="G114" s="575"/>
      <c r="H114" s="575"/>
      <c r="I114" s="783">
        <v>1200</v>
      </c>
    </row>
    <row r="115" spans="1:9" ht="15.75" x14ac:dyDescent="0.3">
      <c r="A115" s="448">
        <v>110</v>
      </c>
      <c r="B115" s="458" t="s">
        <v>989</v>
      </c>
      <c r="C115" s="780" t="s">
        <v>1660</v>
      </c>
      <c r="D115" s="781">
        <v>1011025293</v>
      </c>
      <c r="E115" s="574" t="s">
        <v>1659</v>
      </c>
      <c r="F115" s="782">
        <v>600</v>
      </c>
      <c r="G115" s="575"/>
      <c r="H115" s="575"/>
      <c r="I115" s="783">
        <v>600</v>
      </c>
    </row>
    <row r="116" spans="1:9" ht="15.75" x14ac:dyDescent="0.3">
      <c r="A116" s="561">
        <v>111</v>
      </c>
      <c r="B116" s="458" t="s">
        <v>989</v>
      </c>
      <c r="C116" s="780" t="s">
        <v>1661</v>
      </c>
      <c r="D116" s="781" t="s">
        <v>792</v>
      </c>
      <c r="E116" s="574" t="s">
        <v>1659</v>
      </c>
      <c r="F116" s="782">
        <v>600</v>
      </c>
      <c r="G116" s="575"/>
      <c r="H116" s="575"/>
      <c r="I116" s="783">
        <v>600</v>
      </c>
    </row>
    <row r="117" spans="1:9" ht="15.75" x14ac:dyDescent="0.3">
      <c r="A117" s="448">
        <v>112</v>
      </c>
      <c r="B117" s="458" t="s">
        <v>989</v>
      </c>
      <c r="C117" s="780" t="s">
        <v>992</v>
      </c>
      <c r="D117" s="781">
        <v>13001012641</v>
      </c>
      <c r="E117" s="574" t="s">
        <v>1662</v>
      </c>
      <c r="F117" s="782">
        <v>800</v>
      </c>
      <c r="G117" s="575"/>
      <c r="H117" s="575"/>
      <c r="I117" s="783">
        <v>800</v>
      </c>
    </row>
    <row r="118" spans="1:9" ht="18" x14ac:dyDescent="0.3">
      <c r="A118" s="561">
        <v>113</v>
      </c>
      <c r="B118" s="458" t="s">
        <v>989</v>
      </c>
      <c r="C118" s="464" t="s">
        <v>993</v>
      </c>
      <c r="D118" s="565">
        <v>61007004173</v>
      </c>
      <c r="E118" s="461" t="s">
        <v>994</v>
      </c>
      <c r="F118" s="723">
        <v>1179.9000000000001</v>
      </c>
      <c r="G118" s="450">
        <v>1487.7</v>
      </c>
      <c r="H118" s="564">
        <v>1477.44</v>
      </c>
      <c r="I118" s="786">
        <v>1190.1600000000001</v>
      </c>
    </row>
    <row r="119" spans="1:9" ht="15.75" x14ac:dyDescent="0.3">
      <c r="A119" s="448">
        <v>114</v>
      </c>
      <c r="B119" s="458" t="s">
        <v>989</v>
      </c>
      <c r="C119" s="780" t="s">
        <v>1663</v>
      </c>
      <c r="D119" s="781">
        <v>1025002181</v>
      </c>
      <c r="E119" s="574" t="s">
        <v>1664</v>
      </c>
      <c r="F119" s="782">
        <v>1000</v>
      </c>
      <c r="G119" s="575"/>
      <c r="H119" s="575"/>
      <c r="I119" s="783">
        <v>1000</v>
      </c>
    </row>
    <row r="120" spans="1:9" ht="15.75" x14ac:dyDescent="0.3">
      <c r="A120" s="561">
        <v>115</v>
      </c>
      <c r="B120" s="458" t="s">
        <v>989</v>
      </c>
      <c r="C120" s="780" t="s">
        <v>1665</v>
      </c>
      <c r="D120" s="781" t="s">
        <v>712</v>
      </c>
      <c r="E120" s="574" t="s">
        <v>1666</v>
      </c>
      <c r="F120" s="782">
        <v>500</v>
      </c>
      <c r="G120" s="108"/>
      <c r="H120" s="108"/>
      <c r="I120" s="787">
        <v>500</v>
      </c>
    </row>
    <row r="121" spans="1:9" ht="18" x14ac:dyDescent="0.3">
      <c r="A121" s="448">
        <v>116</v>
      </c>
      <c r="B121" s="458" t="s">
        <v>989</v>
      </c>
      <c r="C121" s="464" t="s">
        <v>995</v>
      </c>
      <c r="D121" s="565">
        <v>61001007106</v>
      </c>
      <c r="E121" s="461" t="s">
        <v>994</v>
      </c>
      <c r="F121" s="723">
        <v>2990</v>
      </c>
      <c r="G121" s="450">
        <v>3770</v>
      </c>
      <c r="H121" s="450">
        <v>3744</v>
      </c>
      <c r="I121" s="786">
        <v>3016</v>
      </c>
    </row>
    <row r="122" spans="1:9" ht="18" x14ac:dyDescent="0.3">
      <c r="A122" s="561">
        <v>117</v>
      </c>
      <c r="B122" s="458" t="s">
        <v>989</v>
      </c>
      <c r="C122" s="464" t="s">
        <v>996</v>
      </c>
      <c r="D122" s="565" t="s">
        <v>708</v>
      </c>
      <c r="E122" s="461" t="s">
        <v>997</v>
      </c>
      <c r="F122" s="723">
        <v>500</v>
      </c>
      <c r="G122" s="450">
        <v>625</v>
      </c>
      <c r="H122" s="450">
        <v>625</v>
      </c>
      <c r="I122" s="786">
        <v>500</v>
      </c>
    </row>
    <row r="123" spans="1:9" ht="18" x14ac:dyDescent="0.3">
      <c r="A123" s="448">
        <v>118</v>
      </c>
      <c r="B123" s="458" t="s">
        <v>989</v>
      </c>
      <c r="C123" s="788" t="s">
        <v>1667</v>
      </c>
      <c r="D123" s="789" t="s">
        <v>734</v>
      </c>
      <c r="E123" s="790" t="s">
        <v>1668</v>
      </c>
      <c r="F123" s="791">
        <v>928</v>
      </c>
      <c r="G123" s="108"/>
      <c r="H123" s="108"/>
      <c r="I123" s="787">
        <v>928</v>
      </c>
    </row>
    <row r="124" spans="1:9" ht="18" x14ac:dyDescent="0.3">
      <c r="A124" s="561">
        <v>119</v>
      </c>
      <c r="B124" s="458" t="s">
        <v>998</v>
      </c>
      <c r="C124" s="464" t="s">
        <v>999</v>
      </c>
      <c r="D124" s="565">
        <v>17001011615</v>
      </c>
      <c r="E124" s="461" t="s">
        <v>1000</v>
      </c>
      <c r="F124" s="723">
        <v>300</v>
      </c>
      <c r="G124" s="450">
        <v>375</v>
      </c>
      <c r="H124" s="450">
        <v>375</v>
      </c>
      <c r="I124" s="786">
        <v>300</v>
      </c>
    </row>
    <row r="125" spans="1:9" ht="18" x14ac:dyDescent="0.3">
      <c r="A125" s="448">
        <v>120</v>
      </c>
      <c r="B125" s="458" t="s">
        <v>989</v>
      </c>
      <c r="C125" s="464" t="s">
        <v>1001</v>
      </c>
      <c r="D125" s="565">
        <v>17001003608</v>
      </c>
      <c r="E125" s="461" t="s">
        <v>1002</v>
      </c>
      <c r="F125" s="723">
        <v>800</v>
      </c>
      <c r="G125" s="450">
        <v>1000</v>
      </c>
      <c r="H125" s="450">
        <v>1000</v>
      </c>
      <c r="I125" s="786">
        <v>800</v>
      </c>
    </row>
    <row r="126" spans="1:9" ht="30" x14ac:dyDescent="0.3">
      <c r="A126" s="561">
        <v>121</v>
      </c>
      <c r="B126" s="458" t="s">
        <v>1627</v>
      </c>
      <c r="C126" s="780" t="s">
        <v>1669</v>
      </c>
      <c r="D126" s="792">
        <v>35001056789</v>
      </c>
      <c r="E126" s="574" t="s">
        <v>1670</v>
      </c>
      <c r="F126" s="782">
        <v>928</v>
      </c>
      <c r="G126" s="575"/>
      <c r="H126" s="575"/>
      <c r="I126" s="787">
        <v>928</v>
      </c>
    </row>
    <row r="127" spans="1:9" ht="18" x14ac:dyDescent="0.3">
      <c r="A127" s="448">
        <v>122</v>
      </c>
      <c r="B127" s="458" t="s">
        <v>989</v>
      </c>
      <c r="C127" s="464" t="s">
        <v>1003</v>
      </c>
      <c r="D127" s="565">
        <v>23001005017</v>
      </c>
      <c r="E127" s="461" t="s">
        <v>1004</v>
      </c>
      <c r="F127" s="723">
        <v>500</v>
      </c>
      <c r="G127" s="450">
        <v>625</v>
      </c>
      <c r="H127" s="450">
        <v>625</v>
      </c>
      <c r="I127" s="786">
        <v>500</v>
      </c>
    </row>
    <row r="128" spans="1:9" ht="15.75" x14ac:dyDescent="0.3">
      <c r="A128" s="561">
        <v>123</v>
      </c>
      <c r="B128" s="458" t="s">
        <v>989</v>
      </c>
      <c r="C128" s="793" t="s">
        <v>1005</v>
      </c>
      <c r="D128" s="794">
        <v>24001048479</v>
      </c>
      <c r="E128" s="574" t="s">
        <v>1006</v>
      </c>
      <c r="F128" s="782">
        <v>1200</v>
      </c>
      <c r="G128" s="575">
        <v>1500</v>
      </c>
      <c r="H128" s="575">
        <v>1500</v>
      </c>
      <c r="I128" s="783">
        <v>1200</v>
      </c>
    </row>
    <row r="129" spans="1:9" ht="15.75" x14ac:dyDescent="0.3">
      <c r="A129" s="448">
        <v>124</v>
      </c>
      <c r="B129" s="463" t="s">
        <v>989</v>
      </c>
      <c r="C129" s="795" t="s">
        <v>1671</v>
      </c>
      <c r="D129" s="796">
        <v>27001001219</v>
      </c>
      <c r="E129" s="797" t="s">
        <v>1672</v>
      </c>
      <c r="F129" s="798">
        <v>350</v>
      </c>
      <c r="G129" s="799"/>
      <c r="H129" s="799"/>
      <c r="I129" s="800">
        <v>350</v>
      </c>
    </row>
    <row r="130" spans="1:9" ht="15.75" x14ac:dyDescent="0.3">
      <c r="A130" s="561">
        <v>125</v>
      </c>
      <c r="B130" s="458" t="s">
        <v>1673</v>
      </c>
      <c r="C130" s="780" t="s">
        <v>1674</v>
      </c>
      <c r="D130" s="796" t="s">
        <v>819</v>
      </c>
      <c r="E130" s="574" t="s">
        <v>1675</v>
      </c>
      <c r="F130" s="782">
        <v>350</v>
      </c>
      <c r="G130" s="575"/>
      <c r="H130" s="575"/>
      <c r="I130" s="783">
        <v>350</v>
      </c>
    </row>
    <row r="131" spans="1:9" ht="15.75" x14ac:dyDescent="0.3">
      <c r="A131" s="448">
        <v>126</v>
      </c>
      <c r="B131" s="458" t="s">
        <v>989</v>
      </c>
      <c r="C131" s="780" t="s">
        <v>1676</v>
      </c>
      <c r="D131" s="796" t="s">
        <v>645</v>
      </c>
      <c r="E131" s="574" t="s">
        <v>1677</v>
      </c>
      <c r="F131" s="782">
        <v>750</v>
      </c>
      <c r="G131" s="575"/>
      <c r="H131" s="575"/>
      <c r="I131" s="783">
        <v>750</v>
      </c>
    </row>
    <row r="132" spans="1:9" ht="15.75" x14ac:dyDescent="0.3">
      <c r="A132" s="561">
        <v>127</v>
      </c>
      <c r="B132" s="458" t="s">
        <v>989</v>
      </c>
      <c r="C132" s="780" t="s">
        <v>1678</v>
      </c>
      <c r="D132" s="796" t="s">
        <v>1679</v>
      </c>
      <c r="E132" s="574" t="s">
        <v>1680</v>
      </c>
      <c r="F132" s="782">
        <v>3016</v>
      </c>
      <c r="G132" s="575"/>
      <c r="H132" s="575"/>
      <c r="I132" s="783">
        <v>3016</v>
      </c>
    </row>
    <row r="133" spans="1:9" ht="15.75" x14ac:dyDescent="0.3">
      <c r="A133" s="448">
        <v>128</v>
      </c>
      <c r="B133" s="458" t="s">
        <v>989</v>
      </c>
      <c r="C133" s="780" t="s">
        <v>1031</v>
      </c>
      <c r="D133" s="796" t="s">
        <v>750</v>
      </c>
      <c r="E133" s="574" t="s">
        <v>1681</v>
      </c>
      <c r="F133" s="782">
        <v>2500</v>
      </c>
      <c r="G133" s="575"/>
      <c r="H133" s="575">
        <v>1500</v>
      </c>
      <c r="I133" s="783">
        <v>1000</v>
      </c>
    </row>
    <row r="134" spans="1:9" ht="30" x14ac:dyDescent="0.3">
      <c r="A134" s="561">
        <v>129</v>
      </c>
      <c r="B134" s="458" t="s">
        <v>1627</v>
      </c>
      <c r="C134" s="780" t="s">
        <v>1682</v>
      </c>
      <c r="D134" s="796" t="s">
        <v>880</v>
      </c>
      <c r="E134" s="574" t="s">
        <v>1683</v>
      </c>
      <c r="F134" s="782">
        <v>400</v>
      </c>
      <c r="G134" s="575"/>
      <c r="H134" s="575"/>
      <c r="I134" s="783">
        <v>400</v>
      </c>
    </row>
    <row r="135" spans="1:9" ht="15.75" x14ac:dyDescent="0.3">
      <c r="A135" s="448">
        <v>130</v>
      </c>
      <c r="B135" s="458" t="s">
        <v>989</v>
      </c>
      <c r="C135" s="780" t="s">
        <v>1684</v>
      </c>
      <c r="D135" s="796" t="s">
        <v>634</v>
      </c>
      <c r="E135" s="574" t="s">
        <v>1629</v>
      </c>
      <c r="F135" s="782">
        <v>250</v>
      </c>
      <c r="G135" s="575"/>
      <c r="H135" s="575"/>
      <c r="I135" s="783">
        <v>250</v>
      </c>
    </row>
    <row r="136" spans="1:9" ht="15.75" x14ac:dyDescent="0.3">
      <c r="A136" s="561">
        <v>131</v>
      </c>
      <c r="B136" s="458" t="s">
        <v>989</v>
      </c>
      <c r="C136" s="780" t="s">
        <v>1007</v>
      </c>
      <c r="D136" s="801">
        <v>36001020527</v>
      </c>
      <c r="E136" s="574" t="s">
        <v>1008</v>
      </c>
      <c r="F136" s="782">
        <v>800</v>
      </c>
      <c r="G136" s="575">
        <v>800</v>
      </c>
      <c r="H136" s="575">
        <v>800</v>
      </c>
      <c r="I136" s="783">
        <v>800</v>
      </c>
    </row>
    <row r="137" spans="1:9" ht="15.75" x14ac:dyDescent="0.3">
      <c r="A137" s="448">
        <v>132</v>
      </c>
      <c r="B137" s="458" t="s">
        <v>989</v>
      </c>
      <c r="C137" s="780" t="s">
        <v>1009</v>
      </c>
      <c r="D137" s="801">
        <v>39001010767</v>
      </c>
      <c r="E137" s="574" t="s">
        <v>1010</v>
      </c>
      <c r="F137" s="782">
        <v>700</v>
      </c>
      <c r="G137" s="575">
        <v>700</v>
      </c>
      <c r="H137" s="575">
        <v>700</v>
      </c>
      <c r="I137" s="783">
        <v>700</v>
      </c>
    </row>
    <row r="138" spans="1:9" ht="15.75" x14ac:dyDescent="0.3">
      <c r="A138" s="561">
        <v>133</v>
      </c>
      <c r="B138" s="458" t="s">
        <v>989</v>
      </c>
      <c r="C138" s="780" t="s">
        <v>1011</v>
      </c>
      <c r="D138" s="781">
        <v>43001028583</v>
      </c>
      <c r="E138" s="574" t="s">
        <v>1012</v>
      </c>
      <c r="F138" s="782">
        <v>1610</v>
      </c>
      <c r="G138" s="575">
        <v>2030</v>
      </c>
      <c r="H138" s="575">
        <v>2016</v>
      </c>
      <c r="I138" s="783">
        <v>1624</v>
      </c>
    </row>
    <row r="139" spans="1:9" ht="15.75" x14ac:dyDescent="0.3">
      <c r="A139" s="448">
        <v>134</v>
      </c>
      <c r="B139" s="458" t="s">
        <v>989</v>
      </c>
      <c r="C139" s="780" t="s">
        <v>1013</v>
      </c>
      <c r="D139" s="781">
        <v>61008001280</v>
      </c>
      <c r="E139" s="574" t="s">
        <v>1014</v>
      </c>
      <c r="F139" s="782">
        <v>851</v>
      </c>
      <c r="G139" s="575">
        <v>1063.75</v>
      </c>
      <c r="H139" s="575">
        <v>1063.75</v>
      </c>
      <c r="I139" s="783">
        <v>851</v>
      </c>
    </row>
    <row r="140" spans="1:9" ht="15.75" x14ac:dyDescent="0.3">
      <c r="A140" s="561">
        <v>135</v>
      </c>
      <c r="B140" s="458" t="s">
        <v>989</v>
      </c>
      <c r="C140" s="780" t="s">
        <v>1685</v>
      </c>
      <c r="D140" s="781"/>
      <c r="E140" s="574" t="s">
        <v>1642</v>
      </c>
      <c r="F140" s="782">
        <v>3874</v>
      </c>
      <c r="G140" s="575"/>
      <c r="H140" s="575"/>
      <c r="I140" s="783">
        <v>3874</v>
      </c>
    </row>
    <row r="141" spans="1:9" ht="15.75" x14ac:dyDescent="0.3">
      <c r="A141" s="448">
        <v>136</v>
      </c>
      <c r="B141" s="458" t="s">
        <v>989</v>
      </c>
      <c r="C141" s="780" t="s">
        <v>1015</v>
      </c>
      <c r="D141" s="781">
        <v>46001004676</v>
      </c>
      <c r="E141" s="574" t="s">
        <v>1016</v>
      </c>
      <c r="F141" s="782">
        <v>720</v>
      </c>
      <c r="G141" s="575"/>
      <c r="H141" s="575"/>
      <c r="I141" s="783">
        <v>720</v>
      </c>
    </row>
    <row r="142" spans="1:9" ht="15.75" x14ac:dyDescent="0.3">
      <c r="A142" s="561">
        <v>137</v>
      </c>
      <c r="B142" s="458" t="s">
        <v>989</v>
      </c>
      <c r="C142" s="780" t="s">
        <v>1017</v>
      </c>
      <c r="D142" s="781">
        <v>48001002277</v>
      </c>
      <c r="E142" s="574" t="s">
        <v>1018</v>
      </c>
      <c r="F142" s="782">
        <v>650</v>
      </c>
      <c r="G142" s="575">
        <v>812.5</v>
      </c>
      <c r="H142" s="575">
        <v>812.5</v>
      </c>
      <c r="I142" s="783">
        <v>650</v>
      </c>
    </row>
    <row r="143" spans="1:9" ht="15.75" x14ac:dyDescent="0.3">
      <c r="A143" s="448">
        <v>138</v>
      </c>
      <c r="B143" s="458" t="s">
        <v>989</v>
      </c>
      <c r="C143" s="780" t="s">
        <v>1686</v>
      </c>
      <c r="D143" s="781" t="s">
        <v>626</v>
      </c>
      <c r="E143" s="574" t="s">
        <v>1687</v>
      </c>
      <c r="F143" s="782">
        <v>375</v>
      </c>
      <c r="G143" s="575"/>
      <c r="H143" s="575"/>
      <c r="I143" s="783">
        <v>375</v>
      </c>
    </row>
    <row r="144" spans="1:9" ht="15.75" x14ac:dyDescent="0.3">
      <c r="A144" s="561">
        <v>139</v>
      </c>
      <c r="B144" s="458" t="s">
        <v>989</v>
      </c>
      <c r="C144" s="780" t="s">
        <v>1019</v>
      </c>
      <c r="D144" s="781">
        <v>51001007197</v>
      </c>
      <c r="E144" s="574" t="s">
        <v>1020</v>
      </c>
      <c r="F144" s="782">
        <v>800</v>
      </c>
      <c r="G144" s="575">
        <v>1000</v>
      </c>
      <c r="H144" s="575">
        <v>1000</v>
      </c>
      <c r="I144" s="783">
        <v>800</v>
      </c>
    </row>
    <row r="145" spans="1:9" ht="15.75" x14ac:dyDescent="0.3">
      <c r="A145" s="448">
        <v>140</v>
      </c>
      <c r="B145" s="458" t="s">
        <v>989</v>
      </c>
      <c r="C145" s="780" t="s">
        <v>1021</v>
      </c>
      <c r="D145" s="781">
        <v>40001016967</v>
      </c>
      <c r="E145" s="574" t="s">
        <v>1022</v>
      </c>
      <c r="F145" s="782">
        <v>500</v>
      </c>
      <c r="G145" s="575">
        <v>625</v>
      </c>
      <c r="H145" s="575">
        <v>625</v>
      </c>
      <c r="I145" s="783">
        <v>500</v>
      </c>
    </row>
    <row r="146" spans="1:9" ht="15.75" x14ac:dyDescent="0.3">
      <c r="A146" s="561">
        <v>141</v>
      </c>
      <c r="B146" s="458" t="s">
        <v>989</v>
      </c>
      <c r="C146" s="780" t="s">
        <v>1023</v>
      </c>
      <c r="D146" s="781">
        <v>57001021002</v>
      </c>
      <c r="E146" s="574" t="s">
        <v>1024</v>
      </c>
      <c r="F146" s="782">
        <v>1000</v>
      </c>
      <c r="G146" s="575">
        <v>1250</v>
      </c>
      <c r="H146" s="575">
        <v>1250</v>
      </c>
      <c r="I146" s="783">
        <v>1000</v>
      </c>
    </row>
    <row r="147" spans="1:9" ht="15.75" x14ac:dyDescent="0.3">
      <c r="A147" s="448">
        <v>142</v>
      </c>
      <c r="B147" s="458" t="s">
        <v>989</v>
      </c>
      <c r="C147" s="780" t="s">
        <v>1025</v>
      </c>
      <c r="D147" s="781">
        <v>58001005478</v>
      </c>
      <c r="E147" s="574" t="s">
        <v>1026</v>
      </c>
      <c r="F147" s="782">
        <v>1000</v>
      </c>
      <c r="G147" s="575">
        <v>1250</v>
      </c>
      <c r="H147" s="575">
        <v>1250</v>
      </c>
      <c r="I147" s="783">
        <v>1000</v>
      </c>
    </row>
    <row r="148" spans="1:9" ht="15.75" x14ac:dyDescent="0.3">
      <c r="A148" s="561">
        <v>143</v>
      </c>
      <c r="B148" s="458" t="s">
        <v>989</v>
      </c>
      <c r="C148" s="780" t="s">
        <v>1027</v>
      </c>
      <c r="D148" s="781">
        <v>55001007224</v>
      </c>
      <c r="E148" s="574" t="s">
        <v>1028</v>
      </c>
      <c r="F148" s="782">
        <v>800</v>
      </c>
      <c r="G148" s="575">
        <v>1000</v>
      </c>
      <c r="H148" s="575">
        <v>1000</v>
      </c>
      <c r="I148" s="783">
        <v>800</v>
      </c>
    </row>
    <row r="149" spans="1:9" ht="15.75" x14ac:dyDescent="0.3">
      <c r="A149" s="448">
        <v>144</v>
      </c>
      <c r="B149" s="458" t="s">
        <v>989</v>
      </c>
      <c r="C149" s="780" t="s">
        <v>1029</v>
      </c>
      <c r="D149" s="781">
        <v>61009007673</v>
      </c>
      <c r="E149" s="574" t="s">
        <v>1030</v>
      </c>
      <c r="F149" s="782">
        <v>538</v>
      </c>
      <c r="G149" s="575">
        <v>672.5</v>
      </c>
      <c r="H149" s="575">
        <v>672.5</v>
      </c>
      <c r="I149" s="783">
        <v>538</v>
      </c>
    </row>
    <row r="150" spans="1:9" ht="30" x14ac:dyDescent="0.3">
      <c r="A150" s="448">
        <v>146</v>
      </c>
      <c r="B150" s="458" t="s">
        <v>922</v>
      </c>
      <c r="C150" s="464" t="s">
        <v>923</v>
      </c>
      <c r="D150" s="465" t="s">
        <v>924</v>
      </c>
      <c r="E150" s="461" t="s">
        <v>925</v>
      </c>
      <c r="F150" s="723">
        <v>10000</v>
      </c>
      <c r="G150" s="450"/>
      <c r="H150" s="450"/>
      <c r="I150" s="802">
        <v>10000</v>
      </c>
    </row>
    <row r="151" spans="1:9" ht="30" x14ac:dyDescent="0.3">
      <c r="A151" s="561">
        <v>147</v>
      </c>
      <c r="B151" s="458" t="s">
        <v>922</v>
      </c>
      <c r="C151" s="464" t="s">
        <v>926</v>
      </c>
      <c r="D151" s="465" t="s">
        <v>927</v>
      </c>
      <c r="E151" s="461" t="s">
        <v>925</v>
      </c>
      <c r="F151" s="723">
        <v>3000</v>
      </c>
      <c r="G151" s="450"/>
      <c r="H151" s="450"/>
      <c r="I151" s="802">
        <v>3000</v>
      </c>
    </row>
    <row r="152" spans="1:9" ht="30" x14ac:dyDescent="0.3">
      <c r="A152" s="448">
        <v>148</v>
      </c>
      <c r="B152" s="458" t="s">
        <v>922</v>
      </c>
      <c r="C152" s="464" t="s">
        <v>928</v>
      </c>
      <c r="D152" s="465" t="s">
        <v>831</v>
      </c>
      <c r="E152" s="461" t="s">
        <v>925</v>
      </c>
      <c r="F152" s="723">
        <v>5000</v>
      </c>
      <c r="G152" s="450"/>
      <c r="H152" s="450"/>
      <c r="I152" s="802">
        <v>5000</v>
      </c>
    </row>
    <row r="153" spans="1:9" ht="30" x14ac:dyDescent="0.3">
      <c r="A153" s="561">
        <v>149</v>
      </c>
      <c r="B153" s="458" t="s">
        <v>922</v>
      </c>
      <c r="C153" s="464" t="s">
        <v>929</v>
      </c>
      <c r="D153" s="465" t="s">
        <v>930</v>
      </c>
      <c r="E153" s="461" t="s">
        <v>925</v>
      </c>
      <c r="F153" s="723">
        <v>10000</v>
      </c>
      <c r="G153" s="450"/>
      <c r="H153" s="450"/>
      <c r="I153" s="802">
        <v>10000</v>
      </c>
    </row>
    <row r="154" spans="1:9" ht="30" x14ac:dyDescent="0.3">
      <c r="A154" s="448">
        <v>150</v>
      </c>
      <c r="B154" s="458" t="s">
        <v>922</v>
      </c>
      <c r="C154" s="464" t="s">
        <v>931</v>
      </c>
      <c r="D154" s="465" t="s">
        <v>932</v>
      </c>
      <c r="E154" s="461" t="s">
        <v>925</v>
      </c>
      <c r="F154" s="723">
        <v>4000</v>
      </c>
      <c r="G154" s="450"/>
      <c r="H154" s="450"/>
      <c r="I154" s="802">
        <v>4000</v>
      </c>
    </row>
    <row r="155" spans="1:9" ht="30" x14ac:dyDescent="0.3">
      <c r="A155" s="561">
        <v>151</v>
      </c>
      <c r="B155" s="458" t="s">
        <v>922</v>
      </c>
      <c r="C155" s="465" t="s">
        <v>933</v>
      </c>
      <c r="D155" s="465" t="s">
        <v>478</v>
      </c>
      <c r="E155" s="466" t="s">
        <v>925</v>
      </c>
      <c r="F155" s="723">
        <v>7500</v>
      </c>
      <c r="G155" s="566"/>
      <c r="H155" s="566"/>
      <c r="I155" s="802">
        <v>7500</v>
      </c>
    </row>
    <row r="156" spans="1:9" ht="30" x14ac:dyDescent="0.3">
      <c r="A156" s="448">
        <v>152</v>
      </c>
      <c r="B156" s="458" t="s">
        <v>922</v>
      </c>
      <c r="C156" s="464" t="s">
        <v>934</v>
      </c>
      <c r="D156" s="465" t="s">
        <v>935</v>
      </c>
      <c r="E156" s="461" t="s">
        <v>925</v>
      </c>
      <c r="F156" s="723">
        <v>2000</v>
      </c>
      <c r="G156" s="450"/>
      <c r="H156" s="450"/>
      <c r="I156" s="802">
        <v>2000</v>
      </c>
    </row>
    <row r="157" spans="1:9" ht="30" x14ac:dyDescent="0.3">
      <c r="A157" s="561">
        <v>153</v>
      </c>
      <c r="B157" s="458" t="s">
        <v>922</v>
      </c>
      <c r="C157" s="464" t="s">
        <v>936</v>
      </c>
      <c r="D157" s="465" t="s">
        <v>937</v>
      </c>
      <c r="E157" s="461" t="s">
        <v>925</v>
      </c>
      <c r="F157" s="723">
        <v>7000</v>
      </c>
      <c r="G157" s="450"/>
      <c r="H157" s="450"/>
      <c r="I157" s="802">
        <v>7000</v>
      </c>
    </row>
    <row r="158" spans="1:9" ht="30" x14ac:dyDescent="0.3">
      <c r="A158" s="448">
        <v>154</v>
      </c>
      <c r="B158" s="458" t="s">
        <v>922</v>
      </c>
      <c r="C158" s="464" t="s">
        <v>938</v>
      </c>
      <c r="D158" s="465" t="s">
        <v>939</v>
      </c>
      <c r="E158" s="461" t="s">
        <v>925</v>
      </c>
      <c r="F158" s="723">
        <v>2500</v>
      </c>
      <c r="G158" s="450"/>
      <c r="H158" s="450"/>
      <c r="I158" s="802">
        <v>2500</v>
      </c>
    </row>
    <row r="159" spans="1:9" ht="30" x14ac:dyDescent="0.3">
      <c r="A159" s="561">
        <v>155</v>
      </c>
      <c r="B159" s="463" t="s">
        <v>922</v>
      </c>
      <c r="C159" s="464" t="s">
        <v>940</v>
      </c>
      <c r="D159" s="465" t="s">
        <v>941</v>
      </c>
      <c r="E159" s="461" t="s">
        <v>925</v>
      </c>
      <c r="F159" s="723">
        <v>2500</v>
      </c>
      <c r="G159" s="450"/>
      <c r="H159" s="450"/>
      <c r="I159" s="802">
        <v>2500</v>
      </c>
    </row>
    <row r="160" spans="1:9" ht="30" x14ac:dyDescent="0.3">
      <c r="A160" s="448">
        <v>156</v>
      </c>
      <c r="B160" s="463" t="s">
        <v>922</v>
      </c>
      <c r="C160" s="464" t="s">
        <v>942</v>
      </c>
      <c r="D160" s="465" t="s">
        <v>943</v>
      </c>
      <c r="E160" s="461" t="s">
        <v>925</v>
      </c>
      <c r="F160" s="723">
        <v>6000</v>
      </c>
      <c r="G160" s="450"/>
      <c r="H160" s="450"/>
      <c r="I160" s="802">
        <v>6000</v>
      </c>
    </row>
    <row r="161" spans="1:9" ht="30" x14ac:dyDescent="0.3">
      <c r="A161" s="561">
        <v>157</v>
      </c>
      <c r="B161" s="463" t="s">
        <v>922</v>
      </c>
      <c r="C161" s="464" t="s">
        <v>944</v>
      </c>
      <c r="D161" s="465" t="s">
        <v>945</v>
      </c>
      <c r="E161" s="461" t="s">
        <v>925</v>
      </c>
      <c r="F161" s="723">
        <v>600</v>
      </c>
      <c r="G161" s="450"/>
      <c r="H161" s="450"/>
      <c r="I161" s="802">
        <v>600</v>
      </c>
    </row>
    <row r="162" spans="1:9" ht="30" x14ac:dyDescent="0.3">
      <c r="A162" s="448">
        <v>158</v>
      </c>
      <c r="B162" s="463" t="s">
        <v>922</v>
      </c>
      <c r="C162" s="464" t="s">
        <v>946</v>
      </c>
      <c r="D162" s="465" t="s">
        <v>947</v>
      </c>
      <c r="E162" s="461" t="s">
        <v>925</v>
      </c>
      <c r="F162" s="723">
        <v>600</v>
      </c>
      <c r="G162" s="450"/>
      <c r="H162" s="450"/>
      <c r="I162" s="802">
        <v>600</v>
      </c>
    </row>
    <row r="163" spans="1:9" ht="30" x14ac:dyDescent="0.3">
      <c r="A163" s="561">
        <v>159</v>
      </c>
      <c r="B163" s="463" t="s">
        <v>922</v>
      </c>
      <c r="C163" s="464" t="s">
        <v>844</v>
      </c>
      <c r="D163" s="465" t="s">
        <v>541</v>
      </c>
      <c r="E163" s="461" t="s">
        <v>925</v>
      </c>
      <c r="F163" s="723">
        <v>3000</v>
      </c>
      <c r="G163" s="450"/>
      <c r="H163" s="450"/>
      <c r="I163" s="802">
        <v>3000</v>
      </c>
    </row>
    <row r="164" spans="1:9" ht="30" x14ac:dyDescent="0.3">
      <c r="A164" s="448">
        <v>160</v>
      </c>
      <c r="B164" s="463" t="s">
        <v>922</v>
      </c>
      <c r="C164" s="464" t="s">
        <v>948</v>
      </c>
      <c r="D164" s="465" t="s">
        <v>949</v>
      </c>
      <c r="E164" s="461" t="s">
        <v>925</v>
      </c>
      <c r="F164" s="723">
        <v>1000</v>
      </c>
      <c r="G164" s="450"/>
      <c r="H164" s="450"/>
      <c r="I164" s="802">
        <v>1000</v>
      </c>
    </row>
    <row r="165" spans="1:9" ht="30" x14ac:dyDescent="0.35">
      <c r="A165" s="561">
        <v>161</v>
      </c>
      <c r="B165" s="463" t="s">
        <v>922</v>
      </c>
      <c r="C165" s="464" t="s">
        <v>950</v>
      </c>
      <c r="D165" s="465" t="s">
        <v>951</v>
      </c>
      <c r="E165" s="461" t="s">
        <v>925</v>
      </c>
      <c r="F165" s="723">
        <v>3000</v>
      </c>
      <c r="G165" s="468"/>
      <c r="H165" s="450"/>
      <c r="I165" s="802">
        <v>3000</v>
      </c>
    </row>
    <row r="166" spans="1:9" ht="30" x14ac:dyDescent="0.35">
      <c r="A166" s="448">
        <v>162</v>
      </c>
      <c r="B166" s="463" t="s">
        <v>922</v>
      </c>
      <c r="C166" s="464" t="s">
        <v>952</v>
      </c>
      <c r="D166" s="465" t="s">
        <v>953</v>
      </c>
      <c r="E166" s="461" t="s">
        <v>925</v>
      </c>
      <c r="F166" s="723">
        <v>3000</v>
      </c>
      <c r="G166" s="468"/>
      <c r="H166" s="450"/>
      <c r="I166" s="802">
        <v>3000</v>
      </c>
    </row>
    <row r="167" spans="1:9" ht="30" x14ac:dyDescent="0.3">
      <c r="A167" s="561">
        <v>163</v>
      </c>
      <c r="B167" s="463" t="s">
        <v>922</v>
      </c>
      <c r="C167" s="464" t="s">
        <v>954</v>
      </c>
      <c r="D167" s="465" t="s">
        <v>955</v>
      </c>
      <c r="E167" s="461" t="s">
        <v>925</v>
      </c>
      <c r="F167" s="723">
        <v>5000</v>
      </c>
      <c r="G167" s="450"/>
      <c r="H167" s="450"/>
      <c r="I167" s="802">
        <v>5000</v>
      </c>
    </row>
    <row r="168" spans="1:9" ht="15.75" x14ac:dyDescent="0.3">
      <c r="A168" s="448">
        <v>164</v>
      </c>
      <c r="B168" s="197" t="s">
        <v>1098</v>
      </c>
      <c r="C168" s="484" t="s">
        <v>921</v>
      </c>
      <c r="D168" s="485" t="s">
        <v>853</v>
      </c>
      <c r="E168" s="479" t="s">
        <v>332</v>
      </c>
      <c r="F168" s="730">
        <v>10000</v>
      </c>
      <c r="G168" s="480"/>
      <c r="H168" s="472"/>
      <c r="I168" s="777">
        <v>10000</v>
      </c>
    </row>
    <row r="169" spans="1:9" ht="15.75" x14ac:dyDescent="0.3">
      <c r="A169" s="561">
        <v>165</v>
      </c>
      <c r="B169" s="197" t="s">
        <v>1098</v>
      </c>
      <c r="C169" s="486" t="s">
        <v>1108</v>
      </c>
      <c r="D169" s="489" t="s">
        <v>935</v>
      </c>
      <c r="E169" s="479" t="s">
        <v>332</v>
      </c>
      <c r="F169" s="730">
        <v>1000</v>
      </c>
      <c r="G169" s="480"/>
      <c r="H169" s="472"/>
      <c r="I169" s="777">
        <v>1000</v>
      </c>
    </row>
    <row r="170" spans="1:9" ht="15.75" x14ac:dyDescent="0.3">
      <c r="A170" s="448">
        <v>166</v>
      </c>
      <c r="B170" s="197" t="s">
        <v>1098</v>
      </c>
      <c r="C170" s="487" t="s">
        <v>1109</v>
      </c>
      <c r="D170" s="489" t="s">
        <v>479</v>
      </c>
      <c r="E170" s="479" t="s">
        <v>332</v>
      </c>
      <c r="F170" s="730">
        <v>1400</v>
      </c>
      <c r="G170" s="480"/>
      <c r="H170" s="472"/>
      <c r="I170" s="777">
        <v>1400</v>
      </c>
    </row>
    <row r="171" spans="1:9" ht="15.75" x14ac:dyDescent="0.3">
      <c r="A171" s="561">
        <v>167</v>
      </c>
      <c r="B171" s="197" t="s">
        <v>1098</v>
      </c>
      <c r="C171" s="487" t="s">
        <v>926</v>
      </c>
      <c r="D171" s="489" t="s">
        <v>927</v>
      </c>
      <c r="E171" s="479" t="s">
        <v>332</v>
      </c>
      <c r="F171" s="730">
        <v>1500</v>
      </c>
      <c r="G171" s="480"/>
      <c r="H171" s="472"/>
      <c r="I171" s="777">
        <v>1500</v>
      </c>
    </row>
    <row r="172" spans="1:9" ht="15.75" x14ac:dyDescent="0.3">
      <c r="A172" s="448">
        <v>168</v>
      </c>
      <c r="B172" s="488" t="s">
        <v>1068</v>
      </c>
      <c r="C172" s="487" t="s">
        <v>1110</v>
      </c>
      <c r="D172" s="489" t="s">
        <v>1111</v>
      </c>
      <c r="E172" s="479" t="s">
        <v>332</v>
      </c>
      <c r="F172" s="730">
        <v>100</v>
      </c>
      <c r="G172" s="480"/>
      <c r="H172" s="472"/>
      <c r="I172" s="777">
        <v>100</v>
      </c>
    </row>
    <row r="173" spans="1:9" ht="15.75" x14ac:dyDescent="0.3">
      <c r="A173" s="561">
        <v>169</v>
      </c>
      <c r="B173" s="488" t="s">
        <v>1068</v>
      </c>
      <c r="C173" s="487" t="s">
        <v>1112</v>
      </c>
      <c r="D173" s="489">
        <v>39001040068</v>
      </c>
      <c r="E173" s="479" t="s">
        <v>332</v>
      </c>
      <c r="F173" s="730">
        <v>100</v>
      </c>
      <c r="G173" s="480"/>
      <c r="H173" s="472"/>
      <c r="I173" s="777">
        <v>100</v>
      </c>
    </row>
    <row r="174" spans="1:9" ht="15.75" x14ac:dyDescent="0.3">
      <c r="A174" s="448">
        <v>170</v>
      </c>
      <c r="B174" s="197" t="s">
        <v>1098</v>
      </c>
      <c r="C174" s="487" t="s">
        <v>1113</v>
      </c>
      <c r="D174" s="489" t="s">
        <v>1114</v>
      </c>
      <c r="E174" s="479" t="s">
        <v>332</v>
      </c>
      <c r="F174" s="730">
        <v>200</v>
      </c>
      <c r="G174" s="480"/>
      <c r="H174" s="472"/>
      <c r="I174" s="777">
        <v>200</v>
      </c>
    </row>
    <row r="175" spans="1:9" ht="15.75" x14ac:dyDescent="0.3">
      <c r="A175" s="561">
        <v>171</v>
      </c>
      <c r="B175" s="197" t="s">
        <v>1098</v>
      </c>
      <c r="C175" s="487" t="s">
        <v>1115</v>
      </c>
      <c r="D175" s="489" t="s">
        <v>1116</v>
      </c>
      <c r="E175" s="479" t="s">
        <v>332</v>
      </c>
      <c r="F175" s="730">
        <v>300</v>
      </c>
      <c r="G175" s="480"/>
      <c r="H175" s="472"/>
      <c r="I175" s="777">
        <v>300</v>
      </c>
    </row>
    <row r="176" spans="1:9" ht="15.75" x14ac:dyDescent="0.3">
      <c r="A176" s="448">
        <v>172</v>
      </c>
      <c r="B176" s="197" t="s">
        <v>1098</v>
      </c>
      <c r="C176" s="487" t="s">
        <v>1117</v>
      </c>
      <c r="D176" s="489" t="s">
        <v>1118</v>
      </c>
      <c r="E176" s="479" t="s">
        <v>332</v>
      </c>
      <c r="F176" s="730">
        <v>800</v>
      </c>
      <c r="G176" s="480"/>
      <c r="H176" s="472"/>
      <c r="I176" s="777">
        <v>800</v>
      </c>
    </row>
    <row r="177" spans="1:9" ht="15.75" x14ac:dyDescent="0.3">
      <c r="A177" s="561">
        <v>173</v>
      </c>
      <c r="B177" s="197" t="s">
        <v>1098</v>
      </c>
      <c r="C177" s="487" t="s">
        <v>1119</v>
      </c>
      <c r="D177" s="489" t="s">
        <v>1120</v>
      </c>
      <c r="E177" s="479" t="s">
        <v>332</v>
      </c>
      <c r="F177" s="730">
        <v>800</v>
      </c>
      <c r="G177" s="480"/>
      <c r="H177" s="472"/>
      <c r="I177" s="777">
        <v>800</v>
      </c>
    </row>
    <row r="178" spans="1:9" ht="15.75" x14ac:dyDescent="0.3">
      <c r="A178" s="448">
        <v>174</v>
      </c>
      <c r="B178" s="197" t="s">
        <v>1098</v>
      </c>
      <c r="C178" s="487" t="s">
        <v>1121</v>
      </c>
      <c r="D178" s="489" t="s">
        <v>1122</v>
      </c>
      <c r="E178" s="479" t="s">
        <v>332</v>
      </c>
      <c r="F178" s="730">
        <v>150</v>
      </c>
      <c r="G178" s="480"/>
      <c r="H178" s="472"/>
      <c r="I178" s="777">
        <v>150</v>
      </c>
    </row>
    <row r="179" spans="1:9" ht="15.75" x14ac:dyDescent="0.3">
      <c r="A179" s="561">
        <v>175</v>
      </c>
      <c r="B179" s="197" t="s">
        <v>1098</v>
      </c>
      <c r="C179" s="487" t="s">
        <v>1123</v>
      </c>
      <c r="D179" s="489" t="s">
        <v>1124</v>
      </c>
      <c r="E179" s="479" t="s">
        <v>332</v>
      </c>
      <c r="F179" s="730">
        <v>900</v>
      </c>
      <c r="G179" s="480"/>
      <c r="H179" s="472"/>
      <c r="I179" s="777">
        <v>900</v>
      </c>
    </row>
    <row r="180" spans="1:9" ht="15.75" x14ac:dyDescent="0.3">
      <c r="A180" s="448">
        <v>176</v>
      </c>
      <c r="B180" s="197" t="s">
        <v>1098</v>
      </c>
      <c r="C180" s="487" t="s">
        <v>1125</v>
      </c>
      <c r="D180" s="489" t="s">
        <v>480</v>
      </c>
      <c r="E180" s="479" t="s">
        <v>332</v>
      </c>
      <c r="F180" s="730">
        <v>800</v>
      </c>
      <c r="G180" s="480"/>
      <c r="H180" s="472"/>
      <c r="I180" s="777">
        <v>800</v>
      </c>
    </row>
    <row r="181" spans="1:9" ht="15.75" x14ac:dyDescent="0.3">
      <c r="A181" s="561">
        <v>177</v>
      </c>
      <c r="B181" s="197" t="s">
        <v>1098</v>
      </c>
      <c r="C181" s="487" t="s">
        <v>1126</v>
      </c>
      <c r="D181" s="489" t="s">
        <v>481</v>
      </c>
      <c r="E181" s="479" t="s">
        <v>332</v>
      </c>
      <c r="F181" s="730">
        <v>800</v>
      </c>
      <c r="G181" s="480"/>
      <c r="H181" s="472"/>
      <c r="I181" s="777">
        <v>800</v>
      </c>
    </row>
    <row r="182" spans="1:9" ht="15.75" x14ac:dyDescent="0.3">
      <c r="A182" s="448">
        <v>178</v>
      </c>
      <c r="B182" s="197" t="s">
        <v>1098</v>
      </c>
      <c r="C182" s="487" t="s">
        <v>1127</v>
      </c>
      <c r="D182" s="489" t="s">
        <v>482</v>
      </c>
      <c r="E182" s="479" t="s">
        <v>332</v>
      </c>
      <c r="F182" s="730">
        <v>150</v>
      </c>
      <c r="G182" s="480"/>
      <c r="H182" s="472"/>
      <c r="I182" s="777">
        <v>150</v>
      </c>
    </row>
    <row r="183" spans="1:9" ht="15.75" x14ac:dyDescent="0.3">
      <c r="A183" s="561">
        <v>179</v>
      </c>
      <c r="B183" s="197" t="s">
        <v>1098</v>
      </c>
      <c r="C183" s="487" t="s">
        <v>1128</v>
      </c>
      <c r="D183" s="489" t="s">
        <v>484</v>
      </c>
      <c r="E183" s="479" t="s">
        <v>332</v>
      </c>
      <c r="F183" s="730">
        <v>800</v>
      </c>
      <c r="G183" s="480"/>
      <c r="H183" s="472"/>
      <c r="I183" s="777">
        <v>800</v>
      </c>
    </row>
    <row r="184" spans="1:9" ht="15.75" x14ac:dyDescent="0.3">
      <c r="A184" s="448">
        <v>180</v>
      </c>
      <c r="B184" s="586" t="s">
        <v>1098</v>
      </c>
      <c r="C184" s="487" t="s">
        <v>1129</v>
      </c>
      <c r="D184" s="803" t="s">
        <v>1130</v>
      </c>
      <c r="E184" s="479" t="s">
        <v>332</v>
      </c>
      <c r="F184" s="730">
        <v>150</v>
      </c>
      <c r="G184" s="480"/>
      <c r="H184" s="472"/>
      <c r="I184" s="777">
        <v>150</v>
      </c>
    </row>
    <row r="185" spans="1:9" ht="15.75" x14ac:dyDescent="0.3">
      <c r="A185" s="561">
        <v>181</v>
      </c>
      <c r="B185" s="197" t="s">
        <v>1098</v>
      </c>
      <c r="C185" s="470" t="s">
        <v>1131</v>
      </c>
      <c r="D185" s="489" t="s">
        <v>485</v>
      </c>
      <c r="E185" s="479" t="s">
        <v>332</v>
      </c>
      <c r="F185" s="730">
        <v>150</v>
      </c>
      <c r="G185" s="480"/>
      <c r="H185" s="472"/>
      <c r="I185" s="777">
        <v>150</v>
      </c>
    </row>
    <row r="186" spans="1:9" ht="15.75" x14ac:dyDescent="0.3">
      <c r="A186" s="448">
        <v>182</v>
      </c>
      <c r="B186" s="197" t="s">
        <v>1098</v>
      </c>
      <c r="C186" s="470" t="s">
        <v>1132</v>
      </c>
      <c r="D186" s="489" t="s">
        <v>486</v>
      </c>
      <c r="E186" s="479" t="s">
        <v>332</v>
      </c>
      <c r="F186" s="730">
        <v>150</v>
      </c>
      <c r="G186" s="480"/>
      <c r="H186" s="472"/>
      <c r="I186" s="777">
        <v>150</v>
      </c>
    </row>
    <row r="187" spans="1:9" ht="15.75" x14ac:dyDescent="0.3">
      <c r="A187" s="561">
        <v>183</v>
      </c>
      <c r="B187" s="197" t="s">
        <v>1098</v>
      </c>
      <c r="C187" s="470" t="s">
        <v>1133</v>
      </c>
      <c r="D187" s="489" t="s">
        <v>487</v>
      </c>
      <c r="E187" s="479" t="s">
        <v>332</v>
      </c>
      <c r="F187" s="730">
        <v>800</v>
      </c>
      <c r="G187" s="480"/>
      <c r="H187" s="472"/>
      <c r="I187" s="777">
        <v>800</v>
      </c>
    </row>
    <row r="188" spans="1:9" ht="15.75" x14ac:dyDescent="0.3">
      <c r="A188" s="448">
        <v>184</v>
      </c>
      <c r="B188" s="197" t="s">
        <v>1098</v>
      </c>
      <c r="C188" s="487" t="s">
        <v>1134</v>
      </c>
      <c r="D188" s="489" t="s">
        <v>488</v>
      </c>
      <c r="E188" s="479" t="s">
        <v>332</v>
      </c>
      <c r="F188" s="730">
        <v>800</v>
      </c>
      <c r="G188" s="480"/>
      <c r="H188" s="472"/>
      <c r="I188" s="777">
        <v>800</v>
      </c>
    </row>
    <row r="189" spans="1:9" ht="15.75" x14ac:dyDescent="0.3">
      <c r="A189" s="561">
        <v>185</v>
      </c>
      <c r="B189" s="197" t="s">
        <v>1098</v>
      </c>
      <c r="C189" s="487" t="s">
        <v>1135</v>
      </c>
      <c r="D189" s="489" t="s">
        <v>1136</v>
      </c>
      <c r="E189" s="479" t="s">
        <v>332</v>
      </c>
      <c r="F189" s="730">
        <v>800</v>
      </c>
      <c r="G189" s="480"/>
      <c r="H189" s="472"/>
      <c r="I189" s="777">
        <v>800</v>
      </c>
    </row>
    <row r="190" spans="1:9" ht="15.75" x14ac:dyDescent="0.3">
      <c r="A190" s="448">
        <v>186</v>
      </c>
      <c r="B190" s="197" t="s">
        <v>1098</v>
      </c>
      <c r="C190" s="487" t="s">
        <v>1137</v>
      </c>
      <c r="D190" s="489" t="s">
        <v>489</v>
      </c>
      <c r="E190" s="479" t="s">
        <v>332</v>
      </c>
      <c r="F190" s="730">
        <v>800</v>
      </c>
      <c r="G190" s="480"/>
      <c r="H190" s="472"/>
      <c r="I190" s="777">
        <v>800</v>
      </c>
    </row>
    <row r="191" spans="1:9" ht="15.75" x14ac:dyDescent="0.3">
      <c r="A191" s="561">
        <v>187</v>
      </c>
      <c r="B191" s="197" t="s">
        <v>1098</v>
      </c>
      <c r="C191" s="487" t="s">
        <v>1138</v>
      </c>
      <c r="D191" s="489" t="s">
        <v>490</v>
      </c>
      <c r="E191" s="479" t="s">
        <v>332</v>
      </c>
      <c r="F191" s="730">
        <v>150</v>
      </c>
      <c r="G191" s="480"/>
      <c r="H191" s="472"/>
      <c r="I191" s="777">
        <v>150</v>
      </c>
    </row>
    <row r="192" spans="1:9" ht="15.75" x14ac:dyDescent="0.3">
      <c r="A192" s="448">
        <v>188</v>
      </c>
      <c r="B192" s="197" t="s">
        <v>1098</v>
      </c>
      <c r="C192" s="487" t="s">
        <v>1139</v>
      </c>
      <c r="D192" s="489" t="s">
        <v>1140</v>
      </c>
      <c r="E192" s="479" t="s">
        <v>332</v>
      </c>
      <c r="F192" s="730">
        <v>180</v>
      </c>
      <c r="G192" s="480"/>
      <c r="H192" s="472"/>
      <c r="I192" s="777">
        <v>180</v>
      </c>
    </row>
    <row r="193" spans="1:9" ht="15.75" x14ac:dyDescent="0.3">
      <c r="A193" s="561">
        <v>189</v>
      </c>
      <c r="B193" s="197" t="s">
        <v>1098</v>
      </c>
      <c r="C193" s="487" t="s">
        <v>1141</v>
      </c>
      <c r="D193" s="489" t="s">
        <v>1142</v>
      </c>
      <c r="E193" s="479" t="s">
        <v>332</v>
      </c>
      <c r="F193" s="730">
        <v>180</v>
      </c>
      <c r="G193" s="480"/>
      <c r="H193" s="472"/>
      <c r="I193" s="777">
        <v>180</v>
      </c>
    </row>
    <row r="194" spans="1:9" ht="15.75" x14ac:dyDescent="0.3">
      <c r="A194" s="448">
        <v>190</v>
      </c>
      <c r="B194" s="197" t="s">
        <v>1098</v>
      </c>
      <c r="C194" s="487" t="s">
        <v>1143</v>
      </c>
      <c r="D194" s="489" t="s">
        <v>1144</v>
      </c>
      <c r="E194" s="479" t="s">
        <v>332</v>
      </c>
      <c r="F194" s="730">
        <v>180</v>
      </c>
      <c r="G194" s="480"/>
      <c r="H194" s="472"/>
      <c r="I194" s="777">
        <v>180</v>
      </c>
    </row>
    <row r="195" spans="1:9" ht="15.75" x14ac:dyDescent="0.3">
      <c r="A195" s="561">
        <v>191</v>
      </c>
      <c r="B195" s="197" t="s">
        <v>1098</v>
      </c>
      <c r="C195" s="487" t="s">
        <v>1145</v>
      </c>
      <c r="D195" s="489" t="s">
        <v>1146</v>
      </c>
      <c r="E195" s="479" t="s">
        <v>332</v>
      </c>
      <c r="F195" s="730">
        <v>180</v>
      </c>
      <c r="G195" s="480"/>
      <c r="H195" s="472"/>
      <c r="I195" s="777">
        <v>180</v>
      </c>
    </row>
    <row r="196" spans="1:9" ht="15.75" x14ac:dyDescent="0.3">
      <c r="A196" s="448">
        <v>192</v>
      </c>
      <c r="B196" s="197" t="s">
        <v>1098</v>
      </c>
      <c r="C196" s="487" t="s">
        <v>1147</v>
      </c>
      <c r="D196" s="489" t="s">
        <v>1148</v>
      </c>
      <c r="E196" s="479" t="s">
        <v>332</v>
      </c>
      <c r="F196" s="730">
        <v>180</v>
      </c>
      <c r="G196" s="480"/>
      <c r="H196" s="472"/>
      <c r="I196" s="777">
        <v>180</v>
      </c>
    </row>
    <row r="197" spans="1:9" ht="15.75" x14ac:dyDescent="0.3">
      <c r="A197" s="561">
        <v>193</v>
      </c>
      <c r="B197" s="586" t="s">
        <v>1098</v>
      </c>
      <c r="C197" s="487" t="s">
        <v>1149</v>
      </c>
      <c r="D197" s="803" t="s">
        <v>1150</v>
      </c>
      <c r="E197" s="491" t="s">
        <v>332</v>
      </c>
      <c r="F197" s="804">
        <v>180</v>
      </c>
      <c r="G197" s="588"/>
      <c r="H197" s="587"/>
      <c r="I197" s="805">
        <v>180</v>
      </c>
    </row>
    <row r="198" spans="1:9" ht="15.75" x14ac:dyDescent="0.3">
      <c r="A198" s="448">
        <v>194</v>
      </c>
      <c r="B198" s="197" t="s">
        <v>1098</v>
      </c>
      <c r="C198" s="470" t="s">
        <v>1151</v>
      </c>
      <c r="D198" s="489" t="s">
        <v>1152</v>
      </c>
      <c r="E198" s="479" t="s">
        <v>332</v>
      </c>
      <c r="F198" s="730">
        <v>180</v>
      </c>
      <c r="G198" s="480"/>
      <c r="H198" s="472"/>
      <c r="I198" s="777">
        <v>180</v>
      </c>
    </row>
    <row r="199" spans="1:9" ht="15.75" x14ac:dyDescent="0.3">
      <c r="A199" s="561">
        <v>195</v>
      </c>
      <c r="B199" s="197" t="s">
        <v>1098</v>
      </c>
      <c r="C199" s="470" t="s">
        <v>1153</v>
      </c>
      <c r="D199" s="489" t="s">
        <v>1154</v>
      </c>
      <c r="E199" s="479" t="s">
        <v>332</v>
      </c>
      <c r="F199" s="730">
        <v>180</v>
      </c>
      <c r="G199" s="480"/>
      <c r="H199" s="472"/>
      <c r="I199" s="777">
        <v>180</v>
      </c>
    </row>
    <row r="200" spans="1:9" ht="15.75" x14ac:dyDescent="0.3">
      <c r="A200" s="448">
        <v>196</v>
      </c>
      <c r="B200" s="197" t="s">
        <v>1098</v>
      </c>
      <c r="C200" s="470" t="s">
        <v>1155</v>
      </c>
      <c r="D200" s="489" t="s">
        <v>1156</v>
      </c>
      <c r="E200" s="479" t="s">
        <v>332</v>
      </c>
      <c r="F200" s="730">
        <v>180</v>
      </c>
      <c r="G200" s="480"/>
      <c r="H200" s="472"/>
      <c r="I200" s="777">
        <v>180</v>
      </c>
    </row>
    <row r="201" spans="1:9" ht="15.75" x14ac:dyDescent="0.3">
      <c r="A201" s="561">
        <v>197</v>
      </c>
      <c r="B201" s="197" t="s">
        <v>1098</v>
      </c>
      <c r="C201" s="470" t="s">
        <v>1157</v>
      </c>
      <c r="D201" s="489" t="s">
        <v>1158</v>
      </c>
      <c r="E201" s="479" t="s">
        <v>332</v>
      </c>
      <c r="F201" s="730">
        <v>180</v>
      </c>
      <c r="G201" s="480"/>
      <c r="H201" s="472"/>
      <c r="I201" s="777">
        <v>180</v>
      </c>
    </row>
    <row r="202" spans="1:9" ht="15.75" x14ac:dyDescent="0.3">
      <c r="A202" s="448">
        <v>198</v>
      </c>
      <c r="B202" s="197" t="s">
        <v>1098</v>
      </c>
      <c r="C202" s="470" t="s">
        <v>1159</v>
      </c>
      <c r="D202" s="489" t="s">
        <v>1160</v>
      </c>
      <c r="E202" s="479" t="s">
        <v>332</v>
      </c>
      <c r="F202" s="730">
        <v>180</v>
      </c>
      <c r="G202" s="480"/>
      <c r="H202" s="472"/>
      <c r="I202" s="777">
        <v>180</v>
      </c>
    </row>
    <row r="203" spans="1:9" ht="15.75" x14ac:dyDescent="0.3">
      <c r="A203" s="561">
        <v>199</v>
      </c>
      <c r="B203" s="197" t="s">
        <v>1098</v>
      </c>
      <c r="C203" s="470" t="s">
        <v>1161</v>
      </c>
      <c r="D203" s="489" t="s">
        <v>1162</v>
      </c>
      <c r="E203" s="479" t="s">
        <v>332</v>
      </c>
      <c r="F203" s="730">
        <v>180</v>
      </c>
      <c r="G203" s="480"/>
      <c r="H203" s="472"/>
      <c r="I203" s="777">
        <v>180</v>
      </c>
    </row>
    <row r="204" spans="1:9" ht="15.75" x14ac:dyDescent="0.3">
      <c r="A204" s="448">
        <v>200</v>
      </c>
      <c r="B204" s="197" t="s">
        <v>1098</v>
      </c>
      <c r="C204" s="470" t="s">
        <v>1163</v>
      </c>
      <c r="D204" s="489" t="s">
        <v>1164</v>
      </c>
      <c r="E204" s="479" t="s">
        <v>332</v>
      </c>
      <c r="F204" s="730">
        <v>180</v>
      </c>
      <c r="G204" s="480"/>
      <c r="H204" s="472"/>
      <c r="I204" s="777">
        <v>180</v>
      </c>
    </row>
    <row r="205" spans="1:9" ht="15.75" x14ac:dyDescent="0.3">
      <c r="A205" s="561">
        <v>201</v>
      </c>
      <c r="B205" s="197" t="s">
        <v>1098</v>
      </c>
      <c r="C205" s="470" t="s">
        <v>1165</v>
      </c>
      <c r="D205" s="489" t="s">
        <v>492</v>
      </c>
      <c r="E205" s="479" t="s">
        <v>332</v>
      </c>
      <c r="F205" s="730">
        <v>180</v>
      </c>
      <c r="G205" s="480"/>
      <c r="H205" s="472"/>
      <c r="I205" s="777">
        <v>180</v>
      </c>
    </row>
    <row r="206" spans="1:9" ht="15.75" x14ac:dyDescent="0.3">
      <c r="A206" s="448">
        <v>202</v>
      </c>
      <c r="B206" s="197" t="s">
        <v>1098</v>
      </c>
      <c r="C206" s="470" t="s">
        <v>1166</v>
      </c>
      <c r="D206" s="489" t="s">
        <v>1167</v>
      </c>
      <c r="E206" s="479" t="s">
        <v>332</v>
      </c>
      <c r="F206" s="730">
        <v>180</v>
      </c>
      <c r="G206" s="480"/>
      <c r="H206" s="472"/>
      <c r="I206" s="777">
        <v>180</v>
      </c>
    </row>
    <row r="207" spans="1:9" ht="15.75" x14ac:dyDescent="0.3">
      <c r="A207" s="561">
        <v>203</v>
      </c>
      <c r="B207" s="197" t="s">
        <v>1098</v>
      </c>
      <c r="C207" s="470" t="s">
        <v>1168</v>
      </c>
      <c r="D207" s="489" t="s">
        <v>1169</v>
      </c>
      <c r="E207" s="479" t="s">
        <v>332</v>
      </c>
      <c r="F207" s="730">
        <v>180</v>
      </c>
      <c r="G207" s="480"/>
      <c r="H207" s="472"/>
      <c r="I207" s="777">
        <v>180</v>
      </c>
    </row>
    <row r="208" spans="1:9" ht="15.75" x14ac:dyDescent="0.3">
      <c r="A208" s="448">
        <v>204</v>
      </c>
      <c r="B208" s="197" t="s">
        <v>1098</v>
      </c>
      <c r="C208" s="470" t="s">
        <v>1170</v>
      </c>
      <c r="D208" s="806" t="s">
        <v>1171</v>
      </c>
      <c r="E208" s="479" t="s">
        <v>332</v>
      </c>
      <c r="F208" s="730">
        <v>180</v>
      </c>
      <c r="G208" s="480"/>
      <c r="H208" s="472"/>
      <c r="I208" s="777">
        <v>180</v>
      </c>
    </row>
    <row r="209" spans="1:9" ht="15.75" x14ac:dyDescent="0.3">
      <c r="A209" s="561">
        <v>205</v>
      </c>
      <c r="B209" s="197" t="s">
        <v>1098</v>
      </c>
      <c r="C209" s="470" t="s">
        <v>1172</v>
      </c>
      <c r="D209" s="806">
        <v>1034001201</v>
      </c>
      <c r="E209" s="479" t="s">
        <v>332</v>
      </c>
      <c r="F209" s="730">
        <v>180</v>
      </c>
      <c r="G209" s="480"/>
      <c r="H209" s="472"/>
      <c r="I209" s="777">
        <v>180</v>
      </c>
    </row>
    <row r="210" spans="1:9" ht="15.75" x14ac:dyDescent="0.3">
      <c r="A210" s="448">
        <v>206</v>
      </c>
      <c r="B210" s="197" t="s">
        <v>1098</v>
      </c>
      <c r="C210" s="470" t="s">
        <v>1173</v>
      </c>
      <c r="D210" s="489" t="s">
        <v>1174</v>
      </c>
      <c r="E210" s="479" t="s">
        <v>332</v>
      </c>
      <c r="F210" s="730">
        <v>180</v>
      </c>
      <c r="G210" s="480"/>
      <c r="H210" s="472"/>
      <c r="I210" s="777">
        <v>180</v>
      </c>
    </row>
    <row r="211" spans="1:9" ht="15.75" x14ac:dyDescent="0.3">
      <c r="A211" s="561">
        <v>207</v>
      </c>
      <c r="B211" s="197" t="s">
        <v>1098</v>
      </c>
      <c r="C211" s="470" t="s">
        <v>1175</v>
      </c>
      <c r="D211" s="489" t="s">
        <v>1176</v>
      </c>
      <c r="E211" s="479" t="s">
        <v>332</v>
      </c>
      <c r="F211" s="730">
        <v>180</v>
      </c>
      <c r="G211" s="480"/>
      <c r="H211" s="472"/>
      <c r="I211" s="777">
        <v>180</v>
      </c>
    </row>
    <row r="212" spans="1:9" ht="15.75" x14ac:dyDescent="0.3">
      <c r="A212" s="448">
        <v>208</v>
      </c>
      <c r="B212" s="197" t="s">
        <v>1098</v>
      </c>
      <c r="C212" s="470" t="s">
        <v>1177</v>
      </c>
      <c r="D212" s="489" t="s">
        <v>1178</v>
      </c>
      <c r="E212" s="479" t="s">
        <v>332</v>
      </c>
      <c r="F212" s="730">
        <v>180</v>
      </c>
      <c r="G212" s="480"/>
      <c r="H212" s="472"/>
      <c r="I212" s="777">
        <v>180</v>
      </c>
    </row>
    <row r="213" spans="1:9" ht="15.75" x14ac:dyDescent="0.3">
      <c r="A213" s="561">
        <v>209</v>
      </c>
      <c r="B213" s="197" t="s">
        <v>1098</v>
      </c>
      <c r="C213" s="470" t="s">
        <v>1179</v>
      </c>
      <c r="D213" s="489" t="s">
        <v>1180</v>
      </c>
      <c r="E213" s="479" t="s">
        <v>332</v>
      </c>
      <c r="F213" s="730">
        <v>180</v>
      </c>
      <c r="G213" s="480"/>
      <c r="H213" s="472"/>
      <c r="I213" s="777">
        <v>180</v>
      </c>
    </row>
    <row r="214" spans="1:9" ht="15.75" x14ac:dyDescent="0.3">
      <c r="A214" s="448">
        <v>210</v>
      </c>
      <c r="B214" s="498" t="s">
        <v>1098</v>
      </c>
      <c r="C214" s="572" t="s">
        <v>1181</v>
      </c>
      <c r="D214" s="807" t="s">
        <v>1182</v>
      </c>
      <c r="E214" s="589" t="s">
        <v>332</v>
      </c>
      <c r="F214" s="808">
        <v>180</v>
      </c>
      <c r="G214" s="591"/>
      <c r="H214" s="590"/>
      <c r="I214" s="809">
        <v>180</v>
      </c>
    </row>
    <row r="215" spans="1:9" ht="15.75" x14ac:dyDescent="0.3">
      <c r="A215" s="561">
        <v>211</v>
      </c>
      <c r="B215" s="197" t="s">
        <v>1098</v>
      </c>
      <c r="C215" s="487" t="s">
        <v>1183</v>
      </c>
      <c r="D215" s="489" t="s">
        <v>1184</v>
      </c>
      <c r="E215" s="479" t="s">
        <v>332</v>
      </c>
      <c r="F215" s="730">
        <v>180</v>
      </c>
      <c r="G215" s="480"/>
      <c r="H215" s="472"/>
      <c r="I215" s="777">
        <v>180</v>
      </c>
    </row>
    <row r="216" spans="1:9" ht="15.75" x14ac:dyDescent="0.3">
      <c r="A216" s="448">
        <v>212</v>
      </c>
      <c r="B216" s="197" t="s">
        <v>1098</v>
      </c>
      <c r="C216" s="487" t="s">
        <v>1185</v>
      </c>
      <c r="D216" s="489" t="s">
        <v>1186</v>
      </c>
      <c r="E216" s="479" t="s">
        <v>332</v>
      </c>
      <c r="F216" s="730">
        <v>180</v>
      </c>
      <c r="G216" s="480"/>
      <c r="H216" s="472"/>
      <c r="I216" s="777">
        <v>180</v>
      </c>
    </row>
    <row r="217" spans="1:9" ht="15.75" x14ac:dyDescent="0.3">
      <c r="A217" s="561">
        <v>213</v>
      </c>
      <c r="B217" s="197" t="s">
        <v>1098</v>
      </c>
      <c r="C217" s="487" t="s">
        <v>1187</v>
      </c>
      <c r="D217" s="489" t="s">
        <v>1188</v>
      </c>
      <c r="E217" s="479" t="s">
        <v>332</v>
      </c>
      <c r="F217" s="730">
        <v>180</v>
      </c>
      <c r="G217" s="480"/>
      <c r="H217" s="472"/>
      <c r="I217" s="777">
        <v>180</v>
      </c>
    </row>
    <row r="218" spans="1:9" ht="15.75" x14ac:dyDescent="0.3">
      <c r="A218" s="448">
        <v>214</v>
      </c>
      <c r="B218" s="197" t="s">
        <v>1098</v>
      </c>
      <c r="C218" s="487" t="s">
        <v>1189</v>
      </c>
      <c r="D218" s="489" t="s">
        <v>1190</v>
      </c>
      <c r="E218" s="479" t="s">
        <v>332</v>
      </c>
      <c r="F218" s="730">
        <v>180</v>
      </c>
      <c r="G218" s="480"/>
      <c r="H218" s="472"/>
      <c r="I218" s="777">
        <v>180</v>
      </c>
    </row>
    <row r="219" spans="1:9" ht="15.75" x14ac:dyDescent="0.3">
      <c r="A219" s="561">
        <v>215</v>
      </c>
      <c r="B219" s="197" t="s">
        <v>1098</v>
      </c>
      <c r="C219" s="487" t="s">
        <v>1191</v>
      </c>
      <c r="D219" s="489" t="s">
        <v>1192</v>
      </c>
      <c r="E219" s="479" t="s">
        <v>332</v>
      </c>
      <c r="F219" s="730">
        <v>180</v>
      </c>
      <c r="G219" s="480"/>
      <c r="H219" s="472"/>
      <c r="I219" s="777">
        <v>180</v>
      </c>
    </row>
    <row r="220" spans="1:9" ht="15.75" x14ac:dyDescent="0.3">
      <c r="A220" s="448">
        <v>216</v>
      </c>
      <c r="B220" s="197" t="s">
        <v>1098</v>
      </c>
      <c r="C220" s="487" t="s">
        <v>1193</v>
      </c>
      <c r="D220" s="489" t="s">
        <v>1194</v>
      </c>
      <c r="E220" s="479" t="s">
        <v>332</v>
      </c>
      <c r="F220" s="730">
        <v>180</v>
      </c>
      <c r="G220" s="480"/>
      <c r="H220" s="472"/>
      <c r="I220" s="777">
        <v>180</v>
      </c>
    </row>
    <row r="221" spans="1:9" ht="15.75" x14ac:dyDescent="0.3">
      <c r="A221" s="561">
        <v>217</v>
      </c>
      <c r="B221" s="197" t="s">
        <v>1098</v>
      </c>
      <c r="C221" s="487" t="s">
        <v>1195</v>
      </c>
      <c r="D221" s="489" t="s">
        <v>1196</v>
      </c>
      <c r="E221" s="479" t="s">
        <v>332</v>
      </c>
      <c r="F221" s="730">
        <v>180</v>
      </c>
      <c r="G221" s="480"/>
      <c r="H221" s="472"/>
      <c r="I221" s="777">
        <v>180</v>
      </c>
    </row>
    <row r="222" spans="1:9" ht="15.75" x14ac:dyDescent="0.3">
      <c r="A222" s="448">
        <v>218</v>
      </c>
      <c r="B222" s="488" t="s">
        <v>1197</v>
      </c>
      <c r="C222" s="487" t="s">
        <v>1198</v>
      </c>
      <c r="D222" s="489" t="s">
        <v>503</v>
      </c>
      <c r="E222" s="479" t="s">
        <v>332</v>
      </c>
      <c r="F222" s="730">
        <v>227</v>
      </c>
      <c r="G222" s="480"/>
      <c r="H222" s="472"/>
      <c r="I222" s="777">
        <v>227</v>
      </c>
    </row>
    <row r="223" spans="1:9" ht="15.75" x14ac:dyDescent="0.3">
      <c r="A223" s="561">
        <v>219</v>
      </c>
      <c r="B223" s="488" t="s">
        <v>1098</v>
      </c>
      <c r="C223" s="487" t="s">
        <v>1199</v>
      </c>
      <c r="D223" s="489" t="s">
        <v>1200</v>
      </c>
      <c r="E223" s="479" t="s">
        <v>332</v>
      </c>
      <c r="F223" s="730">
        <v>700</v>
      </c>
      <c r="G223" s="480"/>
      <c r="H223" s="472"/>
      <c r="I223" s="777">
        <v>700</v>
      </c>
    </row>
    <row r="224" spans="1:9" ht="15.75" x14ac:dyDescent="0.3">
      <c r="A224" s="448">
        <v>220</v>
      </c>
      <c r="B224" s="488" t="s">
        <v>1201</v>
      </c>
      <c r="C224" s="487" t="s">
        <v>1202</v>
      </c>
      <c r="D224" s="489" t="s">
        <v>1203</v>
      </c>
      <c r="E224" s="479" t="s">
        <v>332</v>
      </c>
      <c r="F224" s="730">
        <v>110</v>
      </c>
      <c r="G224" s="480"/>
      <c r="H224" s="472"/>
      <c r="I224" s="777">
        <v>110</v>
      </c>
    </row>
    <row r="225" spans="1:9" ht="15.75" x14ac:dyDescent="0.3">
      <c r="A225" s="561">
        <v>221</v>
      </c>
      <c r="B225" s="488" t="s">
        <v>1197</v>
      </c>
      <c r="C225" s="487" t="s">
        <v>1204</v>
      </c>
      <c r="D225" s="489" t="s">
        <v>495</v>
      </c>
      <c r="E225" s="479" t="s">
        <v>332</v>
      </c>
      <c r="F225" s="730">
        <v>453</v>
      </c>
      <c r="G225" s="480"/>
      <c r="H225" s="472"/>
      <c r="I225" s="777">
        <v>453</v>
      </c>
    </row>
    <row r="226" spans="1:9" ht="15.75" x14ac:dyDescent="0.3">
      <c r="A226" s="448">
        <v>222</v>
      </c>
      <c r="B226" s="488" t="s">
        <v>1197</v>
      </c>
      <c r="C226" s="487" t="s">
        <v>1205</v>
      </c>
      <c r="D226" s="489" t="s">
        <v>1206</v>
      </c>
      <c r="E226" s="479" t="s">
        <v>332</v>
      </c>
      <c r="F226" s="730">
        <v>397</v>
      </c>
      <c r="G226" s="480"/>
      <c r="H226" s="472"/>
      <c r="I226" s="777">
        <v>397</v>
      </c>
    </row>
    <row r="227" spans="1:9" ht="15.75" x14ac:dyDescent="0.3">
      <c r="A227" s="561">
        <v>223</v>
      </c>
      <c r="B227" s="488" t="s">
        <v>1197</v>
      </c>
      <c r="C227" s="487" t="s">
        <v>1207</v>
      </c>
      <c r="D227" s="489" t="s">
        <v>497</v>
      </c>
      <c r="E227" s="479" t="s">
        <v>332</v>
      </c>
      <c r="F227" s="730">
        <v>227</v>
      </c>
      <c r="G227" s="480"/>
      <c r="H227" s="472"/>
      <c r="I227" s="777">
        <v>227</v>
      </c>
    </row>
    <row r="228" spans="1:9" ht="15.75" x14ac:dyDescent="0.3">
      <c r="A228" s="448">
        <v>224</v>
      </c>
      <c r="B228" s="488" t="s">
        <v>1197</v>
      </c>
      <c r="C228" s="487" t="s">
        <v>1208</v>
      </c>
      <c r="D228" s="489" t="s">
        <v>498</v>
      </c>
      <c r="E228" s="479" t="s">
        <v>332</v>
      </c>
      <c r="F228" s="730">
        <v>397</v>
      </c>
      <c r="G228" s="480"/>
      <c r="H228" s="472"/>
      <c r="I228" s="777">
        <v>397</v>
      </c>
    </row>
    <row r="229" spans="1:9" ht="15.75" x14ac:dyDescent="0.3">
      <c r="A229" s="561">
        <v>225</v>
      </c>
      <c r="B229" s="488" t="s">
        <v>1197</v>
      </c>
      <c r="C229" s="487" t="s">
        <v>1209</v>
      </c>
      <c r="D229" s="489" t="s">
        <v>1210</v>
      </c>
      <c r="E229" s="479" t="s">
        <v>332</v>
      </c>
      <c r="F229" s="730">
        <v>227</v>
      </c>
      <c r="G229" s="480"/>
      <c r="H229" s="472"/>
      <c r="I229" s="777">
        <v>227</v>
      </c>
    </row>
    <row r="230" spans="1:9" ht="15.75" x14ac:dyDescent="0.3">
      <c r="A230" s="448">
        <v>226</v>
      </c>
      <c r="B230" s="488" t="s">
        <v>1197</v>
      </c>
      <c r="C230" s="487" t="s">
        <v>1211</v>
      </c>
      <c r="D230" s="489" t="s">
        <v>1212</v>
      </c>
      <c r="E230" s="479" t="s">
        <v>332</v>
      </c>
      <c r="F230" s="730">
        <v>453</v>
      </c>
      <c r="G230" s="480"/>
      <c r="H230" s="472"/>
      <c r="I230" s="777">
        <v>453</v>
      </c>
    </row>
    <row r="231" spans="1:9" ht="15.75" x14ac:dyDescent="0.3">
      <c r="A231" s="561">
        <v>227</v>
      </c>
      <c r="B231" s="488" t="s">
        <v>1197</v>
      </c>
      <c r="C231" s="487" t="s">
        <v>1213</v>
      </c>
      <c r="D231" s="489" t="s">
        <v>499</v>
      </c>
      <c r="E231" s="479" t="s">
        <v>332</v>
      </c>
      <c r="F231" s="730">
        <v>227</v>
      </c>
      <c r="G231" s="480"/>
      <c r="H231" s="472"/>
      <c r="I231" s="777">
        <v>227</v>
      </c>
    </row>
    <row r="232" spans="1:9" ht="15.75" x14ac:dyDescent="0.3">
      <c r="A232" s="448">
        <v>228</v>
      </c>
      <c r="B232" s="488" t="s">
        <v>1197</v>
      </c>
      <c r="C232" s="487" t="s">
        <v>1214</v>
      </c>
      <c r="D232" s="489" t="s">
        <v>500</v>
      </c>
      <c r="E232" s="479" t="s">
        <v>332</v>
      </c>
      <c r="F232" s="730">
        <v>85</v>
      </c>
      <c r="G232" s="480"/>
      <c r="H232" s="472"/>
      <c r="I232" s="777">
        <v>85</v>
      </c>
    </row>
    <row r="233" spans="1:9" ht="15.75" x14ac:dyDescent="0.3">
      <c r="A233" s="561">
        <v>229</v>
      </c>
      <c r="B233" s="488" t="s">
        <v>1197</v>
      </c>
      <c r="C233" s="487" t="s">
        <v>1215</v>
      </c>
      <c r="D233" s="489" t="s">
        <v>501</v>
      </c>
      <c r="E233" s="479" t="s">
        <v>332</v>
      </c>
      <c r="F233" s="730">
        <v>227</v>
      </c>
      <c r="G233" s="480"/>
      <c r="H233" s="472"/>
      <c r="I233" s="777">
        <v>227</v>
      </c>
    </row>
    <row r="234" spans="1:9" ht="15.75" x14ac:dyDescent="0.3">
      <c r="A234" s="448">
        <v>230</v>
      </c>
      <c r="B234" s="488" t="s">
        <v>1197</v>
      </c>
      <c r="C234" s="487" t="s">
        <v>1216</v>
      </c>
      <c r="D234" s="489" t="s">
        <v>502</v>
      </c>
      <c r="E234" s="479" t="s">
        <v>332</v>
      </c>
      <c r="F234" s="730">
        <v>397</v>
      </c>
      <c r="G234" s="480"/>
      <c r="H234" s="472"/>
      <c r="I234" s="777">
        <v>397</v>
      </c>
    </row>
    <row r="235" spans="1:9" ht="15.75" x14ac:dyDescent="0.3">
      <c r="A235" s="561">
        <v>231</v>
      </c>
      <c r="B235" s="488" t="s">
        <v>1197</v>
      </c>
      <c r="C235" s="487" t="s">
        <v>1217</v>
      </c>
      <c r="D235" s="489" t="s">
        <v>1218</v>
      </c>
      <c r="E235" s="479" t="s">
        <v>332</v>
      </c>
      <c r="F235" s="730">
        <v>85</v>
      </c>
      <c r="G235" s="480"/>
      <c r="H235" s="472"/>
      <c r="I235" s="777">
        <v>85</v>
      </c>
    </row>
    <row r="236" spans="1:9" ht="15.75" x14ac:dyDescent="0.3">
      <c r="A236" s="448">
        <v>232</v>
      </c>
      <c r="B236" s="488" t="s">
        <v>1201</v>
      </c>
      <c r="C236" s="487" t="s">
        <v>1219</v>
      </c>
      <c r="D236" s="489" t="s">
        <v>504</v>
      </c>
      <c r="E236" s="479" t="s">
        <v>332</v>
      </c>
      <c r="F236" s="730">
        <v>293</v>
      </c>
      <c r="G236" s="480"/>
      <c r="H236" s="472"/>
      <c r="I236" s="777">
        <v>293</v>
      </c>
    </row>
    <row r="237" spans="1:9" ht="15.75" x14ac:dyDescent="0.3">
      <c r="A237" s="561">
        <v>233</v>
      </c>
      <c r="B237" s="490" t="s">
        <v>1197</v>
      </c>
      <c r="C237" s="487" t="s">
        <v>1220</v>
      </c>
      <c r="D237" s="803" t="s">
        <v>1221</v>
      </c>
      <c r="E237" s="491" t="s">
        <v>332</v>
      </c>
      <c r="F237" s="730">
        <v>453</v>
      </c>
      <c r="G237" s="480"/>
      <c r="H237" s="472"/>
      <c r="I237" s="777">
        <v>453</v>
      </c>
    </row>
    <row r="238" spans="1:9" ht="15.75" x14ac:dyDescent="0.3">
      <c r="A238" s="448">
        <v>234</v>
      </c>
      <c r="B238" s="488" t="s">
        <v>1201</v>
      </c>
      <c r="C238" s="470" t="s">
        <v>1222</v>
      </c>
      <c r="D238" s="489" t="s">
        <v>505</v>
      </c>
      <c r="E238" s="479" t="s">
        <v>332</v>
      </c>
      <c r="F238" s="730">
        <v>293</v>
      </c>
      <c r="G238" s="480"/>
      <c r="H238" s="472"/>
      <c r="I238" s="777">
        <v>293</v>
      </c>
    </row>
    <row r="239" spans="1:9" ht="15.75" x14ac:dyDescent="0.3">
      <c r="A239" s="561">
        <v>235</v>
      </c>
      <c r="B239" s="488" t="s">
        <v>1197</v>
      </c>
      <c r="C239" s="470" t="s">
        <v>1223</v>
      </c>
      <c r="D239" s="489" t="s">
        <v>506</v>
      </c>
      <c r="E239" s="479" t="s">
        <v>332</v>
      </c>
      <c r="F239" s="730">
        <v>85</v>
      </c>
      <c r="G239" s="480"/>
      <c r="H239" s="472"/>
      <c r="I239" s="777">
        <v>85</v>
      </c>
    </row>
    <row r="240" spans="1:9" ht="15.75" x14ac:dyDescent="0.3">
      <c r="A240" s="448">
        <v>236</v>
      </c>
      <c r="B240" s="575" t="s">
        <v>1098</v>
      </c>
      <c r="C240" s="469" t="s">
        <v>1224</v>
      </c>
      <c r="D240" s="492" t="s">
        <v>1225</v>
      </c>
      <c r="E240" s="493" t="s">
        <v>332</v>
      </c>
      <c r="F240" s="810">
        <v>100</v>
      </c>
      <c r="G240" s="480"/>
      <c r="H240" s="472"/>
      <c r="I240" s="754">
        <v>100</v>
      </c>
    </row>
    <row r="241" spans="1:9" ht="15.75" x14ac:dyDescent="0.3">
      <c r="A241" s="561"/>
      <c r="B241" s="575"/>
      <c r="C241" s="469"/>
      <c r="D241" s="492"/>
      <c r="E241" s="493"/>
      <c r="F241" s="810"/>
      <c r="G241" s="480"/>
      <c r="H241" s="472"/>
      <c r="I241" s="810"/>
    </row>
    <row r="242" spans="1:9" ht="21" x14ac:dyDescent="0.3">
      <c r="A242" s="561"/>
      <c r="B242" s="488"/>
      <c r="C242" s="494"/>
      <c r="D242" s="397"/>
      <c r="E242" s="364"/>
      <c r="F242" s="811"/>
      <c r="G242" s="495"/>
      <c r="H242" s="262" t="s">
        <v>406</v>
      </c>
      <c r="I242" s="496">
        <f>SUM(I9:I240)</f>
        <v>591372.88</v>
      </c>
    </row>
    <row r="243" spans="1:9" x14ac:dyDescent="0.3">
      <c r="A243" s="497" t="s">
        <v>266</v>
      </c>
      <c r="B243" s="498"/>
      <c r="C243" s="499"/>
      <c r="D243" s="812"/>
      <c r="E243" s="500"/>
      <c r="F243" s="813"/>
      <c r="G243" s="500"/>
    </row>
    <row r="245" spans="1:9" x14ac:dyDescent="0.3">
      <c r="A245" s="175" t="s">
        <v>429</v>
      </c>
    </row>
    <row r="247" spans="1:9" x14ac:dyDescent="0.3">
      <c r="B247" s="177" t="s">
        <v>96</v>
      </c>
      <c r="F247" s="669"/>
      <c r="I247" s="176"/>
    </row>
    <row r="248" spans="1:9" x14ac:dyDescent="0.3">
      <c r="F248" s="176"/>
      <c r="H248" s="182"/>
      <c r="I248" s="180"/>
    </row>
    <row r="249" spans="1:9" x14ac:dyDescent="0.3">
      <c r="C249" s="179"/>
      <c r="F249" s="179"/>
      <c r="G249" s="179"/>
      <c r="H249" s="181"/>
      <c r="I249" s="180"/>
    </row>
    <row r="250" spans="1:9" x14ac:dyDescent="0.3">
      <c r="A250" s="176"/>
      <c r="C250" s="181" t="s">
        <v>256</v>
      </c>
      <c r="F250" s="182" t="s">
        <v>261</v>
      </c>
      <c r="G250" s="181"/>
      <c r="I250" s="176"/>
    </row>
    <row r="251" spans="1:9" x14ac:dyDescent="0.3">
      <c r="A251" s="176"/>
      <c r="C251" s="183" t="s">
        <v>127</v>
      </c>
      <c r="F251" s="175" t="s">
        <v>257</v>
      </c>
      <c r="H251" s="183"/>
      <c r="I251" s="176"/>
    </row>
    <row r="252" spans="1:9" x14ac:dyDescent="0.3">
      <c r="A252" s="176"/>
      <c r="C252" s="183"/>
      <c r="D252" s="176"/>
      <c r="E252" s="176"/>
      <c r="F252" s="176"/>
      <c r="G252" s="183"/>
      <c r="H252" s="176"/>
      <c r="I252" s="176"/>
    </row>
    <row r="253" spans="1:9" x14ac:dyDescent="0.3">
      <c r="A253" s="176"/>
      <c r="B253" s="176"/>
      <c r="C253" s="176"/>
      <c r="D253" s="176"/>
      <c r="E253" s="176"/>
      <c r="F253" s="176"/>
      <c r="G253" s="176"/>
      <c r="H253" s="176"/>
      <c r="I253" s="176"/>
    </row>
    <row r="254" spans="1:9" x14ac:dyDescent="0.3">
      <c r="A254" s="176"/>
      <c r="B254" s="176"/>
      <c r="C254" s="176"/>
      <c r="D254" s="176"/>
      <c r="E254" s="176"/>
      <c r="F254" s="176"/>
      <c r="G254" s="176"/>
      <c r="H254" s="176"/>
      <c r="I254" s="176"/>
    </row>
    <row r="255" spans="1:9" x14ac:dyDescent="0.3">
      <c r="A255" s="176"/>
      <c r="B255" s="176"/>
      <c r="C255" s="176"/>
      <c r="D255" s="176"/>
      <c r="E255" s="176"/>
      <c r="F255" s="176"/>
      <c r="G255" s="176"/>
      <c r="H255" s="176"/>
      <c r="I255" s="176"/>
    </row>
    <row r="256" spans="1:9" x14ac:dyDescent="0.3">
      <c r="A256" s="176"/>
      <c r="B256" s="176"/>
      <c r="C256" s="176"/>
      <c r="D256" s="176"/>
      <c r="E256" s="176"/>
      <c r="F256" s="176"/>
      <c r="G256" s="176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42:B243 B105:B107 B46:B56 B85 B87:B88 B91:B93 B95:B96 B99 B102 B129:B135 B117 B120 B123 B126 B168:B239 B58:B64 B150:B158"/>
  </dataValidations>
  <printOptions gridLines="1"/>
  <pageMargins left="0.7" right="0.7" top="1.8666666666666668E-2" bottom="4.6666666666666671E-3" header="0.3" footer="0.3"/>
  <pageSetup scale="56" fitToHeight="0" orientation="landscape" r:id="rId1"/>
  <rowBreaks count="1" manualBreakCount="1">
    <brk id="82" max="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70" zoomScaleNormal="100" zoomScaleSheetLayoutView="70" workbookViewId="0">
      <selection activeCell="L2" sqref="L2:M2"/>
    </sheetView>
  </sheetViews>
  <sheetFormatPr defaultColWidth="9.140625" defaultRowHeight="12.75" x14ac:dyDescent="0.2"/>
  <cols>
    <col min="1" max="1" width="2.7109375" style="187" customWidth="1"/>
    <col min="2" max="2" width="9" style="187" customWidth="1"/>
    <col min="3" max="3" width="23.42578125" style="187" customWidth="1"/>
    <col min="4" max="4" width="13.28515625" style="187" customWidth="1"/>
    <col min="5" max="5" width="9.5703125" style="187" customWidth="1"/>
    <col min="6" max="6" width="11.5703125" style="187" customWidth="1"/>
    <col min="7" max="7" width="12.28515625" style="187" customWidth="1"/>
    <col min="8" max="8" width="15.28515625" style="187" customWidth="1"/>
    <col min="9" max="9" width="17.5703125" style="187" customWidth="1"/>
    <col min="10" max="11" width="12.42578125" style="187" customWidth="1"/>
    <col min="12" max="12" width="23.5703125" style="187" customWidth="1"/>
    <col min="13" max="13" width="18.5703125" style="187" customWidth="1"/>
    <col min="14" max="14" width="0.85546875" style="187" customWidth="1"/>
    <col min="15" max="16384" width="9.140625" style="187"/>
  </cols>
  <sheetData>
    <row r="1" spans="1:14" ht="13.5" x14ac:dyDescent="0.2">
      <c r="A1" s="184" t="s">
        <v>430</v>
      </c>
      <c r="B1" s="185"/>
      <c r="C1" s="185"/>
      <c r="D1" s="185"/>
      <c r="E1" s="185"/>
      <c r="F1" s="185"/>
      <c r="G1" s="185"/>
      <c r="H1" s="185"/>
      <c r="I1" s="188"/>
      <c r="J1" s="247"/>
      <c r="K1" s="247"/>
      <c r="L1" s="247"/>
      <c r="M1" s="247" t="s">
        <v>395</v>
      </c>
      <c r="N1" s="188"/>
    </row>
    <row r="2" spans="1:14" ht="15" x14ac:dyDescent="0.2">
      <c r="A2" s="188" t="s">
        <v>305</v>
      </c>
      <c r="B2" s="185"/>
      <c r="C2" s="185"/>
      <c r="D2" s="186"/>
      <c r="E2" s="186"/>
      <c r="F2" s="186"/>
      <c r="G2" s="186"/>
      <c r="H2" s="186"/>
      <c r="I2" s="185"/>
      <c r="J2" s="185"/>
      <c r="K2" s="185"/>
      <c r="L2" s="320">
        <v>42634</v>
      </c>
      <c r="M2" s="350">
        <v>42651</v>
      </c>
      <c r="N2" s="188"/>
    </row>
    <row r="3" spans="1:14" x14ac:dyDescent="0.2">
      <c r="A3" s="188"/>
      <c r="B3" s="185"/>
      <c r="C3" s="185"/>
      <c r="D3" s="186"/>
      <c r="E3" s="186"/>
      <c r="F3" s="186"/>
      <c r="G3" s="186"/>
      <c r="H3" s="186"/>
      <c r="I3" s="185"/>
      <c r="J3" s="185"/>
      <c r="K3" s="185"/>
      <c r="L3" s="185"/>
      <c r="M3" s="185"/>
      <c r="N3" s="188"/>
    </row>
    <row r="4" spans="1:14" ht="15" x14ac:dyDescent="0.3">
      <c r="A4" s="111" t="s">
        <v>262</v>
      </c>
      <c r="B4" s="185"/>
      <c r="C4" s="185"/>
      <c r="D4" s="189"/>
      <c r="E4" s="248"/>
      <c r="F4" s="189"/>
      <c r="G4" s="186"/>
      <c r="H4" s="186"/>
      <c r="I4" s="186"/>
      <c r="J4" s="186"/>
      <c r="K4" s="186"/>
      <c r="L4" s="185"/>
      <c r="M4" s="186"/>
      <c r="N4" s="188"/>
    </row>
    <row r="5" spans="1:14" x14ac:dyDescent="0.2">
      <c r="A5" s="190" t="str">
        <f>'ფორმა N1'!D4</f>
        <v>საარჩევნო ბლოკი პაატა ბურჭულაძე სახელმწიფო ხალხისთვის</v>
      </c>
      <c r="B5" s="190"/>
      <c r="C5" s="190"/>
      <c r="D5" s="190"/>
      <c r="E5" s="191"/>
      <c r="F5" s="191"/>
      <c r="G5" s="191"/>
      <c r="H5" s="191"/>
      <c r="I5" s="191"/>
      <c r="J5" s="191"/>
      <c r="K5" s="191"/>
      <c r="L5" s="191"/>
      <c r="M5" s="191"/>
      <c r="N5" s="188"/>
    </row>
    <row r="6" spans="1:14" ht="13.5" thickBot="1" x14ac:dyDescent="0.25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188"/>
    </row>
    <row r="7" spans="1:14" ht="51" x14ac:dyDescent="0.2">
      <c r="A7" s="250" t="s">
        <v>64</v>
      </c>
      <c r="B7" s="251" t="s">
        <v>396</v>
      </c>
      <c r="C7" s="251" t="s">
        <v>397</v>
      </c>
      <c r="D7" s="252" t="s">
        <v>398</v>
      </c>
      <c r="E7" s="252" t="s">
        <v>263</v>
      </c>
      <c r="F7" s="252" t="s">
        <v>399</v>
      </c>
      <c r="G7" s="252" t="s">
        <v>400</v>
      </c>
      <c r="H7" s="251" t="s">
        <v>401</v>
      </c>
      <c r="I7" s="253" t="s">
        <v>402</v>
      </c>
      <c r="J7" s="253" t="s">
        <v>403</v>
      </c>
      <c r="K7" s="254" t="s">
        <v>404</v>
      </c>
      <c r="L7" s="254" t="s">
        <v>405</v>
      </c>
      <c r="M7" s="252" t="s">
        <v>395</v>
      </c>
      <c r="N7" s="188"/>
    </row>
    <row r="8" spans="1:14" x14ac:dyDescent="0.2">
      <c r="A8" s="193">
        <v>1</v>
      </c>
      <c r="B8" s="194">
        <v>2</v>
      </c>
      <c r="C8" s="194">
        <v>3</v>
      </c>
      <c r="D8" s="195">
        <v>4</v>
      </c>
      <c r="E8" s="195">
        <v>5</v>
      </c>
      <c r="F8" s="195">
        <v>6</v>
      </c>
      <c r="G8" s="195">
        <v>7</v>
      </c>
      <c r="H8" s="195">
        <v>8</v>
      </c>
      <c r="I8" s="195">
        <v>9</v>
      </c>
      <c r="J8" s="195">
        <v>10</v>
      </c>
      <c r="K8" s="195">
        <v>11</v>
      </c>
      <c r="L8" s="195">
        <v>12</v>
      </c>
      <c r="M8" s="195">
        <v>13</v>
      </c>
      <c r="N8" s="188"/>
    </row>
    <row r="9" spans="1:14" ht="15" x14ac:dyDescent="0.25">
      <c r="A9" s="196">
        <v>1</v>
      </c>
      <c r="B9" s="197"/>
      <c r="C9" s="255"/>
      <c r="D9" s="196"/>
      <c r="E9" s="196"/>
      <c r="F9" s="196"/>
      <c r="G9" s="196"/>
      <c r="H9" s="196"/>
      <c r="I9" s="196"/>
      <c r="J9" s="196"/>
      <c r="K9" s="196"/>
      <c r="L9" s="196"/>
      <c r="M9" s="256" t="str">
        <f t="shared" ref="M9:M33" si="0">IF(ISBLANK(B9),"",$M$2)</f>
        <v/>
      </c>
      <c r="N9" s="188"/>
    </row>
    <row r="10" spans="1:14" ht="15" x14ac:dyDescent="0.25">
      <c r="A10" s="196">
        <v>2</v>
      </c>
      <c r="B10" s="197"/>
      <c r="C10" s="255"/>
      <c r="D10" s="196"/>
      <c r="E10" s="196"/>
      <c r="F10" s="196"/>
      <c r="G10" s="196"/>
      <c r="H10" s="196"/>
      <c r="I10" s="196"/>
      <c r="J10" s="196"/>
      <c r="K10" s="196"/>
      <c r="L10" s="196"/>
      <c r="M10" s="256" t="str">
        <f t="shared" si="0"/>
        <v/>
      </c>
      <c r="N10" s="188"/>
    </row>
    <row r="11" spans="1:14" ht="15" x14ac:dyDescent="0.25">
      <c r="A11" s="196">
        <v>3</v>
      </c>
      <c r="B11" s="197"/>
      <c r="C11" s="255"/>
      <c r="D11" s="196"/>
      <c r="E11" s="196"/>
      <c r="F11" s="196"/>
      <c r="G11" s="196"/>
      <c r="H11" s="196"/>
      <c r="I11" s="196"/>
      <c r="J11" s="196"/>
      <c r="K11" s="196"/>
      <c r="L11" s="196"/>
      <c r="M11" s="256" t="str">
        <f t="shared" si="0"/>
        <v/>
      </c>
      <c r="N11" s="188"/>
    </row>
    <row r="12" spans="1:14" ht="15" x14ac:dyDescent="0.25">
      <c r="A12" s="196">
        <v>4</v>
      </c>
      <c r="B12" s="197"/>
      <c r="C12" s="255"/>
      <c r="D12" s="196"/>
      <c r="E12" s="196"/>
      <c r="F12" s="196"/>
      <c r="G12" s="196"/>
      <c r="H12" s="196"/>
      <c r="I12" s="196"/>
      <c r="J12" s="196"/>
      <c r="K12" s="196"/>
      <c r="L12" s="196"/>
      <c r="M12" s="256" t="str">
        <f t="shared" si="0"/>
        <v/>
      </c>
      <c r="N12" s="188"/>
    </row>
    <row r="13" spans="1:14" ht="15" x14ac:dyDescent="0.25">
      <c r="A13" s="196">
        <v>5</v>
      </c>
      <c r="B13" s="197"/>
      <c r="C13" s="255"/>
      <c r="D13" s="196"/>
      <c r="E13" s="196"/>
      <c r="F13" s="196"/>
      <c r="G13" s="196"/>
      <c r="H13" s="196"/>
      <c r="I13" s="196"/>
      <c r="J13" s="196"/>
      <c r="K13" s="196"/>
      <c r="L13" s="196"/>
      <c r="M13" s="256" t="str">
        <f t="shared" si="0"/>
        <v/>
      </c>
      <c r="N13" s="188"/>
    </row>
    <row r="14" spans="1:14" ht="15" x14ac:dyDescent="0.25">
      <c r="A14" s="196">
        <v>6</v>
      </c>
      <c r="B14" s="197"/>
      <c r="C14" s="255"/>
      <c r="D14" s="196"/>
      <c r="E14" s="196"/>
      <c r="F14" s="196"/>
      <c r="G14" s="196"/>
      <c r="H14" s="196"/>
      <c r="I14" s="196"/>
      <c r="J14" s="196"/>
      <c r="K14" s="196"/>
      <c r="L14" s="196"/>
      <c r="M14" s="256" t="str">
        <f t="shared" si="0"/>
        <v/>
      </c>
      <c r="N14" s="188"/>
    </row>
    <row r="15" spans="1:14" ht="15" x14ac:dyDescent="0.25">
      <c r="A15" s="196">
        <v>7</v>
      </c>
      <c r="B15" s="197"/>
      <c r="C15" s="255"/>
      <c r="D15" s="196"/>
      <c r="E15" s="196"/>
      <c r="F15" s="196"/>
      <c r="G15" s="196"/>
      <c r="H15" s="196"/>
      <c r="I15" s="196"/>
      <c r="J15" s="196"/>
      <c r="K15" s="196"/>
      <c r="L15" s="196"/>
      <c r="M15" s="256" t="str">
        <f t="shared" si="0"/>
        <v/>
      </c>
      <c r="N15" s="188"/>
    </row>
    <row r="16" spans="1:14" ht="15" x14ac:dyDescent="0.25">
      <c r="A16" s="196">
        <v>8</v>
      </c>
      <c r="B16" s="197"/>
      <c r="C16" s="255"/>
      <c r="D16" s="196"/>
      <c r="E16" s="196"/>
      <c r="F16" s="196"/>
      <c r="G16" s="196"/>
      <c r="H16" s="196"/>
      <c r="I16" s="196"/>
      <c r="J16" s="196"/>
      <c r="K16" s="196"/>
      <c r="L16" s="196"/>
      <c r="M16" s="256" t="str">
        <f t="shared" si="0"/>
        <v/>
      </c>
      <c r="N16" s="188"/>
    </row>
    <row r="17" spans="1:14" ht="15" x14ac:dyDescent="0.25">
      <c r="A17" s="196">
        <v>9</v>
      </c>
      <c r="B17" s="197"/>
      <c r="C17" s="255"/>
      <c r="D17" s="196"/>
      <c r="E17" s="196"/>
      <c r="F17" s="196"/>
      <c r="G17" s="196"/>
      <c r="H17" s="196"/>
      <c r="I17" s="196"/>
      <c r="J17" s="196"/>
      <c r="K17" s="196"/>
      <c r="L17" s="196"/>
      <c r="M17" s="256" t="str">
        <f t="shared" si="0"/>
        <v/>
      </c>
      <c r="N17" s="188"/>
    </row>
    <row r="18" spans="1:14" ht="15" x14ac:dyDescent="0.25">
      <c r="A18" s="196">
        <v>10</v>
      </c>
      <c r="B18" s="197"/>
      <c r="C18" s="255"/>
      <c r="D18" s="196"/>
      <c r="E18" s="196"/>
      <c r="F18" s="196"/>
      <c r="G18" s="196"/>
      <c r="H18" s="196"/>
      <c r="I18" s="196"/>
      <c r="J18" s="196"/>
      <c r="K18" s="196"/>
      <c r="L18" s="196"/>
      <c r="M18" s="256" t="str">
        <f t="shared" si="0"/>
        <v/>
      </c>
      <c r="N18" s="188"/>
    </row>
    <row r="19" spans="1:14" ht="15" x14ac:dyDescent="0.25">
      <c r="A19" s="196">
        <v>11</v>
      </c>
      <c r="B19" s="197"/>
      <c r="C19" s="255"/>
      <c r="D19" s="196"/>
      <c r="E19" s="196"/>
      <c r="F19" s="196"/>
      <c r="G19" s="196"/>
      <c r="H19" s="196"/>
      <c r="I19" s="196"/>
      <c r="J19" s="196"/>
      <c r="K19" s="196"/>
      <c r="L19" s="196"/>
      <c r="M19" s="256" t="str">
        <f t="shared" si="0"/>
        <v/>
      </c>
      <c r="N19" s="188"/>
    </row>
    <row r="20" spans="1:14" ht="15" x14ac:dyDescent="0.25">
      <c r="A20" s="196">
        <v>12</v>
      </c>
      <c r="B20" s="197"/>
      <c r="C20" s="255"/>
      <c r="D20" s="196"/>
      <c r="E20" s="196"/>
      <c r="F20" s="196"/>
      <c r="G20" s="196"/>
      <c r="H20" s="196"/>
      <c r="I20" s="196"/>
      <c r="J20" s="196"/>
      <c r="K20" s="196"/>
      <c r="L20" s="196"/>
      <c r="M20" s="256" t="str">
        <f t="shared" si="0"/>
        <v/>
      </c>
      <c r="N20" s="188"/>
    </row>
    <row r="21" spans="1:14" ht="15" x14ac:dyDescent="0.25">
      <c r="A21" s="196">
        <v>13</v>
      </c>
      <c r="B21" s="197"/>
      <c r="C21" s="255"/>
      <c r="D21" s="196"/>
      <c r="E21" s="196"/>
      <c r="F21" s="196"/>
      <c r="G21" s="196"/>
      <c r="H21" s="196"/>
      <c r="I21" s="196"/>
      <c r="J21" s="196"/>
      <c r="K21" s="196"/>
      <c r="L21" s="196"/>
      <c r="M21" s="256" t="str">
        <f t="shared" si="0"/>
        <v/>
      </c>
      <c r="N21" s="188"/>
    </row>
    <row r="22" spans="1:14" ht="15" x14ac:dyDescent="0.25">
      <c r="A22" s="196">
        <v>14</v>
      </c>
      <c r="B22" s="197"/>
      <c r="C22" s="255"/>
      <c r="D22" s="196"/>
      <c r="E22" s="196"/>
      <c r="F22" s="196"/>
      <c r="G22" s="196"/>
      <c r="H22" s="196"/>
      <c r="I22" s="196"/>
      <c r="J22" s="196"/>
      <c r="K22" s="196"/>
      <c r="L22" s="196"/>
      <c r="M22" s="256" t="str">
        <f t="shared" si="0"/>
        <v/>
      </c>
      <c r="N22" s="188"/>
    </row>
    <row r="23" spans="1:14" ht="15" x14ac:dyDescent="0.25">
      <c r="A23" s="196">
        <v>15</v>
      </c>
      <c r="B23" s="197"/>
      <c r="C23" s="255"/>
      <c r="D23" s="196"/>
      <c r="E23" s="196"/>
      <c r="F23" s="196"/>
      <c r="G23" s="196"/>
      <c r="H23" s="196"/>
      <c r="I23" s="196"/>
      <c r="J23" s="196"/>
      <c r="K23" s="196"/>
      <c r="L23" s="196"/>
      <c r="M23" s="256" t="str">
        <f t="shared" si="0"/>
        <v/>
      </c>
      <c r="N23" s="188"/>
    </row>
    <row r="24" spans="1:14" ht="15" x14ac:dyDescent="0.25">
      <c r="A24" s="196">
        <v>16</v>
      </c>
      <c r="B24" s="197"/>
      <c r="C24" s="255"/>
      <c r="D24" s="196"/>
      <c r="E24" s="196"/>
      <c r="F24" s="196"/>
      <c r="G24" s="196"/>
      <c r="H24" s="196"/>
      <c r="I24" s="196"/>
      <c r="J24" s="196"/>
      <c r="K24" s="196"/>
      <c r="L24" s="196"/>
      <c r="M24" s="256" t="str">
        <f t="shared" si="0"/>
        <v/>
      </c>
      <c r="N24" s="188"/>
    </row>
    <row r="25" spans="1:14" ht="15" x14ac:dyDescent="0.25">
      <c r="A25" s="196">
        <v>17</v>
      </c>
      <c r="B25" s="197"/>
      <c r="C25" s="255"/>
      <c r="D25" s="196"/>
      <c r="E25" s="196"/>
      <c r="F25" s="196"/>
      <c r="G25" s="196"/>
      <c r="H25" s="196"/>
      <c r="I25" s="196"/>
      <c r="J25" s="196"/>
      <c r="K25" s="196"/>
      <c r="L25" s="196"/>
      <c r="M25" s="256" t="str">
        <f t="shared" si="0"/>
        <v/>
      </c>
      <c r="N25" s="188"/>
    </row>
    <row r="26" spans="1:14" ht="15" x14ac:dyDescent="0.25">
      <c r="A26" s="196">
        <v>18</v>
      </c>
      <c r="B26" s="197"/>
      <c r="C26" s="255"/>
      <c r="D26" s="196"/>
      <c r="E26" s="196"/>
      <c r="F26" s="196"/>
      <c r="G26" s="196"/>
      <c r="H26" s="196"/>
      <c r="I26" s="196"/>
      <c r="J26" s="196"/>
      <c r="K26" s="196"/>
      <c r="L26" s="196"/>
      <c r="M26" s="256" t="str">
        <f t="shared" si="0"/>
        <v/>
      </c>
      <c r="N26" s="188"/>
    </row>
    <row r="27" spans="1:14" ht="15" x14ac:dyDescent="0.25">
      <c r="A27" s="196">
        <v>19</v>
      </c>
      <c r="B27" s="197"/>
      <c r="C27" s="255"/>
      <c r="D27" s="196"/>
      <c r="E27" s="196"/>
      <c r="F27" s="196"/>
      <c r="G27" s="196"/>
      <c r="H27" s="196"/>
      <c r="I27" s="196"/>
      <c r="J27" s="196"/>
      <c r="K27" s="196"/>
      <c r="L27" s="196"/>
      <c r="M27" s="256" t="str">
        <f t="shared" si="0"/>
        <v/>
      </c>
      <c r="N27" s="188"/>
    </row>
    <row r="28" spans="1:14" ht="15" x14ac:dyDescent="0.25">
      <c r="A28" s="196">
        <v>20</v>
      </c>
      <c r="B28" s="197"/>
      <c r="C28" s="255"/>
      <c r="D28" s="196"/>
      <c r="E28" s="196"/>
      <c r="F28" s="196"/>
      <c r="G28" s="196"/>
      <c r="H28" s="196"/>
      <c r="I28" s="196"/>
      <c r="J28" s="196"/>
      <c r="K28" s="196"/>
      <c r="L28" s="196"/>
      <c r="M28" s="256" t="str">
        <f t="shared" si="0"/>
        <v/>
      </c>
      <c r="N28" s="188"/>
    </row>
    <row r="29" spans="1:14" ht="15" x14ac:dyDescent="0.25">
      <c r="A29" s="196">
        <v>21</v>
      </c>
      <c r="B29" s="197"/>
      <c r="C29" s="255"/>
      <c r="D29" s="196"/>
      <c r="E29" s="196"/>
      <c r="F29" s="196"/>
      <c r="G29" s="196"/>
      <c r="H29" s="196"/>
      <c r="I29" s="196"/>
      <c r="J29" s="196"/>
      <c r="K29" s="196"/>
      <c r="L29" s="196"/>
      <c r="M29" s="256" t="str">
        <f t="shared" si="0"/>
        <v/>
      </c>
      <c r="N29" s="188"/>
    </row>
    <row r="30" spans="1:14" ht="15" x14ac:dyDescent="0.25">
      <c r="A30" s="196">
        <v>22</v>
      </c>
      <c r="B30" s="197"/>
      <c r="C30" s="255"/>
      <c r="D30" s="196"/>
      <c r="E30" s="196"/>
      <c r="F30" s="196"/>
      <c r="G30" s="196"/>
      <c r="H30" s="196"/>
      <c r="I30" s="196"/>
      <c r="J30" s="196"/>
      <c r="K30" s="196"/>
      <c r="L30" s="196"/>
      <c r="M30" s="256" t="str">
        <f t="shared" si="0"/>
        <v/>
      </c>
      <c r="N30" s="188"/>
    </row>
    <row r="31" spans="1:14" ht="15" x14ac:dyDescent="0.25">
      <c r="A31" s="196">
        <v>23</v>
      </c>
      <c r="B31" s="197"/>
      <c r="C31" s="255"/>
      <c r="D31" s="196"/>
      <c r="E31" s="196"/>
      <c r="F31" s="196"/>
      <c r="G31" s="196"/>
      <c r="H31" s="196"/>
      <c r="I31" s="196"/>
      <c r="J31" s="196"/>
      <c r="K31" s="196"/>
      <c r="L31" s="196"/>
      <c r="M31" s="256" t="str">
        <f t="shared" si="0"/>
        <v/>
      </c>
      <c r="N31" s="188"/>
    </row>
    <row r="32" spans="1:14" ht="15" x14ac:dyDescent="0.25">
      <c r="A32" s="196">
        <v>24</v>
      </c>
      <c r="B32" s="197"/>
      <c r="C32" s="255"/>
      <c r="D32" s="196"/>
      <c r="E32" s="196"/>
      <c r="F32" s="196"/>
      <c r="G32" s="196"/>
      <c r="H32" s="196"/>
      <c r="I32" s="196"/>
      <c r="J32" s="196"/>
      <c r="K32" s="196"/>
      <c r="L32" s="196"/>
      <c r="M32" s="256" t="str">
        <f t="shared" si="0"/>
        <v/>
      </c>
      <c r="N32" s="188"/>
    </row>
    <row r="33" spans="1:14" ht="15" x14ac:dyDescent="0.25">
      <c r="A33" s="257" t="s">
        <v>266</v>
      </c>
      <c r="B33" s="197"/>
      <c r="C33" s="255"/>
      <c r="D33" s="196"/>
      <c r="E33" s="196"/>
      <c r="F33" s="196"/>
      <c r="G33" s="196"/>
      <c r="H33" s="196"/>
      <c r="I33" s="196"/>
      <c r="J33" s="196"/>
      <c r="K33" s="196"/>
      <c r="L33" s="196"/>
      <c r="M33" s="256" t="str">
        <f t="shared" si="0"/>
        <v/>
      </c>
      <c r="N33" s="188"/>
    </row>
    <row r="34" spans="1:14" s="203" customFormat="1" x14ac:dyDescent="0.2"/>
    <row r="37" spans="1:14" s="21" customFormat="1" ht="15" x14ac:dyDescent="0.3">
      <c r="B37" s="198" t="s">
        <v>96</v>
      </c>
    </row>
    <row r="38" spans="1:14" s="21" customFormat="1" ht="15" x14ac:dyDescent="0.3">
      <c r="B38" s="198"/>
    </row>
    <row r="39" spans="1:14" s="21" customFormat="1" ht="15" x14ac:dyDescent="0.3">
      <c r="C39" s="200"/>
      <c r="D39" s="199"/>
      <c r="E39" s="199"/>
      <c r="H39" s="200"/>
      <c r="I39" s="200"/>
      <c r="J39" s="199"/>
      <c r="K39" s="199"/>
      <c r="L39" s="199"/>
    </row>
    <row r="40" spans="1:14" s="21" customFormat="1" ht="15" x14ac:dyDescent="0.3">
      <c r="C40" s="201" t="s">
        <v>256</v>
      </c>
      <c r="D40" s="199"/>
      <c r="E40" s="199"/>
      <c r="H40" s="198" t="s">
        <v>307</v>
      </c>
      <c r="M40" s="199"/>
    </row>
    <row r="41" spans="1:14" s="21" customFormat="1" ht="15" x14ac:dyDescent="0.3">
      <c r="C41" s="201" t="s">
        <v>127</v>
      </c>
      <c r="D41" s="199"/>
      <c r="E41" s="199"/>
      <c r="H41" s="202" t="s">
        <v>257</v>
      </c>
      <c r="M41" s="199"/>
    </row>
    <row r="42" spans="1:14" ht="15" x14ac:dyDescent="0.3">
      <c r="C42" s="201"/>
      <c r="F42" s="202"/>
      <c r="J42" s="204"/>
      <c r="K42" s="204"/>
      <c r="L42" s="204"/>
      <c r="M42" s="204"/>
    </row>
    <row r="43" spans="1:14" ht="15" x14ac:dyDescent="0.3">
      <c r="C43" s="20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58">
        <v>40907</v>
      </c>
      <c r="C2" t="s">
        <v>188</v>
      </c>
      <c r="E2" t="s">
        <v>219</v>
      </c>
      <c r="G2" s="59" t="s">
        <v>225</v>
      </c>
    </row>
    <row r="3" spans="1:7" ht="15" x14ac:dyDescent="0.2">
      <c r="A3" s="58">
        <v>40908</v>
      </c>
      <c r="C3" t="s">
        <v>189</v>
      </c>
      <c r="E3" t="s">
        <v>220</v>
      </c>
      <c r="G3" s="59" t="s">
        <v>226</v>
      </c>
    </row>
    <row r="4" spans="1:7" ht="15" x14ac:dyDescent="0.2">
      <c r="A4" s="58">
        <v>40909</v>
      </c>
      <c r="C4" t="s">
        <v>190</v>
      </c>
      <c r="E4" t="s">
        <v>221</v>
      </c>
      <c r="G4" s="59" t="s">
        <v>227</v>
      </c>
    </row>
    <row r="5" spans="1:7" x14ac:dyDescent="0.2">
      <c r="A5" s="58">
        <v>40910</v>
      </c>
      <c r="C5" t="s">
        <v>191</v>
      </c>
      <c r="E5" t="s">
        <v>222</v>
      </c>
    </row>
    <row r="6" spans="1:7" x14ac:dyDescent="0.2">
      <c r="A6" s="58">
        <v>40911</v>
      </c>
      <c r="C6" t="s">
        <v>192</v>
      </c>
    </row>
    <row r="7" spans="1:7" x14ac:dyDescent="0.2">
      <c r="A7" s="58">
        <v>40912</v>
      </c>
      <c r="C7" t="s">
        <v>193</v>
      </c>
    </row>
    <row r="8" spans="1:7" x14ac:dyDescent="0.2">
      <c r="A8" s="58">
        <v>40913</v>
      </c>
      <c r="C8" t="s">
        <v>194</v>
      </c>
    </row>
    <row r="9" spans="1:7" x14ac:dyDescent="0.2">
      <c r="A9" s="58">
        <v>40914</v>
      </c>
      <c r="C9" t="s">
        <v>195</v>
      </c>
    </row>
    <row r="10" spans="1:7" x14ac:dyDescent="0.2">
      <c r="A10" s="58">
        <v>40915</v>
      </c>
      <c r="C10" t="s">
        <v>196</v>
      </c>
    </row>
    <row r="11" spans="1:7" x14ac:dyDescent="0.2">
      <c r="A11" s="58">
        <v>40916</v>
      </c>
      <c r="C11" t="s">
        <v>197</v>
      </c>
    </row>
    <row r="12" spans="1:7" x14ac:dyDescent="0.2">
      <c r="A12" s="58">
        <v>40917</v>
      </c>
      <c r="C12" t="s">
        <v>198</v>
      </c>
    </row>
    <row r="13" spans="1:7" x14ac:dyDescent="0.2">
      <c r="A13" s="58">
        <v>40918</v>
      </c>
      <c r="C13" t="s">
        <v>199</v>
      </c>
    </row>
    <row r="14" spans="1:7" x14ac:dyDescent="0.2">
      <c r="A14" s="58">
        <v>40919</v>
      </c>
      <c r="C14" t="s">
        <v>200</v>
      </c>
    </row>
    <row r="15" spans="1:7" x14ac:dyDescent="0.2">
      <c r="A15" s="58">
        <v>40920</v>
      </c>
      <c r="C15" t="s">
        <v>201</v>
      </c>
    </row>
    <row r="16" spans="1:7" x14ac:dyDescent="0.2">
      <c r="A16" s="58">
        <v>40921</v>
      </c>
      <c r="C16" t="s">
        <v>202</v>
      </c>
    </row>
    <row r="17" spans="1:3" x14ac:dyDescent="0.2">
      <c r="A17" s="58">
        <v>40922</v>
      </c>
      <c r="C17" t="s">
        <v>203</v>
      </c>
    </row>
    <row r="18" spans="1:3" x14ac:dyDescent="0.2">
      <c r="A18" s="58">
        <v>40923</v>
      </c>
      <c r="C18" t="s">
        <v>204</v>
      </c>
    </row>
    <row r="19" spans="1:3" x14ac:dyDescent="0.2">
      <c r="A19" s="58">
        <v>40924</v>
      </c>
      <c r="C19" t="s">
        <v>205</v>
      </c>
    </row>
    <row r="20" spans="1:3" x14ac:dyDescent="0.2">
      <c r="A20" s="58">
        <v>40925</v>
      </c>
      <c r="C20" t="s">
        <v>206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14.28515625" style="21" bestFit="1" customWidth="1"/>
    <col min="2" max="2" width="80" style="24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1" t="s">
        <v>260</v>
      </c>
      <c r="B1" s="238"/>
      <c r="C1" s="822" t="s">
        <v>97</v>
      </c>
      <c r="D1" s="822"/>
      <c r="E1" s="110"/>
    </row>
    <row r="2" spans="1:12" s="6" customFormat="1" x14ac:dyDescent="0.3">
      <c r="A2" s="73" t="s">
        <v>128</v>
      </c>
      <c r="B2" s="238"/>
      <c r="C2" s="320">
        <v>42634</v>
      </c>
      <c r="D2" s="350">
        <v>42651</v>
      </c>
      <c r="E2" s="110"/>
    </row>
    <row r="3" spans="1:12" s="6" customFormat="1" x14ac:dyDescent="0.3">
      <c r="A3" s="73"/>
      <c r="B3" s="238"/>
      <c r="C3" s="72"/>
      <c r="D3" s="72"/>
      <c r="E3" s="110"/>
    </row>
    <row r="4" spans="1:12" s="2" customFormat="1" x14ac:dyDescent="0.3">
      <c r="A4" s="74" t="str">
        <f>'ფორმა N2'!A4</f>
        <v>ანგარიშვალდებული პირის დასახელება:</v>
      </c>
      <c r="B4" s="239"/>
      <c r="C4" s="73"/>
      <c r="D4" s="73"/>
      <c r="E4" s="105"/>
      <c r="L4" s="6"/>
    </row>
    <row r="5" spans="1:12" s="2" customFormat="1" x14ac:dyDescent="0.3">
      <c r="A5" s="114" t="str">
        <f>'ფორმა N1'!D4</f>
        <v>საარჩევნო ბლოკი პაატა ბურჭულაძე სახელმწიფო ხალხისთვის</v>
      </c>
      <c r="B5" s="240"/>
      <c r="C5" s="55"/>
      <c r="D5" s="55"/>
      <c r="E5" s="105"/>
    </row>
    <row r="6" spans="1:12" s="2" customFormat="1" x14ac:dyDescent="0.3">
      <c r="A6" s="74"/>
      <c r="B6" s="239"/>
      <c r="C6" s="73"/>
      <c r="D6" s="73"/>
      <c r="E6" s="105"/>
    </row>
    <row r="7" spans="1:12" s="6" customFormat="1" ht="18" x14ac:dyDescent="0.3">
      <c r="A7" s="97"/>
      <c r="B7" s="109"/>
      <c r="C7" s="75"/>
      <c r="D7" s="75"/>
      <c r="E7" s="110"/>
    </row>
    <row r="8" spans="1:12" s="6" customFormat="1" ht="30" x14ac:dyDescent="0.3">
      <c r="A8" s="103" t="s">
        <v>64</v>
      </c>
      <c r="B8" s="76" t="s">
        <v>237</v>
      </c>
      <c r="C8" s="76" t="s">
        <v>66</v>
      </c>
      <c r="D8" s="76" t="s">
        <v>67</v>
      </c>
      <c r="E8" s="110"/>
      <c r="F8" s="20"/>
    </row>
    <row r="9" spans="1:12" s="7" customFormat="1" x14ac:dyDescent="0.3">
      <c r="A9" s="225">
        <v>1</v>
      </c>
      <c r="B9" s="225" t="s">
        <v>65</v>
      </c>
      <c r="C9" s="82">
        <f>SUM(C10,C26)</f>
        <v>0</v>
      </c>
      <c r="D9" s="82">
        <f>SUM(D10,D26)</f>
        <v>0</v>
      </c>
      <c r="E9" s="110"/>
    </row>
    <row r="10" spans="1:12" s="7" customFormat="1" x14ac:dyDescent="0.3">
      <c r="A10" s="84">
        <v>1.1000000000000001</v>
      </c>
      <c r="B10" s="84" t="s">
        <v>69</v>
      </c>
      <c r="C10" s="82">
        <f>SUM(C11,C12,C16,C19,C25,C26)</f>
        <v>0</v>
      </c>
      <c r="D10" s="82">
        <f>SUM(D11,D12,D16,D19,D24,D25)</f>
        <v>0</v>
      </c>
      <c r="E10" s="110"/>
    </row>
    <row r="11" spans="1:12" s="9" customFormat="1" ht="18" x14ac:dyDescent="0.3">
      <c r="A11" s="85" t="s">
        <v>30</v>
      </c>
      <c r="B11" s="85" t="s">
        <v>68</v>
      </c>
      <c r="C11" s="8"/>
      <c r="D11" s="8"/>
      <c r="E11" s="110"/>
    </row>
    <row r="12" spans="1:12" s="10" customFormat="1" x14ac:dyDescent="0.3">
      <c r="A12" s="85" t="s">
        <v>31</v>
      </c>
      <c r="B12" s="85" t="s">
        <v>296</v>
      </c>
      <c r="C12" s="104">
        <f>SUM(C14:C15)</f>
        <v>0</v>
      </c>
      <c r="D12" s="104">
        <f>SUM(D14:D15)</f>
        <v>0</v>
      </c>
      <c r="E12" s="110"/>
    </row>
    <row r="13" spans="1:12" s="3" customFormat="1" x14ac:dyDescent="0.3">
      <c r="A13" s="94" t="s">
        <v>70</v>
      </c>
      <c r="B13" s="94" t="s">
        <v>299</v>
      </c>
      <c r="C13" s="8"/>
      <c r="D13" s="8"/>
      <c r="E13" s="110"/>
    </row>
    <row r="14" spans="1:12" s="3" customFormat="1" x14ac:dyDescent="0.3">
      <c r="A14" s="94" t="s">
        <v>471</v>
      </c>
      <c r="B14" s="94" t="s">
        <v>470</v>
      </c>
      <c r="C14" s="8"/>
      <c r="D14" s="8"/>
      <c r="E14" s="110"/>
    </row>
    <row r="15" spans="1:12" s="3" customFormat="1" x14ac:dyDescent="0.3">
      <c r="A15" s="94" t="s">
        <v>472</v>
      </c>
      <c r="B15" s="94" t="s">
        <v>86</v>
      </c>
      <c r="C15" s="8"/>
      <c r="D15" s="8"/>
      <c r="E15" s="110"/>
    </row>
    <row r="16" spans="1:12" s="3" customFormat="1" x14ac:dyDescent="0.3">
      <c r="A16" s="85" t="s">
        <v>71</v>
      </c>
      <c r="B16" s="85" t="s">
        <v>72</v>
      </c>
      <c r="C16" s="104">
        <f>SUM(C17:C18)</f>
        <v>0</v>
      </c>
      <c r="D16" s="104">
        <f>SUM(D17:D18)</f>
        <v>0</v>
      </c>
      <c r="E16" s="110"/>
    </row>
    <row r="17" spans="1:5" s="3" customFormat="1" x14ac:dyDescent="0.3">
      <c r="A17" s="94" t="s">
        <v>73</v>
      </c>
      <c r="B17" s="94" t="s">
        <v>75</v>
      </c>
      <c r="C17" s="8"/>
      <c r="D17" s="8"/>
      <c r="E17" s="110"/>
    </row>
    <row r="18" spans="1:5" s="3" customFormat="1" ht="30" x14ac:dyDescent="0.3">
      <c r="A18" s="94" t="s">
        <v>74</v>
      </c>
      <c r="B18" s="94" t="s">
        <v>98</v>
      </c>
      <c r="C18" s="8"/>
      <c r="D18" s="8"/>
      <c r="E18" s="110"/>
    </row>
    <row r="19" spans="1:5" s="3" customFormat="1" x14ac:dyDescent="0.3">
      <c r="A19" s="85" t="s">
        <v>76</v>
      </c>
      <c r="B19" s="85" t="s">
        <v>392</v>
      </c>
      <c r="C19" s="104">
        <f>SUM(C20:C23)</f>
        <v>0</v>
      </c>
      <c r="D19" s="104">
        <f>SUM(D20:D23)</f>
        <v>0</v>
      </c>
      <c r="E19" s="110"/>
    </row>
    <row r="20" spans="1:5" s="3" customFormat="1" x14ac:dyDescent="0.3">
      <c r="A20" s="94" t="s">
        <v>77</v>
      </c>
      <c r="B20" s="94" t="s">
        <v>78</v>
      </c>
      <c r="C20" s="8"/>
      <c r="D20" s="8"/>
      <c r="E20" s="110"/>
    </row>
    <row r="21" spans="1:5" s="3" customFormat="1" ht="30" x14ac:dyDescent="0.3">
      <c r="A21" s="94" t="s">
        <v>81</v>
      </c>
      <c r="B21" s="94" t="s">
        <v>79</v>
      </c>
      <c r="C21" s="8"/>
      <c r="D21" s="8"/>
      <c r="E21" s="110"/>
    </row>
    <row r="22" spans="1:5" s="3" customFormat="1" x14ac:dyDescent="0.3">
      <c r="A22" s="94" t="s">
        <v>82</v>
      </c>
      <c r="B22" s="94" t="s">
        <v>80</v>
      </c>
      <c r="C22" s="8"/>
      <c r="D22" s="8"/>
      <c r="E22" s="110"/>
    </row>
    <row r="23" spans="1:5" s="3" customFormat="1" x14ac:dyDescent="0.3">
      <c r="A23" s="94" t="s">
        <v>83</v>
      </c>
      <c r="B23" s="94" t="s">
        <v>416</v>
      </c>
      <c r="C23" s="8"/>
      <c r="D23" s="8"/>
      <c r="E23" s="110"/>
    </row>
    <row r="24" spans="1:5" s="3" customFormat="1" x14ac:dyDescent="0.3">
      <c r="A24" s="85" t="s">
        <v>84</v>
      </c>
      <c r="B24" s="85" t="s">
        <v>417</v>
      </c>
      <c r="C24" s="258"/>
      <c r="D24" s="8"/>
      <c r="E24" s="110"/>
    </row>
    <row r="25" spans="1:5" s="3" customFormat="1" x14ac:dyDescent="0.3">
      <c r="A25" s="85" t="s">
        <v>239</v>
      </c>
      <c r="B25" s="85" t="s">
        <v>423</v>
      </c>
      <c r="C25" s="8"/>
      <c r="D25" s="8"/>
      <c r="E25" s="110"/>
    </row>
    <row r="26" spans="1:5" x14ac:dyDescent="0.3">
      <c r="A26" s="84">
        <v>1.2</v>
      </c>
      <c r="B26" s="84" t="s">
        <v>85</v>
      </c>
      <c r="C26" s="82">
        <f>SUM(C27,C35)</f>
        <v>0</v>
      </c>
      <c r="D26" s="82">
        <f>SUM(D27,D35)</f>
        <v>0</v>
      </c>
      <c r="E26" s="110"/>
    </row>
    <row r="27" spans="1:5" x14ac:dyDescent="0.3">
      <c r="A27" s="85" t="s">
        <v>32</v>
      </c>
      <c r="B27" s="85" t="s">
        <v>299</v>
      </c>
      <c r="C27" s="104">
        <f>SUM(C28:C30)</f>
        <v>0</v>
      </c>
      <c r="D27" s="104">
        <f>SUM(D28:D30)</f>
        <v>0</v>
      </c>
      <c r="E27" s="110"/>
    </row>
    <row r="28" spans="1:5" x14ac:dyDescent="0.3">
      <c r="A28" s="233" t="s">
        <v>87</v>
      </c>
      <c r="B28" s="233" t="s">
        <v>297</v>
      </c>
      <c r="C28" s="8"/>
      <c r="D28" s="8"/>
      <c r="E28" s="110"/>
    </row>
    <row r="29" spans="1:5" x14ac:dyDescent="0.3">
      <c r="A29" s="233" t="s">
        <v>88</v>
      </c>
      <c r="B29" s="233" t="s">
        <v>300</v>
      </c>
      <c r="C29" s="8"/>
      <c r="D29" s="8"/>
      <c r="E29" s="110"/>
    </row>
    <row r="30" spans="1:5" x14ac:dyDescent="0.3">
      <c r="A30" s="233" t="s">
        <v>425</v>
      </c>
      <c r="B30" s="233" t="s">
        <v>298</v>
      </c>
      <c r="C30" s="8"/>
      <c r="D30" s="8"/>
      <c r="E30" s="110"/>
    </row>
    <row r="31" spans="1:5" x14ac:dyDescent="0.3">
      <c r="A31" s="85" t="s">
        <v>33</v>
      </c>
      <c r="B31" s="85" t="s">
        <v>470</v>
      </c>
      <c r="C31" s="104">
        <f>SUM(C32:C34)</f>
        <v>0</v>
      </c>
      <c r="D31" s="104">
        <f>SUM(D32:D34)</f>
        <v>0</v>
      </c>
      <c r="E31" s="110"/>
    </row>
    <row r="32" spans="1:5" x14ac:dyDescent="0.3">
      <c r="A32" s="233" t="s">
        <v>12</v>
      </c>
      <c r="B32" s="233" t="s">
        <v>473</v>
      </c>
      <c r="C32" s="8"/>
      <c r="D32" s="8"/>
      <c r="E32" s="110"/>
    </row>
    <row r="33" spans="1:9" x14ac:dyDescent="0.3">
      <c r="A33" s="233" t="s">
        <v>13</v>
      </c>
      <c r="B33" s="233" t="s">
        <v>474</v>
      </c>
      <c r="C33" s="8"/>
      <c r="D33" s="8"/>
      <c r="E33" s="110"/>
    </row>
    <row r="34" spans="1:9" x14ac:dyDescent="0.3">
      <c r="A34" s="233" t="s">
        <v>269</v>
      </c>
      <c r="B34" s="233" t="s">
        <v>475</v>
      </c>
      <c r="C34" s="8"/>
      <c r="D34" s="8"/>
      <c r="E34" s="110"/>
    </row>
    <row r="35" spans="1:9" s="23" customFormat="1" x14ac:dyDescent="0.3">
      <c r="A35" s="85" t="s">
        <v>34</v>
      </c>
      <c r="B35" s="246" t="s">
        <v>422</v>
      </c>
      <c r="C35" s="8"/>
      <c r="D35" s="8"/>
    </row>
    <row r="36" spans="1:9" s="2" customFormat="1" x14ac:dyDescent="0.3">
      <c r="A36" s="1"/>
      <c r="B36" s="241"/>
      <c r="E36" s="5"/>
    </row>
    <row r="37" spans="1:9" s="2" customFormat="1" x14ac:dyDescent="0.3">
      <c r="B37" s="24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6" t="s">
        <v>96</v>
      </c>
      <c r="B40" s="241"/>
      <c r="E40" s="5"/>
    </row>
    <row r="41" spans="1:9" s="2" customFormat="1" x14ac:dyDescent="0.3">
      <c r="B41" s="241"/>
      <c r="E41"/>
      <c r="F41"/>
      <c r="G41"/>
      <c r="H41"/>
      <c r="I41"/>
    </row>
    <row r="42" spans="1:9" s="2" customFormat="1" x14ac:dyDescent="0.3">
      <c r="B42" s="241"/>
      <c r="D42" s="12"/>
      <c r="E42"/>
      <c r="F42"/>
      <c r="G42"/>
      <c r="H42"/>
      <c r="I42"/>
    </row>
    <row r="43" spans="1:9" s="2" customFormat="1" x14ac:dyDescent="0.3">
      <c r="A43"/>
      <c r="B43" s="243" t="s">
        <v>420</v>
      </c>
      <c r="D43" s="12"/>
      <c r="E43"/>
      <c r="F43"/>
      <c r="G43"/>
      <c r="H43"/>
      <c r="I43"/>
    </row>
    <row r="44" spans="1:9" s="2" customFormat="1" x14ac:dyDescent="0.3">
      <c r="A44"/>
      <c r="B44" s="241" t="s">
        <v>258</v>
      </c>
      <c r="D44" s="12"/>
      <c r="E44"/>
      <c r="F44"/>
      <c r="G44"/>
      <c r="H44"/>
      <c r="I44"/>
    </row>
    <row r="45" spans="1:9" customFormat="1" ht="12.75" x14ac:dyDescent="0.2">
      <c r="B45" s="244" t="s">
        <v>127</v>
      </c>
    </row>
    <row r="46" spans="1:9" customFormat="1" ht="12.75" x14ac:dyDescent="0.2">
      <c r="B46" s="245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381</v>
      </c>
      <c r="B1" s="222"/>
      <c r="C1" s="822" t="s">
        <v>97</v>
      </c>
      <c r="D1" s="822"/>
      <c r="E1" s="88"/>
    </row>
    <row r="2" spans="1:5" s="6" customFormat="1" x14ac:dyDescent="0.3">
      <c r="A2" s="71" t="s">
        <v>382</v>
      </c>
      <c r="B2" s="222"/>
      <c r="C2" s="320">
        <v>42634</v>
      </c>
      <c r="D2" s="350">
        <v>42651</v>
      </c>
      <c r="E2" s="88"/>
    </row>
    <row r="3" spans="1:5" s="6" customFormat="1" x14ac:dyDescent="0.3">
      <c r="A3" s="71" t="s">
        <v>383</v>
      </c>
      <c r="B3" s="222"/>
      <c r="C3" s="223"/>
      <c r="D3" s="223"/>
      <c r="E3" s="88"/>
    </row>
    <row r="4" spans="1:5" s="6" customFormat="1" x14ac:dyDescent="0.3">
      <c r="A4" s="73" t="s">
        <v>128</v>
      </c>
      <c r="B4" s="222"/>
      <c r="C4" s="223"/>
      <c r="D4" s="223"/>
      <c r="E4" s="88"/>
    </row>
    <row r="5" spans="1:5" s="6" customFormat="1" x14ac:dyDescent="0.3">
      <c r="A5" s="73"/>
      <c r="B5" s="222"/>
      <c r="C5" s="223"/>
      <c r="D5" s="223"/>
      <c r="E5" s="88"/>
    </row>
    <row r="6" spans="1:5" x14ac:dyDescent="0.3">
      <c r="A6" s="74" t="s">
        <v>262</v>
      </c>
      <c r="B6" s="74"/>
      <c r="C6" s="73"/>
      <c r="D6" s="73"/>
      <c r="E6" s="89"/>
    </row>
    <row r="7" spans="1:5" x14ac:dyDescent="0.3">
      <c r="A7" s="224" t="str">
        <f>'ფორმა N1'!D4</f>
        <v>საარჩევნო ბლოკი პაატა ბურჭულაძე სახელმწიფო ხალხისთვის</v>
      </c>
      <c r="B7" s="77"/>
      <c r="C7" s="78"/>
      <c r="D7" s="78"/>
      <c r="E7" s="89"/>
    </row>
    <row r="8" spans="1:5" x14ac:dyDescent="0.3">
      <c r="A8" s="74"/>
      <c r="B8" s="74"/>
      <c r="C8" s="73"/>
      <c r="D8" s="73"/>
      <c r="E8" s="89"/>
    </row>
    <row r="9" spans="1:5" s="6" customFormat="1" x14ac:dyDescent="0.3">
      <c r="A9" s="222"/>
      <c r="B9" s="222"/>
      <c r="C9" s="75"/>
      <c r="D9" s="75"/>
      <c r="E9" s="88"/>
    </row>
    <row r="10" spans="1:5" s="6" customFormat="1" ht="30" x14ac:dyDescent="0.3">
      <c r="A10" s="86" t="s">
        <v>64</v>
      </c>
      <c r="B10" s="87" t="s">
        <v>11</v>
      </c>
      <c r="C10" s="76" t="s">
        <v>10</v>
      </c>
      <c r="D10" s="76" t="s">
        <v>9</v>
      </c>
      <c r="E10" s="88"/>
    </row>
    <row r="11" spans="1:5" s="7" customFormat="1" x14ac:dyDescent="0.2">
      <c r="A11" s="225">
        <v>1</v>
      </c>
      <c r="B11" s="225" t="s">
        <v>57</v>
      </c>
      <c r="C11" s="79">
        <f>SUM(C12,C15,C55,C58,C59,C60,C78)</f>
        <v>0</v>
      </c>
      <c r="D11" s="79">
        <f>SUM(D12,D15,D55,D58,D59,D60,D66,D74,D75)</f>
        <v>0</v>
      </c>
      <c r="E11" s="226"/>
    </row>
    <row r="12" spans="1:5" s="9" customFormat="1" ht="18" x14ac:dyDescent="0.2">
      <c r="A12" s="84">
        <v>1.1000000000000001</v>
      </c>
      <c r="B12" s="84" t="s">
        <v>58</v>
      </c>
      <c r="C12" s="80">
        <f>SUM(C13:C14)</f>
        <v>0</v>
      </c>
      <c r="D12" s="80">
        <f>SUM(D13:D14)</f>
        <v>0</v>
      </c>
      <c r="E12" s="90"/>
    </row>
    <row r="13" spans="1:5" s="10" customFormat="1" x14ac:dyDescent="0.2">
      <c r="A13" s="85" t="s">
        <v>30</v>
      </c>
      <c r="B13" s="85" t="s">
        <v>59</v>
      </c>
      <c r="C13" s="4"/>
      <c r="D13" s="4"/>
      <c r="E13" s="91"/>
    </row>
    <row r="14" spans="1:5" s="3" customFormat="1" x14ac:dyDescent="0.2">
      <c r="A14" s="85" t="s">
        <v>31</v>
      </c>
      <c r="B14" s="85" t="s">
        <v>0</v>
      </c>
      <c r="C14" s="4"/>
      <c r="D14" s="4"/>
      <c r="E14" s="92"/>
    </row>
    <row r="15" spans="1:5" s="7" customFormat="1" x14ac:dyDescent="0.2">
      <c r="A15" s="84">
        <v>1.2</v>
      </c>
      <c r="B15" s="84" t="s">
        <v>60</v>
      </c>
      <c r="C15" s="81">
        <f>SUM(C16,C19,C31,C32,C33,C34,C37,C38,C45:C49,C53,C54)</f>
        <v>0</v>
      </c>
      <c r="D15" s="81">
        <f>SUM(D16,D19,D31,D32,D33,D34,D37,D38,D45:D49,D53,D54)</f>
        <v>0</v>
      </c>
      <c r="E15" s="226"/>
    </row>
    <row r="16" spans="1:5" s="3" customFormat="1" x14ac:dyDescent="0.2">
      <c r="A16" s="85" t="s">
        <v>32</v>
      </c>
      <c r="B16" s="85" t="s">
        <v>1</v>
      </c>
      <c r="C16" s="80">
        <f>SUM(C17:C18)</f>
        <v>0</v>
      </c>
      <c r="D16" s="80">
        <f>SUM(D17:D18)</f>
        <v>0</v>
      </c>
      <c r="E16" s="92"/>
    </row>
    <row r="17" spans="1:6" s="3" customFormat="1" x14ac:dyDescent="0.2">
      <c r="A17" s="94" t="s">
        <v>87</v>
      </c>
      <c r="B17" s="94" t="s">
        <v>61</v>
      </c>
      <c r="C17" s="4"/>
      <c r="D17" s="227"/>
      <c r="E17" s="92"/>
    </row>
    <row r="18" spans="1:6" s="3" customFormat="1" x14ac:dyDescent="0.2">
      <c r="A18" s="94" t="s">
        <v>88</v>
      </c>
      <c r="B18" s="94" t="s">
        <v>62</v>
      </c>
      <c r="C18" s="4"/>
      <c r="D18" s="227"/>
      <c r="E18" s="92"/>
    </row>
    <row r="19" spans="1:6" s="3" customFormat="1" x14ac:dyDescent="0.2">
      <c r="A19" s="85" t="s">
        <v>33</v>
      </c>
      <c r="B19" s="85" t="s">
        <v>2</v>
      </c>
      <c r="C19" s="80">
        <f>SUM(C20:C25,C30)</f>
        <v>0</v>
      </c>
      <c r="D19" s="80">
        <f>SUM(D20:D25,D30)</f>
        <v>0</v>
      </c>
      <c r="E19" s="228"/>
      <c r="F19" s="229"/>
    </row>
    <row r="20" spans="1:6" s="232" customFormat="1" ht="30" x14ac:dyDescent="0.2">
      <c r="A20" s="94" t="s">
        <v>12</v>
      </c>
      <c r="B20" s="94" t="s">
        <v>238</v>
      </c>
      <c r="C20" s="230"/>
      <c r="D20" s="37"/>
      <c r="E20" s="231"/>
    </row>
    <row r="21" spans="1:6" s="232" customFormat="1" x14ac:dyDescent="0.2">
      <c r="A21" s="94" t="s">
        <v>13</v>
      </c>
      <c r="B21" s="94" t="s">
        <v>14</v>
      </c>
      <c r="C21" s="230"/>
      <c r="D21" s="38"/>
      <c r="E21" s="231"/>
    </row>
    <row r="22" spans="1:6" s="232" customFormat="1" ht="30" x14ac:dyDescent="0.2">
      <c r="A22" s="94" t="s">
        <v>269</v>
      </c>
      <c r="B22" s="94" t="s">
        <v>22</v>
      </c>
      <c r="C22" s="230"/>
      <c r="D22" s="39"/>
      <c r="E22" s="231"/>
    </row>
    <row r="23" spans="1:6" s="232" customFormat="1" ht="16.5" customHeight="1" x14ac:dyDescent="0.2">
      <c r="A23" s="94" t="s">
        <v>270</v>
      </c>
      <c r="B23" s="94" t="s">
        <v>15</v>
      </c>
      <c r="C23" s="230"/>
      <c r="D23" s="39"/>
      <c r="E23" s="231"/>
    </row>
    <row r="24" spans="1:6" s="232" customFormat="1" ht="16.5" customHeight="1" x14ac:dyDescent="0.2">
      <c r="A24" s="94" t="s">
        <v>271</v>
      </c>
      <c r="B24" s="94" t="s">
        <v>16</v>
      </c>
      <c r="C24" s="230"/>
      <c r="D24" s="39"/>
      <c r="E24" s="231"/>
    </row>
    <row r="25" spans="1:6" s="232" customFormat="1" ht="16.5" customHeight="1" x14ac:dyDescent="0.2">
      <c r="A25" s="94" t="s">
        <v>272</v>
      </c>
      <c r="B25" s="94" t="s">
        <v>17</v>
      </c>
      <c r="C25" s="80">
        <f>SUM(C26:C29)</f>
        <v>0</v>
      </c>
      <c r="D25" s="80">
        <f>SUM(D26:D29)</f>
        <v>0</v>
      </c>
      <c r="E25" s="231"/>
    </row>
    <row r="26" spans="1:6" s="232" customFormat="1" ht="16.5" customHeight="1" x14ac:dyDescent="0.2">
      <c r="A26" s="233" t="s">
        <v>273</v>
      </c>
      <c r="B26" s="233" t="s">
        <v>18</v>
      </c>
      <c r="C26" s="230"/>
      <c r="D26" s="39"/>
      <c r="E26" s="231"/>
    </row>
    <row r="27" spans="1:6" s="232" customFormat="1" ht="16.5" customHeight="1" x14ac:dyDescent="0.2">
      <c r="A27" s="233" t="s">
        <v>274</v>
      </c>
      <c r="B27" s="233" t="s">
        <v>19</v>
      </c>
      <c r="C27" s="230"/>
      <c r="D27" s="39"/>
      <c r="E27" s="231"/>
    </row>
    <row r="28" spans="1:6" s="232" customFormat="1" ht="16.5" customHeight="1" x14ac:dyDescent="0.2">
      <c r="A28" s="233" t="s">
        <v>275</v>
      </c>
      <c r="B28" s="233" t="s">
        <v>20</v>
      </c>
      <c r="C28" s="230"/>
      <c r="D28" s="39"/>
      <c r="E28" s="231"/>
    </row>
    <row r="29" spans="1:6" s="232" customFormat="1" ht="16.5" customHeight="1" x14ac:dyDescent="0.2">
      <c r="A29" s="233" t="s">
        <v>276</v>
      </c>
      <c r="B29" s="233" t="s">
        <v>23</v>
      </c>
      <c r="C29" s="230"/>
      <c r="D29" s="40"/>
      <c r="E29" s="231"/>
    </row>
    <row r="30" spans="1:6" s="232" customFormat="1" ht="16.5" customHeight="1" x14ac:dyDescent="0.2">
      <c r="A30" s="94" t="s">
        <v>277</v>
      </c>
      <c r="B30" s="94" t="s">
        <v>21</v>
      </c>
      <c r="C30" s="230"/>
      <c r="D30" s="40"/>
      <c r="E30" s="231"/>
    </row>
    <row r="31" spans="1:6" s="3" customFormat="1" ht="16.5" customHeight="1" x14ac:dyDescent="0.2">
      <c r="A31" s="85" t="s">
        <v>34</v>
      </c>
      <c r="B31" s="85" t="s">
        <v>3</v>
      </c>
      <c r="C31" s="4"/>
      <c r="D31" s="227"/>
      <c r="E31" s="228"/>
    </row>
    <row r="32" spans="1:6" s="3" customFormat="1" ht="16.5" customHeight="1" x14ac:dyDescent="0.2">
      <c r="A32" s="85" t="s">
        <v>35</v>
      </c>
      <c r="B32" s="85" t="s">
        <v>4</v>
      </c>
      <c r="C32" s="4"/>
      <c r="D32" s="227"/>
      <c r="E32" s="92"/>
    </row>
    <row r="33" spans="1:5" s="3" customFormat="1" ht="16.5" customHeight="1" x14ac:dyDescent="0.2">
      <c r="A33" s="85" t="s">
        <v>36</v>
      </c>
      <c r="B33" s="85" t="s">
        <v>5</v>
      </c>
      <c r="C33" s="4"/>
      <c r="D33" s="227"/>
      <c r="E33" s="92"/>
    </row>
    <row r="34" spans="1:5" s="3" customFormat="1" x14ac:dyDescent="0.2">
      <c r="A34" s="85" t="s">
        <v>37</v>
      </c>
      <c r="B34" s="85" t="s">
        <v>63</v>
      </c>
      <c r="C34" s="80">
        <f>SUM(C35:C36)</f>
        <v>0</v>
      </c>
      <c r="D34" s="80">
        <f>SUM(D35:D36)</f>
        <v>0</v>
      </c>
      <c r="E34" s="92"/>
    </row>
    <row r="35" spans="1:5" s="3" customFormat="1" ht="16.5" customHeight="1" x14ac:dyDescent="0.2">
      <c r="A35" s="94" t="s">
        <v>278</v>
      </c>
      <c r="B35" s="94" t="s">
        <v>56</v>
      </c>
      <c r="C35" s="4"/>
      <c r="D35" s="227"/>
      <c r="E35" s="92"/>
    </row>
    <row r="36" spans="1:5" s="3" customFormat="1" ht="16.5" customHeight="1" x14ac:dyDescent="0.2">
      <c r="A36" s="94" t="s">
        <v>279</v>
      </c>
      <c r="B36" s="94" t="s">
        <v>55</v>
      </c>
      <c r="C36" s="4"/>
      <c r="D36" s="227"/>
      <c r="E36" s="92"/>
    </row>
    <row r="37" spans="1:5" s="3" customFormat="1" ht="16.5" customHeight="1" x14ac:dyDescent="0.2">
      <c r="A37" s="85" t="s">
        <v>38</v>
      </c>
      <c r="B37" s="85" t="s">
        <v>49</v>
      </c>
      <c r="C37" s="4"/>
      <c r="D37" s="227"/>
      <c r="E37" s="92"/>
    </row>
    <row r="38" spans="1:5" s="3" customFormat="1" ht="16.5" customHeight="1" x14ac:dyDescent="0.2">
      <c r="A38" s="85" t="s">
        <v>39</v>
      </c>
      <c r="B38" s="85" t="s">
        <v>384</v>
      </c>
      <c r="C38" s="80">
        <f>SUM(C39:C44)</f>
        <v>0</v>
      </c>
      <c r="D38" s="80">
        <f>SUM(D39:D44)</f>
        <v>0</v>
      </c>
      <c r="E38" s="92"/>
    </row>
    <row r="39" spans="1:5" s="3" customFormat="1" ht="16.5" customHeight="1" x14ac:dyDescent="0.2">
      <c r="A39" s="17" t="s">
        <v>336</v>
      </c>
      <c r="B39" s="17" t="s">
        <v>340</v>
      </c>
      <c r="C39" s="4"/>
      <c r="D39" s="227"/>
      <c r="E39" s="92"/>
    </row>
    <row r="40" spans="1:5" s="3" customFormat="1" ht="16.5" customHeight="1" x14ac:dyDescent="0.2">
      <c r="A40" s="17" t="s">
        <v>337</v>
      </c>
      <c r="B40" s="17" t="s">
        <v>341</v>
      </c>
      <c r="C40" s="4"/>
      <c r="D40" s="227"/>
      <c r="E40" s="92"/>
    </row>
    <row r="41" spans="1:5" s="3" customFormat="1" ht="16.5" customHeight="1" x14ac:dyDescent="0.2">
      <c r="A41" s="17" t="s">
        <v>338</v>
      </c>
      <c r="B41" s="17" t="s">
        <v>344</v>
      </c>
      <c r="C41" s="4"/>
      <c r="D41" s="227"/>
      <c r="E41" s="92"/>
    </row>
    <row r="42" spans="1:5" s="3" customFormat="1" ht="16.5" customHeight="1" x14ac:dyDescent="0.2">
      <c r="A42" s="17" t="s">
        <v>343</v>
      </c>
      <c r="B42" s="17" t="s">
        <v>345</v>
      </c>
      <c r="C42" s="4"/>
      <c r="D42" s="227"/>
      <c r="E42" s="92"/>
    </row>
    <row r="43" spans="1:5" s="3" customFormat="1" ht="16.5" customHeight="1" x14ac:dyDescent="0.2">
      <c r="A43" s="17" t="s">
        <v>346</v>
      </c>
      <c r="B43" s="17" t="s">
        <v>463</v>
      </c>
      <c r="C43" s="4"/>
      <c r="D43" s="227"/>
      <c r="E43" s="92"/>
    </row>
    <row r="44" spans="1:5" s="3" customFormat="1" ht="16.5" customHeight="1" x14ac:dyDescent="0.2">
      <c r="A44" s="17" t="s">
        <v>464</v>
      </c>
      <c r="B44" s="17" t="s">
        <v>342</v>
      </c>
      <c r="C44" s="4"/>
      <c r="D44" s="227"/>
      <c r="E44" s="92"/>
    </row>
    <row r="45" spans="1:5" s="3" customFormat="1" ht="30" x14ac:dyDescent="0.2">
      <c r="A45" s="85" t="s">
        <v>40</v>
      </c>
      <c r="B45" s="85" t="s">
        <v>28</v>
      </c>
      <c r="C45" s="4"/>
      <c r="D45" s="227"/>
      <c r="E45" s="92"/>
    </row>
    <row r="46" spans="1:5" s="3" customFormat="1" ht="16.5" customHeight="1" x14ac:dyDescent="0.2">
      <c r="A46" s="85" t="s">
        <v>41</v>
      </c>
      <c r="B46" s="85" t="s">
        <v>24</v>
      </c>
      <c r="C46" s="4"/>
      <c r="D46" s="227"/>
      <c r="E46" s="92"/>
    </row>
    <row r="47" spans="1:5" s="3" customFormat="1" ht="16.5" customHeight="1" x14ac:dyDescent="0.2">
      <c r="A47" s="85" t="s">
        <v>42</v>
      </c>
      <c r="B47" s="85" t="s">
        <v>25</v>
      </c>
      <c r="C47" s="4"/>
      <c r="D47" s="227"/>
      <c r="E47" s="92"/>
    </row>
    <row r="48" spans="1:5" s="3" customFormat="1" ht="16.5" customHeight="1" x14ac:dyDescent="0.2">
      <c r="A48" s="85" t="s">
        <v>43</v>
      </c>
      <c r="B48" s="85" t="s">
        <v>26</v>
      </c>
      <c r="C48" s="4"/>
      <c r="D48" s="227"/>
      <c r="E48" s="92"/>
    </row>
    <row r="49" spans="1:6" s="3" customFormat="1" ht="16.5" customHeight="1" x14ac:dyDescent="0.2">
      <c r="A49" s="85" t="s">
        <v>44</v>
      </c>
      <c r="B49" s="85" t="s">
        <v>385</v>
      </c>
      <c r="C49" s="80">
        <f>SUM(C50:C52)</f>
        <v>0</v>
      </c>
      <c r="D49" s="80">
        <f>SUM(D50:D52)</f>
        <v>0</v>
      </c>
      <c r="E49" s="92"/>
    </row>
    <row r="50" spans="1:6" s="3" customFormat="1" ht="16.5" customHeight="1" x14ac:dyDescent="0.2">
      <c r="A50" s="94" t="s">
        <v>351</v>
      </c>
      <c r="B50" s="94" t="s">
        <v>354</v>
      </c>
      <c r="C50" s="4"/>
      <c r="D50" s="227"/>
      <c r="E50" s="92"/>
    </row>
    <row r="51" spans="1:6" s="3" customFormat="1" ht="16.5" customHeight="1" x14ac:dyDescent="0.2">
      <c r="A51" s="94" t="s">
        <v>352</v>
      </c>
      <c r="B51" s="94" t="s">
        <v>353</v>
      </c>
      <c r="C51" s="4"/>
      <c r="D51" s="227"/>
      <c r="E51" s="92"/>
    </row>
    <row r="52" spans="1:6" s="3" customFormat="1" ht="16.5" customHeight="1" x14ac:dyDescent="0.2">
      <c r="A52" s="94" t="s">
        <v>355</v>
      </c>
      <c r="B52" s="94" t="s">
        <v>356</v>
      </c>
      <c r="C52" s="4"/>
      <c r="D52" s="227"/>
      <c r="E52" s="92"/>
    </row>
    <row r="53" spans="1:6" s="3" customFormat="1" x14ac:dyDescent="0.2">
      <c r="A53" s="85" t="s">
        <v>45</v>
      </c>
      <c r="B53" s="85" t="s">
        <v>29</v>
      </c>
      <c r="C53" s="4"/>
      <c r="D53" s="227"/>
      <c r="E53" s="92"/>
    </row>
    <row r="54" spans="1:6" s="3" customFormat="1" ht="16.5" customHeight="1" x14ac:dyDescent="0.2">
      <c r="A54" s="85" t="s">
        <v>46</v>
      </c>
      <c r="B54" s="85" t="s">
        <v>6</v>
      </c>
      <c r="C54" s="4"/>
      <c r="D54" s="227"/>
      <c r="E54" s="228"/>
      <c r="F54" s="229"/>
    </row>
    <row r="55" spans="1:6" s="3" customFormat="1" ht="30" x14ac:dyDescent="0.2">
      <c r="A55" s="84">
        <v>1.3</v>
      </c>
      <c r="B55" s="84" t="s">
        <v>389</v>
      </c>
      <c r="C55" s="81">
        <f>SUM(C56:C57)</f>
        <v>0</v>
      </c>
      <c r="D55" s="81">
        <f>SUM(D56:D57)</f>
        <v>0</v>
      </c>
      <c r="E55" s="228"/>
      <c r="F55" s="229"/>
    </row>
    <row r="56" spans="1:6" s="3" customFormat="1" ht="30" x14ac:dyDescent="0.2">
      <c r="A56" s="85" t="s">
        <v>50</v>
      </c>
      <c r="B56" s="85" t="s">
        <v>48</v>
      </c>
      <c r="C56" s="4"/>
      <c r="D56" s="227"/>
      <c r="E56" s="228"/>
      <c r="F56" s="229"/>
    </row>
    <row r="57" spans="1:6" s="3" customFormat="1" ht="16.5" customHeight="1" x14ac:dyDescent="0.2">
      <c r="A57" s="85" t="s">
        <v>51</v>
      </c>
      <c r="B57" s="85" t="s">
        <v>47</v>
      </c>
      <c r="C57" s="4"/>
      <c r="D57" s="227"/>
      <c r="E57" s="228"/>
      <c r="F57" s="229"/>
    </row>
    <row r="58" spans="1:6" s="3" customFormat="1" x14ac:dyDescent="0.2">
      <c r="A58" s="84">
        <v>1.4</v>
      </c>
      <c r="B58" s="84" t="s">
        <v>391</v>
      </c>
      <c r="C58" s="4"/>
      <c r="D58" s="227"/>
      <c r="E58" s="228"/>
      <c r="F58" s="229"/>
    </row>
    <row r="59" spans="1:6" s="232" customFormat="1" x14ac:dyDescent="0.2">
      <c r="A59" s="84">
        <v>1.5</v>
      </c>
      <c r="B59" s="84" t="s">
        <v>7</v>
      </c>
      <c r="C59" s="230"/>
      <c r="D59" s="39"/>
      <c r="E59" s="231"/>
    </row>
    <row r="60" spans="1:6" s="232" customFormat="1" x14ac:dyDescent="0.3">
      <c r="A60" s="84">
        <v>1.6</v>
      </c>
      <c r="B60" s="42" t="s">
        <v>8</v>
      </c>
      <c r="C60" s="82">
        <f>SUM(C61:C65)</f>
        <v>0</v>
      </c>
      <c r="D60" s="83">
        <f>SUM(D61:D65)</f>
        <v>0</v>
      </c>
      <c r="E60" s="231"/>
    </row>
    <row r="61" spans="1:6" s="232" customFormat="1" x14ac:dyDescent="0.2">
      <c r="A61" s="85" t="s">
        <v>285</v>
      </c>
      <c r="B61" s="43" t="s">
        <v>52</v>
      </c>
      <c r="C61" s="230"/>
      <c r="D61" s="39"/>
      <c r="E61" s="231"/>
    </row>
    <row r="62" spans="1:6" s="232" customFormat="1" ht="30" x14ac:dyDescent="0.2">
      <c r="A62" s="85" t="s">
        <v>286</v>
      </c>
      <c r="B62" s="43" t="s">
        <v>54</v>
      </c>
      <c r="C62" s="230"/>
      <c r="D62" s="39"/>
      <c r="E62" s="231"/>
    </row>
    <row r="63" spans="1:6" s="232" customFormat="1" x14ac:dyDescent="0.2">
      <c r="A63" s="85" t="s">
        <v>287</v>
      </c>
      <c r="B63" s="43" t="s">
        <v>53</v>
      </c>
      <c r="C63" s="39"/>
      <c r="D63" s="39"/>
      <c r="E63" s="231"/>
    </row>
    <row r="64" spans="1:6" s="232" customFormat="1" x14ac:dyDescent="0.2">
      <c r="A64" s="85" t="s">
        <v>288</v>
      </c>
      <c r="B64" s="43" t="s">
        <v>27</v>
      </c>
      <c r="C64" s="230"/>
      <c r="D64" s="39"/>
      <c r="E64" s="231"/>
    </row>
    <row r="65" spans="1:5" s="232" customFormat="1" x14ac:dyDescent="0.2">
      <c r="A65" s="85" t="s">
        <v>323</v>
      </c>
      <c r="B65" s="43" t="s">
        <v>324</v>
      </c>
      <c r="C65" s="230"/>
      <c r="D65" s="39"/>
      <c r="E65" s="231"/>
    </row>
    <row r="66" spans="1:5" x14ac:dyDescent="0.3">
      <c r="A66" s="225">
        <v>2</v>
      </c>
      <c r="B66" s="225" t="s">
        <v>386</v>
      </c>
      <c r="C66" s="234"/>
      <c r="D66" s="82">
        <f>SUM(D67:D73)</f>
        <v>0</v>
      </c>
      <c r="E66" s="93"/>
    </row>
    <row r="67" spans="1:5" x14ac:dyDescent="0.3">
      <c r="A67" s="95">
        <v>2.1</v>
      </c>
      <c r="B67" s="235" t="s">
        <v>89</v>
      </c>
      <c r="C67" s="236"/>
      <c r="D67" s="22"/>
      <c r="E67" s="93"/>
    </row>
    <row r="68" spans="1:5" x14ac:dyDescent="0.3">
      <c r="A68" s="95">
        <v>2.2000000000000002</v>
      </c>
      <c r="B68" s="235" t="s">
        <v>387</v>
      </c>
      <c r="C68" s="236"/>
      <c r="D68" s="22"/>
      <c r="E68" s="93"/>
    </row>
    <row r="69" spans="1:5" x14ac:dyDescent="0.3">
      <c r="A69" s="95">
        <v>2.2999999999999998</v>
      </c>
      <c r="B69" s="235" t="s">
        <v>93</v>
      </c>
      <c r="C69" s="236"/>
      <c r="D69" s="22"/>
      <c r="E69" s="93"/>
    </row>
    <row r="70" spans="1:5" x14ac:dyDescent="0.3">
      <c r="A70" s="95">
        <v>2.4</v>
      </c>
      <c r="B70" s="235" t="s">
        <v>92</v>
      </c>
      <c r="C70" s="236"/>
      <c r="D70" s="22"/>
      <c r="E70" s="93"/>
    </row>
    <row r="71" spans="1:5" x14ac:dyDescent="0.3">
      <c r="A71" s="95">
        <v>2.5</v>
      </c>
      <c r="B71" s="235" t="s">
        <v>388</v>
      </c>
      <c r="C71" s="236"/>
      <c r="D71" s="22"/>
      <c r="E71" s="93"/>
    </row>
    <row r="72" spans="1:5" x14ac:dyDescent="0.3">
      <c r="A72" s="95">
        <v>2.6</v>
      </c>
      <c r="B72" s="235" t="s">
        <v>90</v>
      </c>
      <c r="C72" s="236"/>
      <c r="D72" s="22"/>
      <c r="E72" s="93"/>
    </row>
    <row r="73" spans="1:5" x14ac:dyDescent="0.3">
      <c r="A73" s="95">
        <v>2.7</v>
      </c>
      <c r="B73" s="235" t="s">
        <v>91</v>
      </c>
      <c r="C73" s="237"/>
      <c r="D73" s="22"/>
      <c r="E73" s="93"/>
    </row>
    <row r="74" spans="1:5" x14ac:dyDescent="0.3">
      <c r="A74" s="225">
        <v>3</v>
      </c>
      <c r="B74" s="225" t="s">
        <v>421</v>
      </c>
      <c r="C74" s="82"/>
      <c r="D74" s="22"/>
      <c r="E74" s="93"/>
    </row>
    <row r="75" spans="1:5" x14ac:dyDescent="0.3">
      <c r="A75" s="225">
        <v>4</v>
      </c>
      <c r="B75" s="225" t="s">
        <v>240</v>
      </c>
      <c r="C75" s="82"/>
      <c r="D75" s="82">
        <f>SUM(D76:D77)</f>
        <v>0</v>
      </c>
      <c r="E75" s="93"/>
    </row>
    <row r="76" spans="1:5" x14ac:dyDescent="0.3">
      <c r="A76" s="95">
        <v>4.0999999999999996</v>
      </c>
      <c r="B76" s="95" t="s">
        <v>241</v>
      </c>
      <c r="C76" s="236"/>
      <c r="D76" s="8"/>
      <c r="E76" s="93"/>
    </row>
    <row r="77" spans="1:5" x14ac:dyDescent="0.3">
      <c r="A77" s="95">
        <v>4.2</v>
      </c>
      <c r="B77" s="95" t="s">
        <v>242</v>
      </c>
      <c r="C77" s="237"/>
      <c r="D77" s="8"/>
      <c r="E77" s="93"/>
    </row>
    <row r="78" spans="1:5" x14ac:dyDescent="0.3">
      <c r="A78" s="225">
        <v>5</v>
      </c>
      <c r="B78" s="225" t="s">
        <v>267</v>
      </c>
      <c r="C78" s="260"/>
      <c r="D78" s="237"/>
      <c r="E78" s="93"/>
    </row>
    <row r="79" spans="1:5" x14ac:dyDescent="0.3">
      <c r="B79" s="41"/>
    </row>
    <row r="80" spans="1:5" x14ac:dyDescent="0.3">
      <c r="A80" s="823" t="s">
        <v>465</v>
      </c>
      <c r="B80" s="823"/>
      <c r="C80" s="823"/>
      <c r="D80" s="823"/>
      <c r="E80" s="5"/>
    </row>
    <row r="81" spans="1:9" x14ac:dyDescent="0.3">
      <c r="B81" s="41"/>
    </row>
    <row r="82" spans="1:9" s="23" customFormat="1" ht="12.75" x14ac:dyDescent="0.2"/>
    <row r="83" spans="1:9" x14ac:dyDescent="0.3">
      <c r="A83" s="66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66" t="s">
        <v>418</v>
      </c>
      <c r="D86" s="12"/>
      <c r="E86"/>
      <c r="F86"/>
      <c r="G86"/>
      <c r="H86"/>
      <c r="I86"/>
    </row>
    <row r="87" spans="1:9" x14ac:dyDescent="0.3">
      <c r="A87"/>
      <c r="B87" s="2" t="s">
        <v>419</v>
      </c>
      <c r="D87" s="12"/>
      <c r="E87"/>
      <c r="F87"/>
      <c r="G87"/>
      <c r="H87"/>
      <c r="I87"/>
    </row>
    <row r="88" spans="1:9" customFormat="1" ht="12.75" x14ac:dyDescent="0.2">
      <c r="B88" s="62" t="s">
        <v>127</v>
      </c>
    </row>
    <row r="89" spans="1:9" s="23" customFormat="1" ht="12.75" x14ac:dyDescent="0.2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opLeftCell="A22" zoomScaleNormal="100" zoomScaleSheetLayoutView="115" workbookViewId="0">
      <selection activeCell="E15" sqref="E15"/>
    </sheetView>
  </sheetViews>
  <sheetFormatPr defaultColWidth="9.140625" defaultRowHeight="15" x14ac:dyDescent="0.3"/>
  <cols>
    <col min="1" max="1" width="15.7109375" style="409" customWidth="1"/>
    <col min="2" max="2" width="74.140625" style="409" customWidth="1"/>
    <col min="3" max="3" width="14.85546875" style="409" customWidth="1"/>
    <col min="4" max="4" width="13.28515625" style="409" customWidth="1"/>
    <col min="5" max="5" width="44.5703125" style="618" customWidth="1"/>
    <col min="6" max="6" width="29" style="409" customWidth="1"/>
    <col min="7" max="16384" width="9.140625" style="409"/>
  </cols>
  <sheetData>
    <row r="1" spans="1:12" x14ac:dyDescent="0.3">
      <c r="A1" s="389" t="s">
        <v>290</v>
      </c>
      <c r="B1" s="617"/>
      <c r="C1" s="824" t="s">
        <v>97</v>
      </c>
      <c r="D1" s="824"/>
    </row>
    <row r="2" spans="1:12" x14ac:dyDescent="0.3">
      <c r="A2" s="78" t="s">
        <v>128</v>
      </c>
      <c r="B2" s="617"/>
      <c r="C2" s="619">
        <v>42634</v>
      </c>
      <c r="D2" s="390">
        <v>42651</v>
      </c>
    </row>
    <row r="3" spans="1:12" x14ac:dyDescent="0.3">
      <c r="A3" s="78"/>
      <c r="B3" s="617"/>
      <c r="C3" s="391"/>
      <c r="D3" s="391"/>
    </row>
    <row r="4" spans="1:12" s="175" customFormat="1" x14ac:dyDescent="0.3">
      <c r="A4" s="77" t="s">
        <v>262</v>
      </c>
      <c r="B4" s="77"/>
      <c r="C4" s="78"/>
      <c r="D4" s="78"/>
      <c r="E4" s="620"/>
      <c r="L4" s="409"/>
    </row>
    <row r="5" spans="1:12" s="175" customFormat="1" x14ac:dyDescent="0.3">
      <c r="A5" s="208" t="str">
        <f>'ფორმა N1'!D4</f>
        <v>საარჩევნო ბლოკი პაატა ბურჭულაძე სახელმწიფო ხალხისთვის</v>
      </c>
      <c r="B5" s="182"/>
      <c r="C5" s="78"/>
      <c r="D5" s="78"/>
      <c r="E5" s="620"/>
    </row>
    <row r="6" spans="1:12" s="175" customFormat="1" x14ac:dyDescent="0.3">
      <c r="A6" s="77"/>
      <c r="B6" s="77"/>
      <c r="C6" s="78"/>
      <c r="D6" s="78"/>
      <c r="E6" s="620"/>
    </row>
    <row r="7" spans="1:12" s="622" customFormat="1" x14ac:dyDescent="0.3">
      <c r="A7" s="612"/>
      <c r="B7" s="612"/>
      <c r="C7" s="613"/>
      <c r="D7" s="613"/>
      <c r="E7" s="621"/>
    </row>
    <row r="8" spans="1:12" s="622" customFormat="1" ht="30" x14ac:dyDescent="0.3">
      <c r="A8" s="623" t="s">
        <v>64</v>
      </c>
      <c r="B8" s="398" t="s">
        <v>11</v>
      </c>
      <c r="C8" s="398" t="s">
        <v>10</v>
      </c>
      <c r="D8" s="398" t="s">
        <v>9</v>
      </c>
      <c r="E8" s="621"/>
    </row>
    <row r="9" spans="1:12" s="626" customFormat="1" ht="18" x14ac:dyDescent="0.2">
      <c r="A9" s="13">
        <v>1</v>
      </c>
      <c r="B9" s="13" t="s">
        <v>57</v>
      </c>
      <c r="C9" s="399">
        <f>SUM(C10,C13,C53,C56,C57,C58,C75)</f>
        <v>970746.37</v>
      </c>
      <c r="D9" s="399">
        <f>SUM(D10,D13,D53,D54,D56,D57,D58,D64,D71,D72)</f>
        <v>1047555.7</v>
      </c>
      <c r="E9" s="624"/>
      <c r="F9" s="625"/>
    </row>
    <row r="10" spans="1:12" s="626" customFormat="1" ht="18" x14ac:dyDescent="0.2">
      <c r="A10" s="14">
        <v>1.1000000000000001</v>
      </c>
      <c r="B10" s="14" t="s">
        <v>58</v>
      </c>
      <c r="C10" s="400">
        <v>1000</v>
      </c>
      <c r="D10" s="400">
        <v>800</v>
      </c>
      <c r="E10" s="624"/>
    </row>
    <row r="11" spans="1:12" s="626" customFormat="1" ht="16.5" customHeight="1" x14ac:dyDescent="0.2">
      <c r="A11" s="16" t="s">
        <v>30</v>
      </c>
      <c r="B11" s="16" t="s">
        <v>59</v>
      </c>
      <c r="C11" s="33">
        <v>1000</v>
      </c>
      <c r="D11" s="34">
        <v>800</v>
      </c>
      <c r="E11" s="624"/>
    </row>
    <row r="12" spans="1:12" ht="16.5" customHeight="1" x14ac:dyDescent="0.3">
      <c r="A12" s="16" t="s">
        <v>31</v>
      </c>
      <c r="B12" s="16" t="s">
        <v>0</v>
      </c>
      <c r="C12" s="33"/>
      <c r="D12" s="34"/>
    </row>
    <row r="13" spans="1:12" x14ac:dyDescent="0.3">
      <c r="A13" s="14">
        <v>1.2</v>
      </c>
      <c r="B13" s="14" t="s">
        <v>60</v>
      </c>
      <c r="C13" s="400">
        <f>SUM(C14,C17,C29:C32,C35,C36,C43,C44,C45,C46,C47,C51,C52)</f>
        <v>969746.37</v>
      </c>
      <c r="D13" s="400">
        <f>SUM(D14,D17,D29:D32,D35,D36,D43,D44,D45,D46,D47,D51,D52)</f>
        <v>880935.7</v>
      </c>
    </row>
    <row r="14" spans="1:12" x14ac:dyDescent="0.3">
      <c r="A14" s="16" t="s">
        <v>32</v>
      </c>
      <c r="B14" s="16" t="s">
        <v>1</v>
      </c>
      <c r="C14" s="401"/>
      <c r="D14" s="401">
        <f>SUM(D15:D16)</f>
        <v>0</v>
      </c>
    </row>
    <row r="15" spans="1:12" ht="17.25" customHeight="1" x14ac:dyDescent="0.3">
      <c r="A15" s="17" t="s">
        <v>87</v>
      </c>
      <c r="B15" s="17" t="s">
        <v>61</v>
      </c>
      <c r="C15" s="35"/>
      <c r="D15" s="36"/>
    </row>
    <row r="16" spans="1:12" ht="17.25" customHeight="1" x14ac:dyDescent="0.3">
      <c r="A16" s="17" t="s">
        <v>88</v>
      </c>
      <c r="B16" s="17" t="s">
        <v>62</v>
      </c>
      <c r="C16" s="35"/>
      <c r="D16" s="36"/>
    </row>
    <row r="17" spans="1:5" x14ac:dyDescent="0.3">
      <c r="A17" s="16" t="s">
        <v>33</v>
      </c>
      <c r="B17" s="16" t="s">
        <v>2</v>
      </c>
      <c r="C17" s="401">
        <f>SUM(C18:C23,C28)</f>
        <v>5734.73</v>
      </c>
      <c r="D17" s="401">
        <f>SUM(D18:D23,D28)</f>
        <v>4897.6600000000008</v>
      </c>
    </row>
    <row r="18" spans="1:5" ht="30" x14ac:dyDescent="0.3">
      <c r="A18" s="17" t="s">
        <v>12</v>
      </c>
      <c r="B18" s="17" t="s">
        <v>238</v>
      </c>
      <c r="C18" s="627">
        <v>201.5</v>
      </c>
      <c r="D18" s="404">
        <v>500</v>
      </c>
    </row>
    <row r="19" spans="1:5" x14ac:dyDescent="0.3">
      <c r="A19" s="17" t="s">
        <v>13</v>
      </c>
      <c r="B19" s="17" t="s">
        <v>14</v>
      </c>
      <c r="C19" s="627"/>
      <c r="D19" s="402"/>
    </row>
    <row r="20" spans="1:5" ht="30" x14ac:dyDescent="0.3">
      <c r="A20" s="17" t="s">
        <v>269</v>
      </c>
      <c r="B20" s="17" t="s">
        <v>22</v>
      </c>
      <c r="C20" s="627"/>
      <c r="D20" s="403"/>
    </row>
    <row r="21" spans="1:5" x14ac:dyDescent="0.3">
      <c r="A21" s="17" t="s">
        <v>270</v>
      </c>
      <c r="B21" s="17" t="s">
        <v>15</v>
      </c>
      <c r="C21" s="627">
        <v>3184.09</v>
      </c>
      <c r="D21" s="403">
        <v>3398</v>
      </c>
    </row>
    <row r="22" spans="1:5" x14ac:dyDescent="0.3">
      <c r="A22" s="17" t="s">
        <v>271</v>
      </c>
      <c r="B22" s="17" t="s">
        <v>16</v>
      </c>
      <c r="C22" s="627">
        <v>322.38</v>
      </c>
      <c r="D22" s="403"/>
    </row>
    <row r="23" spans="1:5" x14ac:dyDescent="0.3">
      <c r="A23" s="17" t="s">
        <v>272</v>
      </c>
      <c r="B23" s="17" t="s">
        <v>17</v>
      </c>
      <c r="C23" s="628">
        <f>C24+C25+C26+C27</f>
        <v>2026.7599999999998</v>
      </c>
      <c r="D23" s="628">
        <f>D24+D25+D26+D27</f>
        <v>249.52</v>
      </c>
    </row>
    <row r="24" spans="1:5" ht="16.5" customHeight="1" x14ac:dyDescent="0.3">
      <c r="A24" s="18" t="s">
        <v>273</v>
      </c>
      <c r="B24" s="18" t="s">
        <v>18</v>
      </c>
      <c r="C24" s="627">
        <v>1448.11</v>
      </c>
      <c r="D24" s="403">
        <v>167.52</v>
      </c>
    </row>
    <row r="25" spans="1:5" ht="16.5" customHeight="1" x14ac:dyDescent="0.3">
      <c r="A25" s="18" t="s">
        <v>274</v>
      </c>
      <c r="B25" s="18" t="s">
        <v>19</v>
      </c>
      <c r="C25" s="627">
        <v>434.01</v>
      </c>
      <c r="D25" s="403">
        <v>82</v>
      </c>
      <c r="E25" s="629"/>
    </row>
    <row r="26" spans="1:5" ht="16.5" customHeight="1" x14ac:dyDescent="0.3">
      <c r="A26" s="18" t="s">
        <v>275</v>
      </c>
      <c r="B26" s="18" t="s">
        <v>20</v>
      </c>
      <c r="C26" s="627"/>
      <c r="D26" s="403"/>
    </row>
    <row r="27" spans="1:5" ht="16.5" customHeight="1" x14ac:dyDescent="0.3">
      <c r="A27" s="18" t="s">
        <v>276</v>
      </c>
      <c r="B27" s="18" t="s">
        <v>23</v>
      </c>
      <c r="C27" s="627">
        <v>144.63999999999999</v>
      </c>
      <c r="D27" s="404"/>
    </row>
    <row r="28" spans="1:5" x14ac:dyDescent="0.3">
      <c r="A28" s="17" t="s">
        <v>277</v>
      </c>
      <c r="B28" s="17" t="s">
        <v>21</v>
      </c>
      <c r="C28" s="627"/>
      <c r="D28" s="402">
        <v>750.14</v>
      </c>
    </row>
    <row r="29" spans="1:5" x14ac:dyDescent="0.3">
      <c r="A29" s="16" t="s">
        <v>34</v>
      </c>
      <c r="B29" s="16" t="s">
        <v>3</v>
      </c>
      <c r="C29" s="33"/>
      <c r="D29" s="34">
        <v>0</v>
      </c>
    </row>
    <row r="30" spans="1:5" x14ac:dyDescent="0.3">
      <c r="A30" s="16" t="s">
        <v>35</v>
      </c>
      <c r="B30" s="16" t="s">
        <v>4</v>
      </c>
      <c r="C30" s="33">
        <v>544</v>
      </c>
      <c r="D30" s="34">
        <v>596</v>
      </c>
    </row>
    <row r="31" spans="1:5" x14ac:dyDescent="0.3">
      <c r="A31" s="16" t="s">
        <v>36</v>
      </c>
      <c r="B31" s="16" t="s">
        <v>5</v>
      </c>
      <c r="C31" s="33"/>
      <c r="D31" s="34"/>
    </row>
    <row r="32" spans="1:5" x14ac:dyDescent="0.3">
      <c r="A32" s="16" t="s">
        <v>37</v>
      </c>
      <c r="B32" s="16" t="s">
        <v>63</v>
      </c>
      <c r="C32" s="401">
        <f>SUM(C33:C34)</f>
        <v>1567.5</v>
      </c>
      <c r="D32" s="401">
        <f>SUM(D33:D34)</f>
        <v>1567.5</v>
      </c>
    </row>
    <row r="33" spans="1:6" x14ac:dyDescent="0.3">
      <c r="A33" s="17" t="s">
        <v>278</v>
      </c>
      <c r="B33" s="17" t="s">
        <v>56</v>
      </c>
      <c r="C33" s="33">
        <v>1567.5</v>
      </c>
      <c r="D33" s="34">
        <v>1567.5</v>
      </c>
    </row>
    <row r="34" spans="1:6" x14ac:dyDescent="0.3">
      <c r="A34" s="17" t="s">
        <v>279</v>
      </c>
      <c r="B34" s="17" t="s">
        <v>55</v>
      </c>
      <c r="C34" s="33">
        <v>0</v>
      </c>
      <c r="D34" s="34"/>
    </row>
    <row r="35" spans="1:6" x14ac:dyDescent="0.3">
      <c r="A35" s="16" t="s">
        <v>38</v>
      </c>
      <c r="B35" s="16" t="s">
        <v>49</v>
      </c>
      <c r="C35" s="33">
        <v>69.78</v>
      </c>
      <c r="D35" s="34">
        <v>69.78</v>
      </c>
    </row>
    <row r="36" spans="1:6" x14ac:dyDescent="0.3">
      <c r="A36" s="16" t="s">
        <v>39</v>
      </c>
      <c r="B36" s="16" t="s">
        <v>339</v>
      </c>
      <c r="C36" s="401">
        <f>SUM(C37:C42)</f>
        <v>758118.75</v>
      </c>
      <c r="D36" s="401">
        <f>SUM(D37:D42)</f>
        <v>784191.86</v>
      </c>
    </row>
    <row r="37" spans="1:6" x14ac:dyDescent="0.3">
      <c r="A37" s="17" t="s">
        <v>336</v>
      </c>
      <c r="B37" s="17" t="s">
        <v>340</v>
      </c>
      <c r="C37" s="33">
        <v>700558.75</v>
      </c>
      <c r="D37" s="33">
        <v>700559</v>
      </c>
    </row>
    <row r="38" spans="1:6" x14ac:dyDescent="0.3">
      <c r="A38" s="17" t="s">
        <v>337</v>
      </c>
      <c r="B38" s="17" t="s">
        <v>341</v>
      </c>
      <c r="C38" s="33">
        <v>3032</v>
      </c>
      <c r="D38" s="33">
        <v>33992</v>
      </c>
      <c r="E38" s="630"/>
    </row>
    <row r="39" spans="1:6" x14ac:dyDescent="0.3">
      <c r="A39" s="17" t="s">
        <v>338</v>
      </c>
      <c r="B39" s="17" t="s">
        <v>344</v>
      </c>
      <c r="C39" s="33">
        <v>1859</v>
      </c>
      <c r="D39" s="34">
        <v>272.86</v>
      </c>
    </row>
    <row r="40" spans="1:6" x14ac:dyDescent="0.3">
      <c r="A40" s="17" t="s">
        <v>343</v>
      </c>
      <c r="B40" s="17" t="s">
        <v>345</v>
      </c>
      <c r="C40" s="33"/>
      <c r="D40" s="34"/>
    </row>
    <row r="41" spans="1:6" x14ac:dyDescent="0.3">
      <c r="A41" s="17" t="s">
        <v>346</v>
      </c>
      <c r="B41" s="17" t="s">
        <v>463</v>
      </c>
      <c r="C41" s="33">
        <v>52669</v>
      </c>
      <c r="D41" s="34">
        <v>49368</v>
      </c>
      <c r="F41" s="631"/>
    </row>
    <row r="42" spans="1:6" x14ac:dyDescent="0.3">
      <c r="A42" s="17" t="s">
        <v>464</v>
      </c>
      <c r="B42" s="17" t="s">
        <v>342</v>
      </c>
      <c r="C42" s="33"/>
      <c r="D42" s="34"/>
    </row>
    <row r="43" spans="1:6" ht="30" x14ac:dyDescent="0.3">
      <c r="A43" s="16" t="s">
        <v>40</v>
      </c>
      <c r="B43" s="16" t="s">
        <v>28</v>
      </c>
      <c r="C43" s="33">
        <v>3915</v>
      </c>
      <c r="D43" s="34">
        <v>9508</v>
      </c>
    </row>
    <row r="44" spans="1:6" x14ac:dyDescent="0.3">
      <c r="A44" s="16" t="s">
        <v>41</v>
      </c>
      <c r="B44" s="16" t="s">
        <v>24</v>
      </c>
      <c r="C44" s="33">
        <v>234.6</v>
      </c>
      <c r="D44" s="34"/>
    </row>
    <row r="45" spans="1:6" x14ac:dyDescent="0.3">
      <c r="A45" s="16" t="s">
        <v>42</v>
      </c>
      <c r="B45" s="16" t="s">
        <v>25</v>
      </c>
      <c r="C45" s="33"/>
      <c r="D45" s="34"/>
    </row>
    <row r="46" spans="1:6" x14ac:dyDescent="0.3">
      <c r="A46" s="16" t="s">
        <v>43</v>
      </c>
      <c r="B46" s="16" t="s">
        <v>26</v>
      </c>
      <c r="C46" s="33"/>
      <c r="D46" s="34">
        <v>0</v>
      </c>
    </row>
    <row r="47" spans="1:6" x14ac:dyDescent="0.3">
      <c r="A47" s="16" t="s">
        <v>44</v>
      </c>
      <c r="B47" s="16" t="s">
        <v>284</v>
      </c>
      <c r="C47" s="401">
        <f>SUM(C48:C50)</f>
        <v>196607.01</v>
      </c>
      <c r="D47" s="401">
        <f>SUM(D48:D50)</f>
        <v>75994.899999999994</v>
      </c>
    </row>
    <row r="48" spans="1:6" x14ac:dyDescent="0.3">
      <c r="A48" s="17" t="s">
        <v>351</v>
      </c>
      <c r="B48" s="17" t="s">
        <v>354</v>
      </c>
      <c r="C48" s="33">
        <v>196607.01</v>
      </c>
      <c r="D48" s="34">
        <v>65794.899999999994</v>
      </c>
      <c r="F48" s="631"/>
    </row>
    <row r="49" spans="1:6" x14ac:dyDescent="0.3">
      <c r="A49" s="17" t="s">
        <v>352</v>
      </c>
      <c r="B49" s="17" t="s">
        <v>353</v>
      </c>
      <c r="C49" s="33"/>
      <c r="D49" s="34">
        <v>8000</v>
      </c>
    </row>
    <row r="50" spans="1:6" x14ac:dyDescent="0.3">
      <c r="A50" s="17" t="s">
        <v>355</v>
      </c>
      <c r="B50" s="17" t="s">
        <v>356</v>
      </c>
      <c r="C50" s="33"/>
      <c r="D50" s="34">
        <v>2200</v>
      </c>
    </row>
    <row r="51" spans="1:6" ht="26.25" customHeight="1" x14ac:dyDescent="0.3">
      <c r="A51" s="16" t="s">
        <v>45</v>
      </c>
      <c r="B51" s="16" t="s">
        <v>29</v>
      </c>
      <c r="C51" s="33"/>
      <c r="D51" s="34"/>
    </row>
    <row r="52" spans="1:6" x14ac:dyDescent="0.3">
      <c r="A52" s="16" t="s">
        <v>46</v>
      </c>
      <c r="B52" s="16" t="s">
        <v>6</v>
      </c>
      <c r="C52" s="33">
        <v>2955</v>
      </c>
      <c r="D52" s="34">
        <v>4110</v>
      </c>
    </row>
    <row r="53" spans="1:6" ht="30" x14ac:dyDescent="0.3">
      <c r="A53" s="14">
        <v>1.3</v>
      </c>
      <c r="B53" s="14" t="s">
        <v>389</v>
      </c>
      <c r="C53" s="400"/>
      <c r="D53" s="400"/>
    </row>
    <row r="54" spans="1:6" ht="30" x14ac:dyDescent="0.3">
      <c r="A54" s="16" t="s">
        <v>50</v>
      </c>
      <c r="B54" s="16" t="s">
        <v>48</v>
      </c>
      <c r="C54" s="33">
        <v>33465.51</v>
      </c>
      <c r="D54" s="34">
        <v>165820</v>
      </c>
      <c r="F54" s="631"/>
    </row>
    <row r="55" spans="1:6" x14ac:dyDescent="0.3">
      <c r="A55" s="16" t="s">
        <v>51</v>
      </c>
      <c r="B55" s="16"/>
      <c r="C55" s="33"/>
      <c r="D55" s="34"/>
    </row>
    <row r="56" spans="1:6" x14ac:dyDescent="0.3">
      <c r="A56" s="14">
        <v>1.4</v>
      </c>
      <c r="B56" s="14" t="s">
        <v>391</v>
      </c>
      <c r="C56" s="33"/>
      <c r="D56" s="34"/>
    </row>
    <row r="57" spans="1:6" x14ac:dyDescent="0.3">
      <c r="A57" s="14">
        <v>1.5</v>
      </c>
      <c r="B57" s="14" t="s">
        <v>7</v>
      </c>
      <c r="C57" s="627"/>
      <c r="D57" s="403"/>
    </row>
    <row r="58" spans="1:6" x14ac:dyDescent="0.3">
      <c r="A58" s="14">
        <v>1.6</v>
      </c>
      <c r="B58" s="632" t="s">
        <v>8</v>
      </c>
      <c r="C58" s="400">
        <f>SUM(C59:C63)</f>
        <v>0</v>
      </c>
      <c r="D58" s="400">
        <f>SUM(D59:D63)</f>
        <v>0</v>
      </c>
    </row>
    <row r="59" spans="1:6" x14ac:dyDescent="0.3">
      <c r="A59" s="16" t="s">
        <v>285</v>
      </c>
      <c r="B59" s="633" t="s">
        <v>52</v>
      </c>
      <c r="C59" s="627"/>
      <c r="D59" s="403"/>
    </row>
    <row r="60" spans="1:6" ht="30" x14ac:dyDescent="0.3">
      <c r="A60" s="16" t="s">
        <v>286</v>
      </c>
      <c r="B60" s="633" t="s">
        <v>54</v>
      </c>
      <c r="C60" s="627"/>
      <c r="D60" s="403"/>
    </row>
    <row r="61" spans="1:6" x14ac:dyDescent="0.3">
      <c r="A61" s="16" t="s">
        <v>287</v>
      </c>
      <c r="B61" s="633" t="s">
        <v>53</v>
      </c>
      <c r="C61" s="403"/>
      <c r="D61" s="403"/>
    </row>
    <row r="62" spans="1:6" x14ac:dyDescent="0.3">
      <c r="A62" s="16" t="s">
        <v>288</v>
      </c>
      <c r="B62" s="633" t="s">
        <v>27</v>
      </c>
      <c r="C62" s="627"/>
      <c r="D62" s="403"/>
    </row>
    <row r="63" spans="1:6" x14ac:dyDescent="0.3">
      <c r="A63" s="16" t="s">
        <v>323</v>
      </c>
      <c r="B63" s="634" t="s">
        <v>324</v>
      </c>
      <c r="C63" s="627"/>
      <c r="D63" s="405"/>
    </row>
    <row r="64" spans="1:6" x14ac:dyDescent="0.3">
      <c r="A64" s="13">
        <v>2</v>
      </c>
      <c r="B64" s="44" t="s">
        <v>95</v>
      </c>
      <c r="C64" s="401"/>
      <c r="D64" s="406">
        <f>SUM(D65:D70)</f>
        <v>0</v>
      </c>
    </row>
    <row r="65" spans="1:5" x14ac:dyDescent="0.3">
      <c r="A65" s="15">
        <v>2.1</v>
      </c>
      <c r="B65" s="635" t="s">
        <v>89</v>
      </c>
      <c r="C65" s="401"/>
      <c r="D65" s="407"/>
    </row>
    <row r="66" spans="1:5" x14ac:dyDescent="0.3">
      <c r="A66" s="15">
        <v>2.2000000000000002</v>
      </c>
      <c r="B66" s="635" t="s">
        <v>93</v>
      </c>
      <c r="C66" s="401"/>
      <c r="D66" s="407"/>
    </row>
    <row r="67" spans="1:5" x14ac:dyDescent="0.3">
      <c r="A67" s="15">
        <v>2.2999999999999998</v>
      </c>
      <c r="B67" s="635" t="s">
        <v>92</v>
      </c>
      <c r="C67" s="401"/>
      <c r="D67" s="407"/>
    </row>
    <row r="68" spans="1:5" x14ac:dyDescent="0.3">
      <c r="A68" s="15">
        <v>2.4</v>
      </c>
      <c r="B68" s="635" t="s">
        <v>94</v>
      </c>
      <c r="C68" s="401"/>
      <c r="D68" s="407"/>
    </row>
    <row r="69" spans="1:5" x14ac:dyDescent="0.3">
      <c r="A69" s="15">
        <v>2.5</v>
      </c>
      <c r="B69" s="635" t="s">
        <v>90</v>
      </c>
      <c r="C69" s="401"/>
      <c r="D69" s="407"/>
    </row>
    <row r="70" spans="1:5" x14ac:dyDescent="0.3">
      <c r="A70" s="15">
        <v>2.6</v>
      </c>
      <c r="B70" s="635" t="s">
        <v>91</v>
      </c>
      <c r="C70" s="401"/>
      <c r="D70" s="407"/>
    </row>
    <row r="71" spans="1:5" s="175" customFormat="1" x14ac:dyDescent="0.3">
      <c r="A71" s="13">
        <v>3</v>
      </c>
      <c r="B71" s="44" t="s">
        <v>421</v>
      </c>
      <c r="C71" s="408"/>
      <c r="D71" s="261"/>
      <c r="E71" s="214"/>
    </row>
    <row r="72" spans="1:5" s="175" customFormat="1" x14ac:dyDescent="0.3">
      <c r="A72" s="13">
        <v>4</v>
      </c>
      <c r="B72" s="13" t="s">
        <v>240</v>
      </c>
      <c r="C72" s="408">
        <f>SUM(C73:C74)</f>
        <v>0</v>
      </c>
      <c r="D72" s="408">
        <f>SUM(D73:D74)</f>
        <v>0</v>
      </c>
      <c r="E72" s="214"/>
    </row>
    <row r="73" spans="1:5" s="175" customFormat="1" x14ac:dyDescent="0.3">
      <c r="A73" s="15">
        <v>4.0999999999999996</v>
      </c>
      <c r="B73" s="15" t="s">
        <v>241</v>
      </c>
      <c r="C73" s="364"/>
      <c r="D73" s="364"/>
      <c r="E73" s="214"/>
    </row>
    <row r="74" spans="1:5" s="175" customFormat="1" x14ac:dyDescent="0.3">
      <c r="A74" s="15">
        <v>4.2</v>
      </c>
      <c r="B74" s="15" t="s">
        <v>242</v>
      </c>
      <c r="C74" s="364"/>
      <c r="D74" s="364"/>
      <c r="E74" s="214"/>
    </row>
    <row r="75" spans="1:5" s="175" customFormat="1" x14ac:dyDescent="0.3">
      <c r="A75" s="13">
        <v>5</v>
      </c>
      <c r="B75" s="259" t="s">
        <v>267</v>
      </c>
      <c r="C75" s="364"/>
      <c r="D75" s="408"/>
      <c r="E75" s="214"/>
    </row>
    <row r="76" spans="1:5" s="175" customFormat="1" x14ac:dyDescent="0.3">
      <c r="A76" s="332"/>
      <c r="B76" s="332"/>
      <c r="C76" s="182"/>
      <c r="D76" s="182"/>
      <c r="E76" s="214"/>
    </row>
    <row r="77" spans="1:5" s="175" customFormat="1" x14ac:dyDescent="0.3">
      <c r="A77" s="823" t="s">
        <v>465</v>
      </c>
      <c r="B77" s="823"/>
      <c r="C77" s="823"/>
      <c r="D77" s="823"/>
      <c r="E77" s="214"/>
    </row>
    <row r="78" spans="1:5" s="175" customFormat="1" x14ac:dyDescent="0.3">
      <c r="A78" s="332"/>
      <c r="B78" s="332"/>
      <c r="C78" s="182"/>
      <c r="D78" s="182"/>
      <c r="E78" s="214"/>
    </row>
    <row r="79" spans="1:5" s="211" customFormat="1" ht="12.75" x14ac:dyDescent="0.2">
      <c r="E79" s="636"/>
    </row>
    <row r="80" spans="1:5" s="175" customFormat="1" x14ac:dyDescent="0.3">
      <c r="A80" s="181" t="s">
        <v>96</v>
      </c>
      <c r="E80" s="620"/>
    </row>
    <row r="81" spans="1:9" s="175" customFormat="1" x14ac:dyDescent="0.3">
      <c r="E81" s="637"/>
      <c r="F81" s="176"/>
      <c r="G81" s="176"/>
      <c r="H81" s="176"/>
      <c r="I81" s="176"/>
    </row>
    <row r="82" spans="1:9" s="175" customFormat="1" x14ac:dyDescent="0.3">
      <c r="D82" s="182"/>
      <c r="E82" s="637"/>
      <c r="F82" s="176"/>
      <c r="G82" s="176"/>
      <c r="H82" s="176"/>
      <c r="I82" s="176"/>
    </row>
    <row r="83" spans="1:9" s="175" customFormat="1" x14ac:dyDescent="0.3">
      <c r="A83" s="176"/>
      <c r="B83" s="213" t="s">
        <v>466</v>
      </c>
      <c r="D83" s="182"/>
      <c r="E83" s="637"/>
      <c r="F83" s="176"/>
      <c r="G83" s="176"/>
      <c r="H83" s="176"/>
      <c r="I83" s="176"/>
    </row>
    <row r="84" spans="1:9" s="175" customFormat="1" x14ac:dyDescent="0.3">
      <c r="A84" s="176"/>
      <c r="B84" s="825" t="s">
        <v>467</v>
      </c>
      <c r="C84" s="825"/>
      <c r="D84" s="825"/>
      <c r="E84" s="637"/>
      <c r="F84" s="176"/>
      <c r="G84" s="176"/>
      <c r="H84" s="176"/>
      <c r="I84" s="176"/>
    </row>
    <row r="85" spans="1:9" s="176" customFormat="1" ht="12.75" x14ac:dyDescent="0.2">
      <c r="B85" s="183" t="s">
        <v>468</v>
      </c>
      <c r="E85" s="637"/>
    </row>
    <row r="86" spans="1:9" s="175" customFormat="1" x14ac:dyDescent="0.3">
      <c r="A86" s="638"/>
      <c r="B86" s="825" t="s">
        <v>469</v>
      </c>
      <c r="C86" s="825"/>
      <c r="D86" s="825"/>
      <c r="E86" s="214"/>
    </row>
    <row r="87" spans="1:9" s="211" customFormat="1" ht="12.75" x14ac:dyDescent="0.2">
      <c r="E87" s="636"/>
    </row>
    <row r="88" spans="1:9" s="211" customFormat="1" ht="12.75" x14ac:dyDescent="0.2">
      <c r="E88" s="636"/>
    </row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topLeftCell="A10" zoomScaleNormal="100" zoomScaleSheetLayoutView="100" workbookViewId="0">
      <selection activeCell="D17" sqref="D17:D23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321</v>
      </c>
      <c r="B1" s="74"/>
      <c r="C1" s="822" t="s">
        <v>97</v>
      </c>
      <c r="D1" s="822"/>
      <c r="E1" s="88"/>
    </row>
    <row r="2" spans="1:5" s="6" customFormat="1" x14ac:dyDescent="0.3">
      <c r="A2" s="71" t="s">
        <v>315</v>
      </c>
      <c r="B2" s="74"/>
      <c r="C2" s="320">
        <v>42634</v>
      </c>
      <c r="D2" s="350">
        <v>42651</v>
      </c>
      <c r="E2" s="88"/>
    </row>
    <row r="3" spans="1:5" s="6" customFormat="1" x14ac:dyDescent="0.3">
      <c r="A3" s="73" t="s">
        <v>128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77" t="str">
        <f>'ფორმა N1'!D4</f>
        <v>საარჩევნო ბლოკი პაატა ბურჭულაძე სახელმწიფო ხალხისთვის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320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316</v>
      </c>
      <c r="B10" s="95"/>
      <c r="C10" s="4"/>
      <c r="D10" s="4"/>
      <c r="E10" s="90"/>
    </row>
    <row r="11" spans="1:5" s="10" customFormat="1" x14ac:dyDescent="0.2">
      <c r="A11" s="95" t="s">
        <v>317</v>
      </c>
      <c r="B11" s="95"/>
      <c r="C11" s="4"/>
      <c r="D11" s="4"/>
      <c r="E11" s="91"/>
    </row>
    <row r="12" spans="1:5" s="10" customFormat="1" x14ac:dyDescent="0.2">
      <c r="A12" s="84" t="s">
        <v>266</v>
      </c>
      <c r="B12" s="84"/>
      <c r="C12" s="4"/>
      <c r="D12" s="4"/>
      <c r="E12" s="91"/>
    </row>
    <row r="13" spans="1:5" s="10" customFormat="1" x14ac:dyDescent="0.2">
      <c r="A13" s="84" t="s">
        <v>266</v>
      </c>
      <c r="B13" s="84"/>
      <c r="C13" s="4"/>
      <c r="D13" s="4"/>
      <c r="E13" s="91"/>
    </row>
    <row r="14" spans="1:5" s="10" customFormat="1" x14ac:dyDescent="0.2">
      <c r="A14" s="84" t="s">
        <v>266</v>
      </c>
      <c r="B14" s="84"/>
      <c r="C14" s="4"/>
      <c r="D14" s="4"/>
      <c r="E14" s="91"/>
    </row>
    <row r="15" spans="1:5" s="10" customFormat="1" x14ac:dyDescent="0.2">
      <c r="A15" s="84" t="s">
        <v>266</v>
      </c>
      <c r="B15" s="84"/>
      <c r="C15" s="4"/>
      <c r="D15" s="4"/>
      <c r="E15" s="91"/>
    </row>
    <row r="16" spans="1:5" s="10" customFormat="1" x14ac:dyDescent="0.2">
      <c r="A16" s="84" t="s">
        <v>266</v>
      </c>
      <c r="B16" s="84"/>
      <c r="C16" s="4"/>
      <c r="D16" s="4"/>
      <c r="E16" s="91"/>
    </row>
    <row r="17" spans="1:5" s="10" customFormat="1" ht="17.25" customHeight="1" x14ac:dyDescent="0.2">
      <c r="A17" s="95" t="s">
        <v>318</v>
      </c>
      <c r="B17" s="84" t="s">
        <v>850</v>
      </c>
      <c r="C17" s="4">
        <v>270</v>
      </c>
      <c r="D17" s="4">
        <v>610</v>
      </c>
      <c r="E17" s="91"/>
    </row>
    <row r="18" spans="1:5" s="10" customFormat="1" ht="18" customHeight="1" x14ac:dyDescent="0.2">
      <c r="A18" s="95" t="s">
        <v>319</v>
      </c>
      <c r="B18" s="84" t="s">
        <v>851</v>
      </c>
      <c r="C18" s="4">
        <v>885</v>
      </c>
      <c r="D18" s="4"/>
      <c r="E18" s="91"/>
    </row>
    <row r="19" spans="1:5" s="10" customFormat="1" ht="30" x14ac:dyDescent="0.2">
      <c r="A19" s="95" t="s">
        <v>524</v>
      </c>
      <c r="B19" s="84" t="s">
        <v>852</v>
      </c>
      <c r="C19" s="4">
        <v>790</v>
      </c>
      <c r="D19" s="4">
        <v>1500</v>
      </c>
      <c r="E19" s="91"/>
    </row>
    <row r="20" spans="1:5" s="10" customFormat="1" ht="30" x14ac:dyDescent="0.2">
      <c r="A20" s="95" t="s">
        <v>525</v>
      </c>
      <c r="B20" s="84" t="s">
        <v>1530</v>
      </c>
      <c r="C20" s="4">
        <v>50</v>
      </c>
      <c r="D20" s="4"/>
      <c r="E20" s="91"/>
    </row>
    <row r="21" spans="1:5" s="10" customFormat="1" ht="30" x14ac:dyDescent="0.2">
      <c r="A21" s="95" t="s">
        <v>1531</v>
      </c>
      <c r="B21" s="84" t="s">
        <v>1533</v>
      </c>
      <c r="C21" s="4">
        <v>460</v>
      </c>
      <c r="D21" s="4"/>
      <c r="E21" s="91"/>
    </row>
    <row r="22" spans="1:5" s="10" customFormat="1" ht="30" x14ac:dyDescent="0.2">
      <c r="A22" s="95" t="s">
        <v>1532</v>
      </c>
      <c r="B22" s="84" t="s">
        <v>1534</v>
      </c>
      <c r="C22" s="4">
        <v>500</v>
      </c>
      <c r="D22" s="4"/>
      <c r="E22" s="91"/>
    </row>
    <row r="23" spans="1:5" s="10" customFormat="1" ht="30" x14ac:dyDescent="0.2">
      <c r="A23" s="95" t="s">
        <v>1535</v>
      </c>
      <c r="B23" s="84" t="s">
        <v>1536</v>
      </c>
      <c r="C23" s="4"/>
      <c r="D23" s="4">
        <v>2000</v>
      </c>
      <c r="E23" s="91"/>
    </row>
    <row r="24" spans="1:5" x14ac:dyDescent="0.3">
      <c r="A24" s="96"/>
      <c r="B24" s="96" t="s">
        <v>322</v>
      </c>
      <c r="C24" s="83">
        <f>SUM(C10:C22)</f>
        <v>2955</v>
      </c>
      <c r="D24" s="83">
        <f>SUM(D17:D23)</f>
        <v>4110</v>
      </c>
      <c r="E24" s="93"/>
    </row>
    <row r="25" spans="1:5" x14ac:dyDescent="0.3">
      <c r="A25" s="41"/>
      <c r="B25" s="41"/>
    </row>
    <row r="26" spans="1:5" x14ac:dyDescent="0.3">
      <c r="A26" s="2" t="s">
        <v>409</v>
      </c>
      <c r="E26" s="5"/>
    </row>
    <row r="27" spans="1:5" x14ac:dyDescent="0.3">
      <c r="A27" s="2" t="s">
        <v>393</v>
      </c>
    </row>
    <row r="28" spans="1:5" x14ac:dyDescent="0.3">
      <c r="A28" s="206" t="s">
        <v>394</v>
      </c>
    </row>
    <row r="29" spans="1:5" x14ac:dyDescent="0.3">
      <c r="A29" s="206"/>
    </row>
    <row r="30" spans="1:5" x14ac:dyDescent="0.3">
      <c r="A30" s="206" t="s">
        <v>334</v>
      </c>
    </row>
    <row r="31" spans="1:5" s="23" customFormat="1" ht="12.75" x14ac:dyDescent="0.2"/>
    <row r="32" spans="1:5" x14ac:dyDescent="0.3">
      <c r="A32" s="66" t="s">
        <v>96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6"/>
      <c r="B35" s="66" t="s">
        <v>259</v>
      </c>
      <c r="D35" s="12"/>
      <c r="E35"/>
      <c r="F35"/>
      <c r="G35"/>
      <c r="H35"/>
      <c r="I35"/>
    </row>
    <row r="36" spans="1:9" x14ac:dyDescent="0.3">
      <c r="B36" s="2" t="s">
        <v>258</v>
      </c>
      <c r="D36" s="12"/>
      <c r="E36"/>
      <c r="F36"/>
      <c r="G36"/>
      <c r="H36"/>
      <c r="I36"/>
    </row>
    <row r="37" spans="1:9" customFormat="1" ht="12.75" x14ac:dyDescent="0.2">
      <c r="A37" s="62"/>
      <c r="B37" s="62" t="s">
        <v>127</v>
      </c>
    </row>
    <row r="38" spans="1:9" s="23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opLeftCell="A7" zoomScaleNormal="100" zoomScaleSheetLayoutView="85" workbookViewId="0">
      <selection activeCell="F14" sqref="F14"/>
    </sheetView>
  </sheetViews>
  <sheetFormatPr defaultColWidth="9.140625" defaultRowHeight="12.75" x14ac:dyDescent="0.2"/>
  <cols>
    <col min="1" max="1" width="5.42578125" style="176" customWidth="1"/>
    <col min="2" max="2" width="27.7109375" style="176" customWidth="1"/>
    <col min="3" max="3" width="20" style="176" customWidth="1"/>
    <col min="4" max="4" width="17.5703125" style="176" customWidth="1"/>
    <col min="5" max="5" width="30.28515625" style="176" customWidth="1"/>
    <col min="6" max="6" width="12.7109375" style="176" customWidth="1"/>
    <col min="7" max="7" width="13.85546875" style="424" customWidth="1"/>
    <col min="8" max="8" width="14.7109375" style="424" customWidth="1"/>
    <col min="9" max="9" width="19.5703125" style="424" customWidth="1"/>
    <col min="10" max="12" width="0" style="176" hidden="1" customWidth="1"/>
    <col min="13" max="13" width="9.28515625" style="176" hidden="1" customWidth="1"/>
    <col min="14" max="16384" width="9.140625" style="176"/>
  </cols>
  <sheetData>
    <row r="1" spans="1:12" ht="15" x14ac:dyDescent="0.3">
      <c r="A1" s="389" t="s">
        <v>440</v>
      </c>
      <c r="B1" s="389"/>
      <c r="C1" s="77"/>
      <c r="D1" s="77"/>
      <c r="E1" s="77"/>
      <c r="F1" s="77"/>
      <c r="G1" s="826" t="s">
        <v>97</v>
      </c>
      <c r="H1" s="826"/>
      <c r="I1" s="824"/>
      <c r="J1" s="824"/>
    </row>
    <row r="2" spans="1:12" ht="15" x14ac:dyDescent="0.3">
      <c r="A2" s="78" t="s">
        <v>128</v>
      </c>
      <c r="B2" s="389"/>
      <c r="C2" s="77"/>
      <c r="D2" s="77"/>
      <c r="E2" s="77"/>
      <c r="F2" s="77"/>
      <c r="G2" s="320">
        <v>42634</v>
      </c>
      <c r="H2" s="350">
        <v>42651</v>
      </c>
      <c r="J2" s="390">
        <v>42570</v>
      </c>
    </row>
    <row r="3" spans="1:12" ht="15" x14ac:dyDescent="0.3">
      <c r="A3" s="78"/>
      <c r="B3" s="78"/>
      <c r="C3" s="389"/>
      <c r="D3" s="389"/>
      <c r="E3" s="389"/>
      <c r="F3" s="389"/>
      <c r="G3" s="425"/>
      <c r="H3" s="425"/>
      <c r="I3" s="425"/>
    </row>
    <row r="4" spans="1:12" ht="15" x14ac:dyDescent="0.3">
      <c r="A4" s="77" t="s">
        <v>262</v>
      </c>
      <c r="B4" s="77"/>
      <c r="C4" s="77"/>
      <c r="D4" s="77"/>
      <c r="E4" s="77"/>
      <c r="F4" s="77"/>
      <c r="G4" s="426"/>
      <c r="H4" s="426"/>
      <c r="I4" s="426"/>
    </row>
    <row r="5" spans="1:12" ht="15" x14ac:dyDescent="0.3">
      <c r="A5" s="77" t="str">
        <f>'ფორმა N1'!D4</f>
        <v>საარჩევნო ბლოკი პაატა ბურჭულაძე სახელმწიფო ხალხისთვის</v>
      </c>
      <c r="B5" s="77"/>
      <c r="C5" s="77"/>
      <c r="D5" s="77"/>
      <c r="E5" s="77"/>
      <c r="F5" s="77"/>
      <c r="G5" s="426"/>
      <c r="H5" s="426"/>
      <c r="I5" s="426"/>
    </row>
    <row r="6" spans="1:12" ht="18" x14ac:dyDescent="0.2">
      <c r="A6" s="392"/>
      <c r="B6" s="392"/>
      <c r="C6" s="393"/>
      <c r="D6" s="392"/>
      <c r="E6" s="392"/>
      <c r="F6" s="392"/>
      <c r="G6" s="427"/>
      <c r="H6" s="428"/>
      <c r="I6" s="428"/>
    </row>
    <row r="7" spans="1:12" ht="103.15" customHeight="1" x14ac:dyDescent="0.2">
      <c r="A7" s="394" t="s">
        <v>64</v>
      </c>
      <c r="B7" s="394" t="s">
        <v>325</v>
      </c>
      <c r="C7" s="395" t="s">
        <v>326</v>
      </c>
      <c r="D7" s="394" t="s">
        <v>215</v>
      </c>
      <c r="E7" s="394" t="s">
        <v>330</v>
      </c>
      <c r="F7" s="394" t="s">
        <v>333</v>
      </c>
      <c r="G7" s="429" t="s">
        <v>10</v>
      </c>
      <c r="H7" s="430" t="s">
        <v>9</v>
      </c>
      <c r="I7" s="430" t="s">
        <v>375</v>
      </c>
    </row>
    <row r="8" spans="1:12" ht="18" x14ac:dyDescent="0.25">
      <c r="A8" s="394">
        <v>1</v>
      </c>
      <c r="B8" s="609" t="s">
        <v>1525</v>
      </c>
      <c r="C8" s="363" t="s">
        <v>1526</v>
      </c>
      <c r="D8" s="610" t="s">
        <v>1523</v>
      </c>
      <c r="E8" s="609" t="s">
        <v>1524</v>
      </c>
      <c r="F8" s="396" t="s">
        <v>332</v>
      </c>
      <c r="G8" s="611">
        <v>1000</v>
      </c>
      <c r="H8" s="611">
        <v>800</v>
      </c>
      <c r="I8" s="611">
        <v>200</v>
      </c>
      <c r="J8" s="362"/>
      <c r="K8" s="352">
        <v>10000</v>
      </c>
      <c r="L8" s="362"/>
    </row>
    <row r="9" spans="1:12" ht="18" x14ac:dyDescent="0.25">
      <c r="A9" s="510"/>
      <c r="B9" s="69"/>
      <c r="C9" s="180"/>
      <c r="D9" s="511"/>
      <c r="E9" s="512"/>
      <c r="F9" s="513"/>
      <c r="G9" s="515">
        <f>SUM(G8:G8)</f>
        <v>1000</v>
      </c>
      <c r="H9" s="516">
        <f>SUM(H8:H8)</f>
        <v>800</v>
      </c>
      <c r="I9" s="516">
        <f>SUM(I8:I8)</f>
        <v>200</v>
      </c>
      <c r="J9" s="180"/>
      <c r="K9" s="180"/>
      <c r="L9" s="180"/>
    </row>
    <row r="10" spans="1:12" ht="18" x14ac:dyDescent="0.2">
      <c r="A10" s="510"/>
      <c r="B10" s="69"/>
      <c r="C10" s="180"/>
      <c r="D10" s="511"/>
      <c r="E10" s="512"/>
      <c r="F10" s="513"/>
      <c r="G10" s="69"/>
      <c r="H10" s="514"/>
      <c r="I10" s="514"/>
      <c r="J10" s="180"/>
      <c r="K10" s="180"/>
      <c r="L10" s="180"/>
    </row>
    <row r="11" spans="1:12" ht="18" x14ac:dyDescent="0.2">
      <c r="A11" s="510"/>
      <c r="B11" s="69"/>
      <c r="C11" s="180"/>
      <c r="D11" s="511"/>
      <c r="E11" s="512"/>
      <c r="F11" s="513"/>
      <c r="G11" s="69"/>
      <c r="H11" s="514"/>
      <c r="I11" s="514"/>
      <c r="J11" s="180"/>
      <c r="K11" s="180"/>
      <c r="L11" s="180"/>
    </row>
    <row r="12" spans="1:12" ht="18" x14ac:dyDescent="0.2">
      <c r="A12" s="510"/>
      <c r="B12" s="69"/>
      <c r="C12" s="180"/>
      <c r="D12" s="511"/>
      <c r="E12" s="512"/>
      <c r="F12" s="513"/>
      <c r="G12" s="69"/>
      <c r="H12" s="514"/>
      <c r="I12" s="514"/>
      <c r="J12" s="180"/>
      <c r="K12" s="180"/>
      <c r="L12" s="180"/>
    </row>
    <row r="13" spans="1:12" ht="18" x14ac:dyDescent="0.2">
      <c r="A13" s="510"/>
      <c r="B13" s="69"/>
      <c r="C13" s="180"/>
      <c r="D13" s="511"/>
      <c r="E13" s="512"/>
      <c r="F13" s="513"/>
      <c r="G13" s="69"/>
      <c r="H13" s="514"/>
      <c r="I13" s="514"/>
      <c r="J13" s="180"/>
      <c r="K13" s="180"/>
      <c r="L13" s="180"/>
    </row>
    <row r="14" spans="1:12" ht="18" x14ac:dyDescent="0.2">
      <c r="A14" s="510"/>
      <c r="B14" s="69"/>
      <c r="C14" s="180"/>
      <c r="D14" s="511"/>
      <c r="E14" s="512"/>
      <c r="F14" s="513"/>
      <c r="G14" s="69"/>
      <c r="H14" s="514"/>
      <c r="I14" s="514"/>
      <c r="J14" s="180"/>
      <c r="K14" s="180"/>
      <c r="L14" s="180"/>
    </row>
    <row r="15" spans="1:12" x14ac:dyDescent="0.2">
      <c r="G15" s="441"/>
      <c r="H15" s="442"/>
      <c r="I15" s="442"/>
    </row>
    <row r="16" spans="1:12" x14ac:dyDescent="0.2">
      <c r="G16" s="443"/>
      <c r="H16" s="443"/>
      <c r="I16" s="443"/>
    </row>
    <row r="17" spans="1:9" ht="18" x14ac:dyDescent="0.35">
      <c r="A17" s="353"/>
      <c r="B17" s="353"/>
      <c r="C17" s="354"/>
      <c r="D17" s="353"/>
      <c r="E17" s="353"/>
      <c r="F17" s="353"/>
      <c r="G17" s="431"/>
      <c r="H17" s="432"/>
      <c r="I17" s="432"/>
    </row>
    <row r="18" spans="1:9" ht="18" x14ac:dyDescent="0.35">
      <c r="A18" s="354" t="s">
        <v>441</v>
      </c>
      <c r="B18" s="354"/>
      <c r="C18" s="354"/>
      <c r="D18" s="353"/>
      <c r="E18" s="353"/>
      <c r="F18" s="353"/>
      <c r="G18" s="431"/>
      <c r="H18" s="433"/>
      <c r="I18" s="433"/>
    </row>
    <row r="19" spans="1:9" ht="18" x14ac:dyDescent="0.35">
      <c r="A19" s="354"/>
      <c r="B19" s="354"/>
      <c r="C19" s="354"/>
      <c r="D19" s="353"/>
      <c r="E19" s="353"/>
      <c r="F19" s="353"/>
      <c r="G19" s="431"/>
      <c r="H19" s="433"/>
      <c r="I19" s="433"/>
    </row>
    <row r="20" spans="1:9" ht="18" x14ac:dyDescent="0.35">
      <c r="A20" s="354"/>
      <c r="B20" s="354"/>
      <c r="C20" s="354"/>
      <c r="D20" s="355"/>
      <c r="E20" s="355"/>
      <c r="F20" s="355"/>
      <c r="G20" s="434"/>
      <c r="H20" s="433"/>
      <c r="I20" s="433"/>
    </row>
    <row r="21" spans="1:9" ht="18" x14ac:dyDescent="0.35">
      <c r="A21" s="354"/>
      <c r="B21" s="354"/>
      <c r="C21" s="354"/>
      <c r="D21" s="355"/>
      <c r="E21" s="355"/>
      <c r="F21" s="355"/>
      <c r="G21" s="434"/>
      <c r="H21" s="433"/>
      <c r="I21" s="433"/>
    </row>
    <row r="22" spans="1:9" ht="15" x14ac:dyDescent="0.2">
      <c r="A22" s="356"/>
      <c r="B22" s="356"/>
      <c r="C22" s="357"/>
      <c r="D22" s="356"/>
      <c r="E22" s="356"/>
      <c r="F22" s="356"/>
      <c r="G22" s="435"/>
      <c r="H22" s="436"/>
      <c r="I22" s="436"/>
    </row>
    <row r="23" spans="1:9" ht="18" x14ac:dyDescent="0.35">
      <c r="A23" s="358" t="s">
        <v>96</v>
      </c>
      <c r="B23" s="358"/>
      <c r="C23" s="354"/>
      <c r="D23" s="355"/>
      <c r="E23" s="355"/>
      <c r="F23" s="355"/>
      <c r="G23" s="434"/>
      <c r="H23" s="433"/>
      <c r="I23" s="433"/>
    </row>
    <row r="24" spans="1:9" ht="18" x14ac:dyDescent="0.35">
      <c r="A24" s="355"/>
      <c r="B24" s="355"/>
      <c r="C24" s="354"/>
      <c r="D24" s="355"/>
      <c r="E24" s="355"/>
      <c r="F24" s="355"/>
      <c r="G24" s="434"/>
      <c r="H24" s="433"/>
      <c r="I24" s="433"/>
    </row>
    <row r="25" spans="1:9" ht="18" x14ac:dyDescent="0.35">
      <c r="A25" s="355"/>
      <c r="B25" s="355"/>
      <c r="C25" s="354"/>
      <c r="D25" s="355"/>
      <c r="E25" s="359"/>
      <c r="F25" s="359"/>
      <c r="G25" s="437"/>
      <c r="H25" s="433"/>
      <c r="I25" s="433"/>
    </row>
    <row r="26" spans="1:9" ht="18" x14ac:dyDescent="0.35">
      <c r="A26" s="358"/>
      <c r="B26" s="358"/>
      <c r="C26" s="354" t="s">
        <v>507</v>
      </c>
      <c r="D26" s="358"/>
      <c r="E26" s="358"/>
      <c r="F26" s="358"/>
      <c r="G26" s="431"/>
      <c r="H26" s="433"/>
      <c r="I26" s="433"/>
    </row>
    <row r="27" spans="1:9" ht="18" x14ac:dyDescent="0.35">
      <c r="A27" s="355"/>
      <c r="B27" s="355"/>
      <c r="C27" s="354" t="s">
        <v>374</v>
      </c>
      <c r="D27" s="355"/>
      <c r="E27" s="355"/>
      <c r="F27" s="355"/>
      <c r="G27" s="434"/>
      <c r="H27" s="433"/>
      <c r="I27" s="433"/>
    </row>
    <row r="28" spans="1:9" ht="15.75" x14ac:dyDescent="0.25">
      <c r="A28" s="360"/>
      <c r="B28" s="360"/>
      <c r="C28" s="361" t="s">
        <v>127</v>
      </c>
      <c r="D28" s="360"/>
      <c r="E28" s="360"/>
      <c r="F28" s="360"/>
      <c r="G28" s="438"/>
      <c r="H28" s="439"/>
      <c r="I28" s="439"/>
    </row>
    <row r="29" spans="1:9" ht="15" x14ac:dyDescent="0.2">
      <c r="A29" s="362"/>
      <c r="B29" s="362"/>
      <c r="C29" s="361"/>
      <c r="D29" s="362"/>
      <c r="E29" s="362"/>
      <c r="F29" s="362"/>
      <c r="G29" s="440"/>
      <c r="H29" s="439"/>
      <c r="I29" s="439"/>
    </row>
    <row r="30" spans="1:9" ht="15" x14ac:dyDescent="0.2">
      <c r="A30" s="362"/>
      <c r="B30" s="362"/>
      <c r="C30" s="361"/>
      <c r="D30" s="362"/>
      <c r="E30" s="362"/>
      <c r="F30" s="362"/>
      <c r="G30" s="440"/>
      <c r="H30" s="439"/>
      <c r="I30" s="439"/>
    </row>
  </sheetData>
  <autoFilter ref="A7:L15"/>
  <mergeCells count="2">
    <mergeCell ref="I1:J1"/>
    <mergeCell ref="G1:H1"/>
  </mergeCells>
  <printOptions gridLines="1"/>
  <pageMargins left="0.25" right="0.25" top="1.1666666666666667E-2" bottom="4.8666666666666664E-2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5" zoomScaleNormal="100" zoomScaleSheetLayoutView="85" workbookViewId="0">
      <selection activeCell="G15" sqref="G15"/>
    </sheetView>
  </sheetViews>
  <sheetFormatPr defaultRowHeight="12.75" x14ac:dyDescent="0.2"/>
  <cols>
    <col min="1" max="1" width="4.42578125" customWidth="1"/>
    <col min="2" max="2" width="18.140625" customWidth="1"/>
    <col min="3" max="3" width="23" customWidth="1"/>
    <col min="4" max="4" width="18.5703125" style="382" customWidth="1"/>
    <col min="5" max="5" width="26.5703125" customWidth="1"/>
    <col min="6" max="6" width="18.7109375" customWidth="1"/>
    <col min="7" max="7" width="15" customWidth="1"/>
    <col min="8" max="8" width="12" customWidth="1"/>
  </cols>
  <sheetData>
    <row r="1" spans="1:9" ht="15" x14ac:dyDescent="0.3">
      <c r="A1" s="71" t="s">
        <v>442</v>
      </c>
      <c r="B1" s="74"/>
      <c r="C1" s="74"/>
      <c r="D1" s="371"/>
      <c r="E1" s="74"/>
      <c r="F1" s="74"/>
      <c r="G1" s="822" t="s">
        <v>97</v>
      </c>
      <c r="H1" s="822"/>
      <c r="I1" s="349"/>
    </row>
    <row r="2" spans="1:9" ht="15" x14ac:dyDescent="0.3">
      <c r="A2" s="73" t="s">
        <v>128</v>
      </c>
      <c r="B2" s="74"/>
      <c r="C2" s="74"/>
      <c r="D2" s="371"/>
      <c r="E2" s="74"/>
      <c r="F2" s="74"/>
      <c r="G2" s="320">
        <v>42634</v>
      </c>
      <c r="H2" s="350">
        <v>42651</v>
      </c>
      <c r="I2" s="73"/>
    </row>
    <row r="3" spans="1:9" ht="15" x14ac:dyDescent="0.3">
      <c r="A3" s="73"/>
      <c r="B3" s="73"/>
      <c r="C3" s="73"/>
      <c r="D3" s="372"/>
      <c r="E3" s="73"/>
      <c r="F3" s="73"/>
      <c r="G3" s="349"/>
      <c r="H3" s="349"/>
      <c r="I3" s="349"/>
    </row>
    <row r="4" spans="1:9" ht="15" x14ac:dyDescent="0.3">
      <c r="A4" s="74" t="s">
        <v>262</v>
      </c>
      <c r="B4" s="74"/>
      <c r="C4" s="74"/>
      <c r="D4" s="371"/>
      <c r="E4" s="74"/>
      <c r="F4" s="74"/>
      <c r="G4" s="73"/>
      <c r="H4" s="73"/>
      <c r="I4" s="73"/>
    </row>
    <row r="5" spans="1:9" ht="15" x14ac:dyDescent="0.3">
      <c r="A5" s="77">
        <f>'[1]ფორმა N1'!D4</f>
        <v>0</v>
      </c>
      <c r="B5" s="77" t="s">
        <v>526</v>
      </c>
      <c r="C5" s="77"/>
      <c r="D5" s="373"/>
      <c r="E5" s="77"/>
      <c r="F5" s="77"/>
      <c r="G5" s="78"/>
      <c r="H5" s="78"/>
      <c r="I5" s="78"/>
    </row>
    <row r="6" spans="1:9" ht="15" x14ac:dyDescent="0.3">
      <c r="A6" s="74"/>
      <c r="B6" s="74"/>
      <c r="C6" s="74"/>
      <c r="D6" s="371"/>
      <c r="E6" s="74"/>
      <c r="F6" s="74"/>
      <c r="G6" s="73"/>
      <c r="H6" s="73"/>
      <c r="I6" s="73"/>
    </row>
    <row r="7" spans="1:9" ht="15" x14ac:dyDescent="0.2">
      <c r="A7" s="348"/>
      <c r="B7" s="348"/>
      <c r="C7" s="348"/>
      <c r="D7" s="374"/>
      <c r="E7" s="348"/>
      <c r="F7" s="348"/>
      <c r="G7" s="75"/>
      <c r="H7" s="75"/>
      <c r="I7" s="349"/>
    </row>
    <row r="8" spans="1:9" ht="45" x14ac:dyDescent="0.2">
      <c r="A8" s="333" t="s">
        <v>64</v>
      </c>
      <c r="B8" s="76" t="s">
        <v>325</v>
      </c>
      <c r="C8" s="87" t="s">
        <v>326</v>
      </c>
      <c r="D8" s="375" t="s">
        <v>215</v>
      </c>
      <c r="E8" s="87" t="s">
        <v>329</v>
      </c>
      <c r="F8" s="87" t="s">
        <v>328</v>
      </c>
      <c r="G8" s="87" t="s">
        <v>370</v>
      </c>
      <c r="H8" s="76" t="s">
        <v>10</v>
      </c>
      <c r="I8" s="76" t="s">
        <v>9</v>
      </c>
    </row>
    <row r="9" spans="1:9" ht="15" x14ac:dyDescent="0.2">
      <c r="A9" s="334"/>
      <c r="B9" s="335"/>
      <c r="C9" s="84"/>
      <c r="D9" s="376"/>
      <c r="E9" s="84"/>
      <c r="F9" s="84"/>
      <c r="G9" s="84"/>
      <c r="H9" s="4"/>
      <c r="I9" s="4"/>
    </row>
    <row r="10" spans="1:9" ht="15" x14ac:dyDescent="0.2">
      <c r="A10" s="334"/>
      <c r="B10" s="335"/>
      <c r="C10" s="84"/>
      <c r="D10" s="376"/>
      <c r="E10" s="84"/>
      <c r="F10" s="84"/>
      <c r="G10" s="84"/>
      <c r="H10" s="4"/>
      <c r="I10" s="4"/>
    </row>
    <row r="11" spans="1:9" ht="15" x14ac:dyDescent="0.2">
      <c r="A11" s="334"/>
      <c r="B11" s="335"/>
      <c r="C11" s="84"/>
      <c r="D11" s="376"/>
      <c r="E11" s="84"/>
      <c r="F11" s="84"/>
      <c r="G11" s="84"/>
      <c r="H11" s="4"/>
      <c r="I11" s="4"/>
    </row>
    <row r="12" spans="1:9" ht="15" x14ac:dyDescent="0.2">
      <c r="A12" s="334"/>
      <c r="B12" s="335"/>
      <c r="C12" s="84"/>
      <c r="D12" s="376"/>
      <c r="E12" s="84"/>
      <c r="F12" s="84"/>
      <c r="G12" s="84"/>
      <c r="H12" s="4"/>
      <c r="I12" s="4"/>
    </row>
    <row r="13" spans="1:9" ht="15" x14ac:dyDescent="0.2">
      <c r="A13" s="334"/>
      <c r="B13" s="335"/>
      <c r="C13" s="84"/>
      <c r="D13" s="376"/>
      <c r="E13" s="84"/>
      <c r="F13" s="84"/>
      <c r="G13" s="84"/>
      <c r="H13" s="4"/>
      <c r="I13" s="4"/>
    </row>
    <row r="14" spans="1:9" ht="15" x14ac:dyDescent="0.2">
      <c r="A14" s="334"/>
      <c r="B14" s="335"/>
      <c r="C14" s="84"/>
      <c r="D14" s="376"/>
      <c r="E14" s="84"/>
      <c r="F14" s="84"/>
      <c r="G14" s="84"/>
      <c r="H14" s="4"/>
      <c r="I14" s="4"/>
    </row>
    <row r="15" spans="1:9" ht="15" x14ac:dyDescent="0.2">
      <c r="A15" s="334"/>
      <c r="B15" s="335"/>
      <c r="C15" s="84"/>
      <c r="D15" s="376"/>
      <c r="E15" s="84"/>
      <c r="F15" s="84"/>
      <c r="G15" s="84"/>
      <c r="H15" s="4"/>
      <c r="I15" s="4"/>
    </row>
    <row r="16" spans="1:9" ht="15" x14ac:dyDescent="0.2">
      <c r="A16" s="334"/>
      <c r="B16" s="335"/>
      <c r="C16" s="84"/>
      <c r="D16" s="376"/>
      <c r="E16" s="84"/>
      <c r="F16" s="84"/>
      <c r="G16" s="84"/>
      <c r="H16" s="4"/>
      <c r="I16" s="4"/>
    </row>
    <row r="17" spans="1:9" ht="15" x14ac:dyDescent="0.2">
      <c r="A17" s="334"/>
      <c r="B17" s="335"/>
      <c r="C17" s="84"/>
      <c r="D17" s="376"/>
      <c r="E17" s="84"/>
      <c r="F17" s="84"/>
      <c r="G17" s="84"/>
      <c r="H17" s="4"/>
      <c r="I17" s="4"/>
    </row>
    <row r="18" spans="1:9" ht="15" x14ac:dyDescent="0.2">
      <c r="A18" s="334"/>
      <c r="B18" s="335"/>
      <c r="C18" s="84"/>
      <c r="D18" s="376"/>
      <c r="E18" s="84"/>
      <c r="F18" s="84"/>
      <c r="G18" s="84"/>
      <c r="H18" s="4"/>
      <c r="I18" s="4"/>
    </row>
    <row r="19" spans="1:9" ht="15" x14ac:dyDescent="0.2">
      <c r="A19" s="334"/>
      <c r="B19" s="335"/>
      <c r="C19" s="84"/>
      <c r="D19" s="376"/>
      <c r="E19" s="84"/>
      <c r="F19" s="84"/>
      <c r="G19" s="84"/>
      <c r="H19" s="4"/>
      <c r="I19" s="4"/>
    </row>
    <row r="20" spans="1:9" ht="15" x14ac:dyDescent="0.2">
      <c r="A20" s="334"/>
      <c r="B20" s="335"/>
      <c r="C20" s="84"/>
      <c r="D20" s="376"/>
      <c r="E20" s="84"/>
      <c r="F20" s="84"/>
      <c r="G20" s="84"/>
      <c r="H20" s="4"/>
      <c r="I20" s="4"/>
    </row>
    <row r="21" spans="1:9" ht="15" x14ac:dyDescent="0.2">
      <c r="A21" s="334"/>
      <c r="B21" s="335"/>
      <c r="C21" s="84"/>
      <c r="D21" s="376"/>
      <c r="E21" s="84"/>
      <c r="F21" s="84"/>
      <c r="G21" s="84"/>
      <c r="H21" s="4"/>
      <c r="I21" s="4"/>
    </row>
    <row r="22" spans="1:9" ht="15" x14ac:dyDescent="0.2">
      <c r="A22" s="334"/>
      <c r="B22" s="335"/>
      <c r="C22" s="84"/>
      <c r="D22" s="376"/>
      <c r="E22" s="84"/>
      <c r="F22" s="84"/>
      <c r="G22" s="84"/>
      <c r="H22" s="4"/>
      <c r="I22" s="4"/>
    </row>
    <row r="23" spans="1:9" ht="15" x14ac:dyDescent="0.2">
      <c r="A23" s="334"/>
      <c r="B23" s="335"/>
      <c r="C23" s="84"/>
      <c r="D23" s="376"/>
      <c r="E23" s="84"/>
      <c r="F23" s="84"/>
      <c r="G23" s="84"/>
      <c r="H23" s="4"/>
      <c r="I23" s="4"/>
    </row>
    <row r="24" spans="1:9" ht="15" x14ac:dyDescent="0.2">
      <c r="A24" s="334"/>
      <c r="B24" s="335"/>
      <c r="C24" s="84"/>
      <c r="D24" s="376"/>
      <c r="E24" s="84"/>
      <c r="F24" s="84"/>
      <c r="G24" s="84"/>
      <c r="H24" s="4"/>
      <c r="I24" s="4"/>
    </row>
    <row r="25" spans="1:9" ht="15" x14ac:dyDescent="0.2">
      <c r="A25" s="334"/>
      <c r="B25" s="335"/>
      <c r="C25" s="84"/>
      <c r="D25" s="376"/>
      <c r="E25" s="84"/>
      <c r="F25" s="84"/>
      <c r="G25" s="84"/>
      <c r="H25" s="4"/>
      <c r="I25" s="4"/>
    </row>
    <row r="26" spans="1:9" ht="15" x14ac:dyDescent="0.2">
      <c r="A26" s="334"/>
      <c r="B26" s="335"/>
      <c r="C26" s="84"/>
      <c r="D26" s="376"/>
      <c r="E26" s="84"/>
      <c r="F26" s="84"/>
      <c r="G26" s="84"/>
      <c r="H26" s="4"/>
      <c r="I26" s="4"/>
    </row>
    <row r="27" spans="1:9" ht="15" x14ac:dyDescent="0.3">
      <c r="A27" s="334"/>
      <c r="B27" s="336"/>
      <c r="C27" s="96"/>
      <c r="D27" s="377"/>
      <c r="E27" s="96"/>
      <c r="F27" s="96"/>
      <c r="G27" s="96"/>
      <c r="H27" s="83"/>
      <c r="I27" s="83"/>
    </row>
    <row r="28" spans="1:9" ht="15" x14ac:dyDescent="0.3">
      <c r="A28" s="41"/>
      <c r="B28" s="41"/>
      <c r="C28" s="41"/>
      <c r="D28" s="378"/>
      <c r="E28" s="41"/>
      <c r="F28" s="41"/>
      <c r="G28" s="2"/>
      <c r="H28" s="2"/>
    </row>
    <row r="29" spans="1:9" ht="15" x14ac:dyDescent="0.3">
      <c r="A29" s="206" t="s">
        <v>443</v>
      </c>
      <c r="B29" s="41"/>
      <c r="C29" s="41"/>
      <c r="D29" s="378"/>
      <c r="E29" s="41"/>
      <c r="F29" s="41"/>
      <c r="G29" s="2"/>
      <c r="H29" s="2"/>
    </row>
    <row r="30" spans="1:9" ht="15" x14ac:dyDescent="0.3">
      <c r="A30" s="66" t="s">
        <v>96</v>
      </c>
      <c r="B30" s="2"/>
      <c r="C30" s="2"/>
      <c r="D30" s="379"/>
      <c r="E30" s="2"/>
      <c r="F30" s="2"/>
      <c r="G30" s="2"/>
      <c r="H30" s="2"/>
    </row>
    <row r="31" spans="1:9" ht="15" x14ac:dyDescent="0.3">
      <c r="A31" s="2"/>
      <c r="B31" s="2"/>
      <c r="C31" s="2"/>
      <c r="D31" s="379"/>
      <c r="E31" s="2"/>
      <c r="F31" s="2"/>
      <c r="G31" s="2"/>
      <c r="H31" s="2"/>
    </row>
    <row r="32" spans="1:9" ht="15" x14ac:dyDescent="0.3">
      <c r="A32" s="2"/>
      <c r="B32" s="2"/>
      <c r="C32" s="2"/>
      <c r="D32" s="379"/>
      <c r="E32" s="2"/>
      <c r="F32" s="2"/>
      <c r="G32" s="2"/>
      <c r="H32" s="12"/>
    </row>
    <row r="33" spans="1:8" ht="15" x14ac:dyDescent="0.3">
      <c r="A33" s="66"/>
      <c r="B33" s="66" t="s">
        <v>259</v>
      </c>
      <c r="C33" s="66"/>
      <c r="D33" s="380"/>
      <c r="E33" s="66"/>
      <c r="F33" s="66"/>
      <c r="G33" s="2"/>
      <c r="H33" s="12"/>
    </row>
    <row r="34" spans="1:8" ht="15" x14ac:dyDescent="0.3">
      <c r="A34" s="2"/>
      <c r="B34" s="2" t="s">
        <v>258</v>
      </c>
      <c r="C34" s="2"/>
      <c r="D34" s="379"/>
      <c r="E34" s="2"/>
      <c r="F34" s="2"/>
      <c r="G34" s="2"/>
      <c r="H34" s="12"/>
    </row>
    <row r="35" spans="1:8" x14ac:dyDescent="0.2">
      <c r="A35" s="62"/>
      <c r="B35" s="62" t="s">
        <v>127</v>
      </c>
      <c r="C35" s="62"/>
      <c r="D35" s="381"/>
      <c r="E35" s="62"/>
      <c r="F35" s="62"/>
    </row>
  </sheetData>
  <autoFilter ref="A8:I27"/>
  <mergeCells count="1">
    <mergeCell ref="G1:H1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view="pageBreakPreview" zoomScale="80" zoomScaleSheetLayoutView="80" workbookViewId="0">
      <selection activeCell="F9" sqref="F9"/>
    </sheetView>
  </sheetViews>
  <sheetFormatPr defaultColWidth="9.140625" defaultRowHeight="12.75" x14ac:dyDescent="0.2"/>
  <cols>
    <col min="1" max="1" width="5.42578125" style="176" customWidth="1"/>
    <col min="2" max="2" width="16.140625" style="176" customWidth="1"/>
    <col min="3" max="3" width="23.28515625" style="176" customWidth="1"/>
    <col min="4" max="4" width="18" style="176" customWidth="1"/>
    <col min="5" max="5" width="30.42578125" style="176" customWidth="1"/>
    <col min="6" max="6" width="23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 x14ac:dyDescent="0.3">
      <c r="A1" s="674" t="s">
        <v>444</v>
      </c>
      <c r="B1" s="674"/>
      <c r="C1" s="675"/>
      <c r="D1" s="675"/>
      <c r="E1" s="675"/>
      <c r="F1" s="675"/>
      <c r="G1" s="822" t="s">
        <v>97</v>
      </c>
      <c r="H1" s="822"/>
      <c r="I1" s="673"/>
    </row>
    <row r="2" spans="1:10" ht="15" x14ac:dyDescent="0.3">
      <c r="A2" s="676" t="s">
        <v>128</v>
      </c>
      <c r="B2" s="674"/>
      <c r="C2" s="675"/>
      <c r="D2" s="675"/>
      <c r="E2" s="675"/>
      <c r="F2" s="675"/>
      <c r="G2" s="827" t="s">
        <v>1537</v>
      </c>
      <c r="H2" s="828"/>
      <c r="I2" s="673"/>
    </row>
    <row r="3" spans="1:10" ht="15" x14ac:dyDescent="0.3">
      <c r="A3" s="676"/>
      <c r="B3" s="676"/>
      <c r="C3" s="676"/>
      <c r="D3" s="676"/>
      <c r="E3" s="676"/>
      <c r="F3" s="676"/>
      <c r="G3" s="677"/>
      <c r="H3" s="677"/>
      <c r="I3" s="673"/>
    </row>
    <row r="4" spans="1:10" ht="15" x14ac:dyDescent="0.3">
      <c r="A4" s="675" t="s">
        <v>262</v>
      </c>
      <c r="B4" s="675"/>
      <c r="C4" s="675"/>
      <c r="D4" s="675"/>
      <c r="E4" s="675"/>
      <c r="F4" s="675"/>
      <c r="G4" s="676"/>
      <c r="H4" s="676"/>
      <c r="I4" s="673"/>
    </row>
    <row r="5" spans="1:10" ht="15" x14ac:dyDescent="0.3">
      <c r="A5" s="678" t="s">
        <v>1234</v>
      </c>
      <c r="B5" s="678"/>
      <c r="C5" s="678"/>
      <c r="D5" s="678"/>
      <c r="E5" s="678"/>
      <c r="F5" s="678"/>
      <c r="G5" s="679"/>
      <c r="H5" s="679"/>
      <c r="I5" s="673"/>
    </row>
    <row r="6" spans="1:10" ht="15" x14ac:dyDescent="0.3">
      <c r="A6" s="675"/>
      <c r="B6" s="675"/>
      <c r="C6" s="675"/>
      <c r="D6" s="675"/>
      <c r="E6" s="675"/>
      <c r="F6" s="675"/>
      <c r="G6" s="676"/>
      <c r="H6" s="676"/>
      <c r="I6" s="673"/>
    </row>
    <row r="7" spans="1:10" ht="15" x14ac:dyDescent="0.2">
      <c r="A7" s="680"/>
      <c r="B7" s="680"/>
      <c r="C7" s="680"/>
      <c r="D7" s="680"/>
      <c r="E7" s="680"/>
      <c r="F7" s="680"/>
      <c r="G7" s="681"/>
      <c r="H7" s="681"/>
      <c r="I7" s="673"/>
    </row>
    <row r="8" spans="1:10" ht="30" x14ac:dyDescent="0.2">
      <c r="A8" s="682" t="s">
        <v>64</v>
      </c>
      <c r="B8" s="682" t="s">
        <v>325</v>
      </c>
      <c r="C8" s="682" t="s">
        <v>326</v>
      </c>
      <c r="D8" s="682" t="s">
        <v>215</v>
      </c>
      <c r="E8" s="682" t="s">
        <v>333</v>
      </c>
      <c r="F8" s="682" t="s">
        <v>327</v>
      </c>
      <c r="G8" s="683" t="s">
        <v>10</v>
      </c>
      <c r="H8" s="683" t="s">
        <v>9</v>
      </c>
      <c r="I8" s="673"/>
      <c r="J8" s="215" t="s">
        <v>332</v>
      </c>
    </row>
    <row r="9" spans="1:10" ht="30" x14ac:dyDescent="0.2">
      <c r="A9" s="684">
        <v>1</v>
      </c>
      <c r="B9" s="685" t="s">
        <v>1226</v>
      </c>
      <c r="C9" s="685" t="s">
        <v>1227</v>
      </c>
      <c r="D9" s="686" t="s">
        <v>1228</v>
      </c>
      <c r="E9" s="687" t="s">
        <v>1100</v>
      </c>
      <c r="F9" s="687" t="s">
        <v>1229</v>
      </c>
      <c r="G9" s="688">
        <v>4778</v>
      </c>
      <c r="H9" s="688">
        <v>0</v>
      </c>
      <c r="I9" s="673"/>
    </row>
    <row r="10" spans="1:10" ht="25.5" x14ac:dyDescent="0.2">
      <c r="A10" s="689">
        <v>2</v>
      </c>
      <c r="B10" s="690" t="s">
        <v>476</v>
      </c>
      <c r="C10" s="691" t="s">
        <v>1550</v>
      </c>
      <c r="D10" s="692" t="s">
        <v>492</v>
      </c>
      <c r="E10" s="693" t="s">
        <v>1551</v>
      </c>
      <c r="F10" s="693" t="s">
        <v>1552</v>
      </c>
      <c r="G10" s="691">
        <v>1430</v>
      </c>
      <c r="H10" s="691">
        <v>0</v>
      </c>
      <c r="I10" s="694"/>
    </row>
    <row r="11" spans="1:10" ht="25.5" x14ac:dyDescent="0.2">
      <c r="A11" s="689"/>
      <c r="B11" s="690" t="s">
        <v>1553</v>
      </c>
      <c r="C11" s="690" t="s">
        <v>1230</v>
      </c>
      <c r="D11" s="692"/>
      <c r="E11" s="693" t="s">
        <v>1079</v>
      </c>
      <c r="F11" s="693" t="s">
        <v>1554</v>
      </c>
      <c r="G11" s="691">
        <v>62.5</v>
      </c>
      <c r="H11" s="695">
        <v>0</v>
      </c>
      <c r="I11" s="694"/>
    </row>
    <row r="12" spans="1:10" ht="24" customHeight="1" x14ac:dyDescent="0.3">
      <c r="A12" s="696"/>
      <c r="B12" s="697"/>
      <c r="C12" s="697"/>
      <c r="D12" s="698"/>
      <c r="E12" s="697"/>
      <c r="F12" s="697" t="s">
        <v>331</v>
      </c>
      <c r="G12" s="699">
        <v>4778</v>
      </c>
      <c r="H12" s="699">
        <v>0</v>
      </c>
      <c r="I12" s="673"/>
    </row>
    <row r="13" spans="1:10" ht="15" x14ac:dyDescent="0.3">
      <c r="A13" s="700"/>
      <c r="B13" s="700"/>
      <c r="C13" s="700"/>
      <c r="D13" s="700"/>
      <c r="E13" s="700"/>
      <c r="F13" s="700"/>
      <c r="G13" s="700"/>
      <c r="H13" s="701"/>
      <c r="I13" s="701"/>
    </row>
    <row r="14" spans="1:10" ht="15" x14ac:dyDescent="0.3">
      <c r="A14" s="702" t="s">
        <v>445</v>
      </c>
      <c r="B14" s="702"/>
      <c r="C14" s="700"/>
      <c r="D14" s="700"/>
      <c r="E14" s="700"/>
      <c r="F14" s="700"/>
      <c r="G14" s="700"/>
      <c r="H14" s="701"/>
      <c r="I14" s="701"/>
    </row>
    <row r="15" spans="1:10" ht="15" x14ac:dyDescent="0.3">
      <c r="A15" s="702"/>
      <c r="B15" s="702"/>
      <c r="C15" s="700"/>
      <c r="D15" s="700"/>
      <c r="E15" s="700"/>
      <c r="F15" s="700"/>
      <c r="G15" s="700"/>
      <c r="H15" s="701"/>
      <c r="I15" s="701"/>
    </row>
    <row r="16" spans="1:10" ht="15" x14ac:dyDescent="0.3">
      <c r="A16" s="702"/>
      <c r="B16" s="702"/>
      <c r="C16" s="701"/>
      <c r="D16" s="701"/>
      <c r="E16" s="701"/>
      <c r="F16" s="701"/>
      <c r="G16" s="701"/>
      <c r="H16" s="701"/>
      <c r="I16" s="701"/>
    </row>
    <row r="17" spans="1:9" ht="15" x14ac:dyDescent="0.3">
      <c r="A17" s="702"/>
      <c r="B17" s="702"/>
      <c r="C17" s="701"/>
      <c r="D17" s="701"/>
      <c r="E17" s="701"/>
      <c r="F17" s="701"/>
      <c r="G17" s="701"/>
      <c r="H17" s="701"/>
      <c r="I17" s="701"/>
    </row>
    <row r="18" spans="1:9" x14ac:dyDescent="0.2">
      <c r="A18" s="703"/>
      <c r="B18" s="703"/>
      <c r="C18" s="703"/>
      <c r="D18" s="703"/>
      <c r="E18" s="703"/>
      <c r="F18" s="703"/>
      <c r="G18" s="703"/>
      <c r="H18" s="703"/>
      <c r="I18" s="703"/>
    </row>
    <row r="19" spans="1:9" ht="15" x14ac:dyDescent="0.3">
      <c r="A19" s="704" t="s">
        <v>96</v>
      </c>
      <c r="B19" s="704"/>
      <c r="C19" s="701"/>
      <c r="D19" s="701"/>
      <c r="E19" s="701"/>
      <c r="F19" s="701"/>
      <c r="G19" s="701"/>
      <c r="H19" s="701"/>
      <c r="I19" s="701"/>
    </row>
    <row r="20" spans="1:9" ht="15" x14ac:dyDescent="0.3">
      <c r="A20" s="701"/>
      <c r="B20" s="701"/>
      <c r="C20" s="701"/>
      <c r="D20" s="701"/>
      <c r="E20" s="701"/>
      <c r="F20" s="701"/>
      <c r="G20" s="701"/>
      <c r="H20" s="701"/>
      <c r="I20" s="701"/>
    </row>
    <row r="21" spans="1:9" ht="15" x14ac:dyDescent="0.3">
      <c r="A21" s="701"/>
      <c r="B21" s="701"/>
      <c r="C21" s="701"/>
      <c r="D21" s="701"/>
      <c r="E21" s="701"/>
      <c r="F21" s="701"/>
      <c r="G21" s="701"/>
      <c r="H21" s="701"/>
      <c r="I21" s="705"/>
    </row>
    <row r="22" spans="1:9" ht="15" x14ac:dyDescent="0.3">
      <c r="A22" s="704"/>
      <c r="B22" s="704"/>
      <c r="C22" s="704" t="s">
        <v>408</v>
      </c>
      <c r="D22" s="704"/>
      <c r="E22" s="700"/>
      <c r="F22" s="704"/>
      <c r="G22" s="704"/>
      <c r="H22" s="701"/>
      <c r="I22" s="705"/>
    </row>
    <row r="23" spans="1:9" ht="15" x14ac:dyDescent="0.3">
      <c r="A23" s="701"/>
      <c r="B23" s="701"/>
      <c r="C23" s="701" t="s">
        <v>258</v>
      </c>
      <c r="D23" s="701"/>
      <c r="E23" s="701"/>
      <c r="F23" s="701"/>
      <c r="G23" s="701"/>
      <c r="H23" s="701"/>
      <c r="I23" s="705"/>
    </row>
    <row r="24" spans="1:9" x14ac:dyDescent="0.2">
      <c r="A24" s="706"/>
      <c r="B24" s="706"/>
      <c r="C24" s="706" t="s">
        <v>127</v>
      </c>
      <c r="D24" s="706"/>
      <c r="E24" s="706"/>
      <c r="F24" s="706"/>
      <c r="G24" s="706"/>
      <c r="H24" s="673"/>
      <c r="I24" s="673"/>
    </row>
    <row r="25" spans="1:9" ht="15" x14ac:dyDescent="0.3">
      <c r="A25" s="175"/>
      <c r="B25" s="175"/>
      <c r="C25" s="175"/>
      <c r="D25" s="175"/>
      <c r="E25" s="175"/>
      <c r="F25" s="175"/>
      <c r="G25" s="175"/>
      <c r="H25" s="175"/>
      <c r="I25" s="182"/>
    </row>
    <row r="26" spans="1:9" ht="15" x14ac:dyDescent="0.3">
      <c r="A26" s="181"/>
      <c r="B26" s="181"/>
      <c r="C26" s="181"/>
      <c r="D26" s="181"/>
      <c r="E26" s="213"/>
      <c r="F26" s="181"/>
      <c r="G26" s="181"/>
      <c r="H26" s="175"/>
    </row>
    <row r="27" spans="1:9" ht="15" x14ac:dyDescent="0.3">
      <c r="A27" s="175"/>
      <c r="B27" s="175"/>
      <c r="C27" s="175"/>
      <c r="D27" s="175"/>
      <c r="E27" s="175"/>
      <c r="F27" s="175"/>
      <c r="G27" s="175"/>
      <c r="H27" s="175"/>
    </row>
    <row r="28" spans="1:9" x14ac:dyDescent="0.2">
      <c r="A28" s="183"/>
      <c r="B28" s="183"/>
      <c r="C28" s="183"/>
      <c r="D28" s="183"/>
      <c r="E28" s="183"/>
      <c r="F28" s="183"/>
      <c r="G28" s="183"/>
    </row>
    <row r="58" ht="27.6" customHeight="1" x14ac:dyDescent="0.2"/>
  </sheetData>
  <mergeCells count="2">
    <mergeCell ref="G1:H1"/>
    <mergeCell ref="G2:H2"/>
  </mergeCells>
  <printOptions gridLines="1"/>
  <pageMargins left="0.25" right="0.25" top="0.75" bottom="0.75" header="0.3" footer="0.3"/>
  <pageSetup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2016-09-26T07:53:01Z</cp:lastPrinted>
  <dcterms:created xsi:type="dcterms:W3CDTF">2011-12-27T13:20:18Z</dcterms:created>
  <dcterms:modified xsi:type="dcterms:W3CDTF">2016-10-17T09:42:39Z</dcterms:modified>
</cp:coreProperties>
</file>