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-researcher\Desktop\"/>
    </mc:Choice>
  </mc:AlternateContent>
  <bookViews>
    <workbookView xWindow="0" yWindow="0" windowWidth="20490" windowHeight="7620" tabRatio="954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N7" sheetId="12" r:id="rId10"/>
    <sheet name="ფორმა N8" sheetId="9" r:id="rId11"/>
    <sheet name="ფორმა N 8.1" sheetId="18" r:id="rId12"/>
    <sheet name="ფორმა N9" sheetId="10" r:id="rId13"/>
    <sheet name="ფორმა N9.1" sheetId="16" r:id="rId14"/>
    <sheet name="ფორმა N9.2" sheetId="17" r:id="rId15"/>
    <sheet name="ფორმა 9.3" sheetId="25" r:id="rId16"/>
    <sheet name="ფორმა 9.4" sheetId="33" r:id="rId17"/>
    <sheet name="ფორმა 9.5 " sheetId="50" r:id="rId18"/>
    <sheet name="ფორმა 9.6" sheetId="39" r:id="rId19"/>
    <sheet name="ფორმა N 9.7" sheetId="35" r:id="rId20"/>
    <sheet name="ფორმა N9.7.1" sheetId="41" r:id="rId21"/>
    <sheet name="Validation" sheetId="13" state="veryHidden" r:id="rId22"/>
    <sheet name="Sheet1" sheetId="52" r:id="rId23"/>
  </sheets>
  <externalReferences>
    <externalReference r:id="rId24"/>
    <externalReference r:id="rId25"/>
  </externalReferences>
  <definedNames>
    <definedName name="_xlnm._FilterDatabase" localSheetId="0" hidden="1">'ფორმა N1'!$A$6:$L$6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N5.1'!$B$9:$D$23</definedName>
    <definedName name="Date" localSheetId="8">#REF!</definedName>
    <definedName name="Date" localSheetId="15">#REF!</definedName>
    <definedName name="Date" localSheetId="17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0">#REF!</definedName>
    <definedName name="Date">#REF!</definedName>
    <definedName name="_xlnm.Print_Area" localSheetId="6">'ფორმა 5.2'!$A$1:$I$47</definedName>
    <definedName name="_xlnm.Print_Area" localSheetId="8">'ფორმა 5.4'!$A$1:$H$46</definedName>
    <definedName name="_xlnm.Print_Area" localSheetId="15">'ფორმა 9.3'!$A$1:$G$28</definedName>
    <definedName name="_xlnm.Print_Area" localSheetId="17">'ფორმა 9.5 '!$A$1:$L$37</definedName>
    <definedName name="_xlnm.Print_Area" localSheetId="18">'ფორმა 9.6'!$A$1:$I$49</definedName>
    <definedName name="_xlnm.Print_Area" localSheetId="11">'ფორმა N 8.1'!$A$1:$H$32</definedName>
    <definedName name="_xlnm.Print_Area" localSheetId="19">'ფორმა N 9.7'!$A$1:$I$128</definedName>
    <definedName name="_xlnm.Print_Area" localSheetId="0">'ფორმა N1'!$A$1:$L$59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N5.1'!$A$1:$D$42</definedName>
    <definedName name="_xlnm.Print_Area" localSheetId="9">'ფორმა N7'!$A$1:$D$90</definedName>
    <definedName name="_xlnm.Print_Area" localSheetId="10">'ფორმა N8'!$A$1:$J$26</definedName>
    <definedName name="_xlnm.Print_Area" localSheetId="12">'ფორმა N9'!$A$1:$K$52</definedName>
    <definedName name="_xlnm.Print_Area" localSheetId="13">'ფორმა N9.1'!$A$1:$H$35</definedName>
    <definedName name="_xlnm.Print_Area" localSheetId="14">'ფორმა N9.2'!$A$1:$I$35</definedName>
    <definedName name="_xlnm.Print_Area" localSheetId="20">'ფორმა N9.7.1'!$A$1:$N$27</definedName>
  </definedNames>
  <calcPr calcId="162913"/>
</workbook>
</file>

<file path=xl/calcChain.xml><?xml version="1.0" encoding="utf-8"?>
<calcChain xmlns="http://schemas.openxmlformats.org/spreadsheetml/2006/main">
  <c r="D47" i="12" l="1"/>
  <c r="D26" i="27" l="1"/>
  <c r="D29" i="27" s="1"/>
  <c r="D28" i="12" l="1"/>
  <c r="D27" i="12"/>
  <c r="C42" i="47" l="1"/>
  <c r="C39" i="47"/>
  <c r="C52" i="47"/>
  <c r="C49" i="47"/>
  <c r="C25" i="27"/>
  <c r="C19" i="27"/>
  <c r="D23" i="12"/>
  <c r="D52" i="47"/>
  <c r="D12" i="18"/>
  <c r="D15" i="12" l="1"/>
  <c r="D63" i="47"/>
  <c r="C63" i="47"/>
  <c r="D35" i="47"/>
  <c r="D39" i="47"/>
  <c r="C21" i="47" l="1"/>
  <c r="I12" i="44" l="1"/>
  <c r="H12" i="44"/>
  <c r="I11" i="44"/>
  <c r="H11" i="44"/>
  <c r="I10" i="44"/>
  <c r="H10" i="44"/>
  <c r="I9" i="44"/>
  <c r="H9" i="44"/>
  <c r="I35" i="43"/>
  <c r="I31" i="43"/>
  <c r="I32" i="43"/>
  <c r="I33" i="43"/>
  <c r="I30" i="43"/>
  <c r="I34" i="43"/>
  <c r="I29" i="43"/>
  <c r="G21" i="18" l="1"/>
  <c r="C15" i="12"/>
  <c r="C17" i="7"/>
  <c r="D17" i="7"/>
  <c r="G10" i="18"/>
  <c r="G11" i="18" s="1"/>
  <c r="G12" i="18" s="1"/>
  <c r="D21" i="47" l="1"/>
  <c r="D42" i="47"/>
  <c r="C47" i="12"/>
  <c r="C28" i="12"/>
  <c r="C27" i="12"/>
  <c r="C29" i="27" l="1"/>
  <c r="C14" i="7" l="1"/>
  <c r="C13" i="7"/>
  <c r="G46" i="12" l="1"/>
  <c r="A5" i="50" l="1"/>
  <c r="A4" i="50"/>
  <c r="I21" i="43" l="1"/>
  <c r="I22" i="43"/>
  <c r="I23" i="43"/>
  <c r="I24" i="43"/>
  <c r="I25" i="43"/>
  <c r="I26" i="43"/>
  <c r="I27" i="43"/>
  <c r="I28" i="43"/>
  <c r="I8" i="43"/>
  <c r="I9" i="43"/>
  <c r="I10" i="43"/>
  <c r="I11" i="43"/>
  <c r="I38" i="43" s="1"/>
  <c r="I12" i="43"/>
  <c r="I13" i="43"/>
  <c r="I14" i="43"/>
  <c r="I15" i="43"/>
  <c r="I16" i="43"/>
  <c r="I17" i="43"/>
  <c r="I18" i="43"/>
  <c r="I19" i="43"/>
  <c r="I20" i="43"/>
  <c r="I7" i="43"/>
  <c r="I14" i="9"/>
  <c r="I11" i="9"/>
  <c r="C18" i="7"/>
  <c r="I123" i="35"/>
  <c r="G47" i="12"/>
  <c r="I15" i="9"/>
  <c r="I10" i="9"/>
  <c r="J31" i="10"/>
  <c r="I31" i="10"/>
  <c r="I24" i="10" s="1"/>
  <c r="J21" i="10"/>
  <c r="I21" i="10"/>
  <c r="J16" i="10"/>
  <c r="I16" i="10"/>
  <c r="J15" i="10"/>
  <c r="I15" i="10"/>
  <c r="D12" i="7"/>
  <c r="C12" i="7"/>
  <c r="D12" i="3"/>
  <c r="C12" i="3"/>
  <c r="A5" i="9"/>
  <c r="A5" i="41"/>
  <c r="A5" i="35"/>
  <c r="A5" i="39"/>
  <c r="A5" i="33"/>
  <c r="A5" i="25"/>
  <c r="A5" i="17"/>
  <c r="A5" i="16"/>
  <c r="A5" i="10"/>
  <c r="A5" i="18"/>
  <c r="A5" i="12"/>
  <c r="A5" i="45"/>
  <c r="A5" i="44"/>
  <c r="A4" i="43"/>
  <c r="A6" i="27"/>
  <c r="A5" i="47"/>
  <c r="A7" i="40"/>
  <c r="A5" i="7"/>
  <c r="A5" i="3"/>
  <c r="I34" i="44"/>
  <c r="H34" i="44"/>
  <c r="D31" i="7"/>
  <c r="C31" i="7"/>
  <c r="D27" i="7"/>
  <c r="C27" i="7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H34" i="45"/>
  <c r="G34" i="45"/>
  <c r="H38" i="43"/>
  <c r="G38" i="43"/>
  <c r="D27" i="3"/>
  <c r="C27" i="3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/>
  <c r="C15" i="40" s="1"/>
  <c r="C11" i="40" s="1"/>
  <c r="D16" i="40"/>
  <c r="D15" i="40" s="1"/>
  <c r="D11" i="40" s="1"/>
  <c r="C16" i="40"/>
  <c r="D12" i="40"/>
  <c r="C12" i="40"/>
  <c r="A6" i="40"/>
  <c r="H39" i="10"/>
  <c r="H36" i="10" s="1"/>
  <c r="H32" i="10"/>
  <c r="H24" i="10"/>
  <c r="H19" i="10"/>
  <c r="H17" i="10"/>
  <c r="H14" i="10"/>
  <c r="A4" i="39"/>
  <c r="A4" i="35"/>
  <c r="A4" i="33"/>
  <c r="A5" i="27"/>
  <c r="G20" i="18"/>
  <c r="G19" i="18"/>
  <c r="G18" i="18"/>
  <c r="G17" i="18"/>
  <c r="G16" i="18"/>
  <c r="G15" i="18"/>
  <c r="G14" i="18"/>
  <c r="G13" i="18"/>
  <c r="A4" i="18"/>
  <c r="H10" i="10"/>
  <c r="C64" i="12"/>
  <c r="D64" i="12"/>
  <c r="A4" i="17"/>
  <c r="A4" i="16"/>
  <c r="A4" i="10"/>
  <c r="A4" i="9"/>
  <c r="A4" i="12"/>
  <c r="A4" i="7"/>
  <c r="J24" i="10"/>
  <c r="G24" i="10"/>
  <c r="F24" i="10"/>
  <c r="E24" i="10"/>
  <c r="D24" i="10"/>
  <c r="C24" i="10"/>
  <c r="B24" i="10"/>
  <c r="I39" i="10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J10" i="10"/>
  <c r="F10" i="10"/>
  <c r="D10" i="10"/>
  <c r="B10" i="10"/>
  <c r="D19" i="3"/>
  <c r="C19" i="3"/>
  <c r="D16" i="3"/>
  <c r="C16" i="3"/>
  <c r="C26" i="3"/>
  <c r="D10" i="3"/>
  <c r="D26" i="3"/>
  <c r="D10" i="12" l="1"/>
  <c r="D44" i="12"/>
  <c r="H9" i="10"/>
  <c r="F9" i="10"/>
  <c r="C26" i="7"/>
  <c r="B9" i="10"/>
  <c r="D9" i="10"/>
  <c r="I9" i="10"/>
  <c r="D9" i="3"/>
  <c r="C9" i="10"/>
  <c r="G9" i="10"/>
  <c r="D10" i="7"/>
  <c r="D9" i="7" s="1"/>
  <c r="C10" i="7"/>
  <c r="C9" i="7" s="1"/>
  <c r="C10" i="3"/>
  <c r="C9" i="3" s="1"/>
  <c r="E9" i="10"/>
  <c r="C44" i="12"/>
  <c r="C13" i="47"/>
  <c r="C9" i="47" s="1"/>
  <c r="J14" i="10"/>
  <c r="J9" i="10" s="1"/>
  <c r="C10" i="12"/>
  <c r="D13" i="47"/>
  <c r="D9" i="47" s="1"/>
  <c r="H14" i="12" l="1"/>
  <c r="G14" i="12"/>
  <c r="G10" i="12"/>
  <c r="H10" i="12" s="1"/>
</calcChain>
</file>

<file path=xl/sharedStrings.xml><?xml version="1.0" encoding="utf-8"?>
<sst xmlns="http://schemas.openxmlformats.org/spreadsheetml/2006/main" count="5146" uniqueCount="2967">
  <si>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</si>
  <si>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</si>
  <si>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</si>
  <si>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</si>
  <si>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</si>
  <si>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</si>
  <si>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</si>
  <si>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</si>
  <si>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</si>
  <si>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</si>
  <si>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</si>
  <si>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</si>
  <si>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</si>
  <si>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</si>
  <si>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</si>
  <si>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</si>
  <si>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</si>
  <si>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</si>
  <si>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</si>
  <si>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</si>
  <si>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</si>
  <si>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</si>
  <si>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</si>
  <si>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</si>
  <si>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</si>
  <si>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</si>
  <si>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</si>
  <si>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</si>
  <si>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</si>
  <si>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</si>
  <si>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</si>
  <si>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</si>
  <si>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</si>
  <si>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</si>
  <si>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</si>
  <si>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</si>
  <si>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</si>
  <si>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</si>
  <si>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</si>
  <si>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</si>
  <si>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</si>
  <si>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</si>
  <si>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</si>
  <si>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</si>
  <si>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</si>
  <si>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</si>
  <si>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</si>
  <si>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</si>
  <si>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</si>
  <si>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</si>
  <si>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</si>
  <si>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</si>
  <si>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</si>
  <si>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</si>
  <si>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</si>
  <si>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</si>
  <si>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</si>
  <si>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</si>
  <si>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</si>
  <si>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</si>
  <si>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</si>
  <si>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</si>
  <si>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</si>
  <si>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</si>
  <si>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</si>
  <si>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</si>
  <si>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</si>
  <si>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</si>
  <si>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</si>
  <si>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</si>
  <si>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</si>
  <si>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</si>
  <si>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</si>
  <si>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</si>
  <si>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</si>
  <si>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</si>
  <si>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</si>
  <si>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</si>
  <si>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</si>
  <si>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</si>
  <si>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</si>
  <si>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</si>
  <si>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</si>
  <si>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</si>
  <si>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</si>
  <si>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</si>
  <si>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</si>
  <si>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</si>
  <si>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</si>
  <si>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</si>
  <si>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</si>
  <si>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</si>
  <si>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</si>
  <si>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</si>
  <si>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</si>
  <si>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</si>
  <si>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</si>
  <si>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</si>
  <si>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</si>
  <si>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</si>
  <si>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</si>
  <si>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</si>
  <si>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</si>
  <si>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</si>
  <si>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</si>
  <si>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</si>
  <si>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</si>
  <si>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</si>
  <si>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</si>
  <si>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</si>
  <si>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</si>
  <si>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</si>
  <si>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</si>
  <si>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</si>
  <si>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</si>
  <si>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</si>
  <si>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</si>
  <si>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</si>
  <si>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</si>
  <si>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</si>
  <si>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</si>
  <si>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</si>
  <si>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</si>
  <si>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</si>
  <si>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</si>
  <si>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</si>
  <si>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</si>
  <si>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</si>
  <si>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</si>
  <si>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</si>
  <si>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</si>
  <si>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</si>
  <si>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</si>
  <si>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</si>
  <si>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</si>
  <si>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</si>
  <si>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</si>
  <si>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</si>
  <si>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</si>
  <si>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</si>
  <si>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</si>
  <si>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</si>
  <si>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</si>
  <si>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</si>
  <si>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</si>
  <si>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</si>
  <si>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</si>
  <si>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</si>
  <si>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</si>
  <si>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</si>
  <si>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</si>
  <si>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</si>
  <si>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</si>
  <si>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</si>
  <si>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</si>
  <si>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</si>
  <si>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</si>
  <si>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</si>
  <si>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</si>
  <si>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</si>
  <si>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</si>
  <si>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</si>
  <si>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</si>
  <si>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</si>
  <si>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</si>
  <si>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</si>
  <si>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</si>
  <si>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</si>
  <si>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</si>
  <si>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</si>
  <si>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</si>
  <si>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</si>
  <si>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</si>
  <si>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</si>
  <si>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</si>
  <si>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</si>
  <si>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</si>
  <si>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</si>
  <si>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</si>
  <si>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</si>
  <si>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</si>
  <si>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</si>
  <si>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</si>
  <si>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</si>
  <si>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</si>
  <si>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</si>
  <si>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</si>
  <si>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</si>
  <si>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</si>
  <si>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</si>
  <si>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</si>
  <si>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</si>
  <si>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</si>
  <si>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</si>
  <si>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</si>
  <si>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</si>
  <si>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</si>
  <si>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</si>
  <si>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</si>
  <si>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</si>
  <si>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</si>
  <si>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</si>
  <si>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</si>
  <si>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</si>
  <si>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</si>
  <si>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</si>
  <si>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</si>
  <si>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</si>
  <si>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</si>
  <si>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</si>
  <si>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</si>
  <si>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</si>
  <si>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</si>
  <si>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</si>
  <si>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</si>
  <si>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</si>
  <si>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</si>
  <si>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</si>
  <si>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</si>
  <si>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</si>
  <si>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</si>
  <si>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</si>
  <si>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</si>
  <si>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</si>
  <si>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</si>
  <si>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</si>
  <si>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</si>
  <si>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</si>
  <si>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</si>
  <si>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</si>
  <si>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</si>
  <si>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</si>
  <si>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</si>
  <si>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</si>
  <si>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</si>
  <si>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</si>
  <si>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</si>
  <si>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</si>
  <si>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</si>
  <si>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</si>
  <si>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</si>
  <si>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</si>
  <si>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</si>
  <si>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</si>
  <si>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</si>
  <si>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</si>
  <si>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</si>
  <si>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</si>
  <si>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</si>
  <si>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</si>
  <si>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</si>
  <si>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</si>
  <si>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</si>
  <si>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</si>
  <si>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</si>
  <si>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</si>
  <si>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</si>
  <si>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</si>
  <si>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</si>
  <si>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</si>
  <si>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</si>
  <si>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</si>
  <si>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</si>
  <si>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</si>
  <si>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</si>
  <si>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</si>
  <si>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</si>
  <si>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</si>
  <si>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</si>
  <si>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</si>
  <si>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</si>
  <si>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</si>
  <si>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</si>
  <si>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</si>
  <si>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</si>
  <si>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</si>
  <si>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</si>
  <si>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</si>
  <si>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</si>
  <si>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</si>
  <si>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</si>
  <si>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</si>
  <si>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</si>
  <si>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</si>
  <si>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</si>
  <si>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</si>
  <si>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</si>
  <si>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</si>
  <si>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</si>
  <si>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</si>
  <si>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</si>
  <si>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</si>
  <si>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</si>
  <si>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</si>
  <si>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</si>
  <si>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</si>
  <si>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</si>
  <si>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</si>
  <si>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</si>
  <si>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</si>
  <si>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</si>
  <si>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</si>
  <si>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</si>
  <si>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</si>
  <si>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</si>
  <si>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</si>
  <si>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</si>
  <si>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</si>
  <si>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</si>
  <si>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</si>
  <si>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</si>
  <si>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</si>
  <si>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</si>
  <si>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</si>
  <si>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</si>
  <si>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</si>
  <si>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</si>
  <si>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</si>
  <si>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</si>
  <si>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</si>
  <si>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</si>
  <si>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</si>
  <si>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</si>
  <si>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</si>
  <si>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</si>
  <si>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</si>
  <si>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</si>
  <si>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</si>
  <si>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</si>
  <si>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</si>
  <si>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</si>
  <si>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</si>
  <si>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</si>
  <si>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</si>
  <si>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</si>
  <si>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</si>
  <si>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</si>
  <si>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</si>
  <si>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</si>
  <si>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</si>
  <si>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</si>
  <si>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</si>
  <si>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</si>
  <si>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</si>
  <si>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</si>
  <si>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</si>
  <si>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</si>
  <si>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</si>
  <si>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</si>
  <si>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</si>
  <si>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</si>
  <si>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</si>
  <si>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</si>
  <si>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</si>
  <si>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</si>
  <si>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</si>
  <si>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</si>
  <si>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</si>
  <si>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</si>
  <si>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</si>
  <si>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</si>
  <si>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</si>
  <si>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</si>
  <si>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</si>
  <si>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</si>
  <si>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</si>
  <si>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</si>
  <si>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</si>
  <si>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</si>
  <si>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</si>
  <si>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</si>
  <si>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</si>
  <si>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</si>
  <si>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</si>
  <si>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</si>
  <si>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</si>
  <si>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</si>
  <si>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</si>
  <si>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</si>
  <si>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</si>
  <si>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</si>
  <si>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</si>
  <si>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</si>
  <si>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</si>
  <si>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</si>
  <si>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</si>
  <si>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</si>
  <si>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</si>
  <si>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</si>
  <si>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</si>
  <si>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</si>
  <si>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</si>
  <si>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</si>
  <si>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</si>
  <si>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</si>
  <si>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</si>
  <si>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</si>
  <si>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</si>
  <si>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</si>
  <si>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</si>
  <si>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</si>
  <si>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</si>
  <si>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</si>
  <si>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</si>
  <si>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</si>
  <si>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</si>
  <si>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</si>
  <si>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</si>
  <si>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</si>
  <si>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</si>
  <si>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</si>
  <si>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</si>
  <si>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</si>
  <si>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</si>
  <si>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</si>
  <si>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</si>
  <si>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</si>
  <si>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</si>
  <si>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</si>
  <si>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</si>
  <si>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</si>
  <si>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</si>
  <si>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</si>
  <si>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</si>
  <si>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</si>
  <si>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</si>
  <si>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</si>
  <si>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</si>
  <si>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</si>
  <si>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</si>
  <si>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</si>
  <si>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</si>
  <si>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</si>
  <si>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</si>
  <si>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</si>
  <si>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</si>
  <si>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</si>
  <si>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</si>
  <si>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</si>
  <si>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</si>
  <si>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</si>
  <si>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</si>
  <si>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</si>
  <si>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</si>
  <si>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</si>
  <si>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</si>
  <si>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</si>
  <si>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</si>
  <si>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</si>
  <si>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</si>
  <si>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</si>
  <si>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</si>
  <si>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</si>
  <si>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</si>
  <si>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</si>
  <si>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</si>
  <si>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</si>
  <si>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</si>
  <si>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</si>
  <si>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</si>
  <si>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</si>
  <si>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მ.პ.გ. ქართული ოცნება - დემოკრატიული საქართველო</t>
  </si>
  <si>
    <t>ბანკი ქართუ</t>
  </si>
  <si>
    <t>GE51CR0000000004933608</t>
  </si>
  <si>
    <t>GEL</t>
  </si>
  <si>
    <t>5/16/2012</t>
  </si>
  <si>
    <t>USD</t>
  </si>
  <si>
    <t>EURO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</si>
  <si>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</si>
  <si>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</si>
  <si>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</si>
  <si>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</si>
  <si>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</si>
  <si>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</si>
  <si>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</si>
  <si>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</si>
  <si>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</si>
  <si>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</si>
  <si>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</si>
  <si>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</si>
  <si>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</si>
  <si>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</si>
  <si>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</si>
  <si>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</si>
  <si>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</si>
  <si>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</si>
  <si>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</si>
  <si>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</si>
  <si>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</si>
  <si>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</si>
  <si>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</si>
  <si>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</si>
  <si>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</si>
  <si>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</si>
  <si>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</si>
  <si>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</si>
  <si>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</si>
  <si>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</si>
  <si>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იურიდიული მომსახურეობა</t>
  </si>
  <si>
    <t>ავტობუსი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</si>
  <si>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</si>
  <si>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</si>
  <si>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</si>
  <si>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</si>
  <si>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</si>
  <si>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</si>
  <si>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</si>
  <si>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ფორმა N9,5 - იჯარით/ქირით აღებული სატრანსპორტო საშუალებების რეესტრი</t>
  </si>
  <si>
    <t>,,,</t>
  </si>
  <si>
    <t>ბ,ა,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</si>
  <si>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</si>
  <si>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</si>
  <si>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</si>
  <si>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</si>
  <si>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</si>
  <si>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</si>
  <si>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</si>
  <si>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</si>
  <si>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</si>
  <si>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</si>
  <si>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</si>
  <si>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</si>
  <si>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</si>
  <si>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</si>
  <si>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</si>
  <si>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</si>
  <si>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</si>
  <si>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</si>
  <si>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</si>
  <si>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</si>
  <si>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</si>
  <si>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</si>
  <si>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</si>
  <si>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</si>
  <si>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</si>
  <si>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</si>
  <si>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</si>
  <si>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</si>
  <si>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</si>
  <si>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</si>
  <si>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</si>
  <si>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</si>
  <si>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</si>
  <si>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</si>
  <si>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</si>
  <si>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</si>
  <si>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</si>
  <si>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</si>
  <si>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</si>
  <si>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</si>
  <si>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</si>
  <si>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</si>
  <si>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</si>
  <si>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</si>
  <si>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</si>
  <si>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</si>
  <si>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</si>
  <si>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</si>
  <si>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</si>
  <si>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</si>
  <si>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</si>
  <si>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</si>
  <si>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</si>
  <si>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</si>
  <si>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</si>
  <si>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</si>
  <si>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</si>
  <si>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</si>
  <si>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</si>
  <si>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</si>
  <si>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</si>
  <si>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</si>
  <si>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</si>
  <si>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</si>
  <si>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</si>
  <si>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</si>
  <si>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</si>
  <si>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</si>
  <si>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</si>
  <si>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</si>
  <si>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</si>
  <si>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</si>
  <si>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</si>
  <si>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</si>
  <si>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</si>
  <si>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</si>
  <si>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</si>
  <si>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</si>
  <si>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</si>
  <si>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</si>
  <si>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</si>
  <si>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</si>
  <si>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</si>
  <si>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</si>
  <si>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</si>
  <si>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</si>
  <si>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</si>
  <si>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</si>
  <si>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</si>
  <si>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</si>
  <si>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</si>
  <si>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</si>
  <si>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</si>
  <si>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</si>
  <si>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</si>
  <si>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</si>
  <si>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</si>
  <si>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</si>
  <si>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</si>
  <si>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</si>
  <si>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</si>
  <si>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</si>
  <si>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</si>
  <si>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</si>
  <si>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</si>
  <si>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</si>
  <si>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</si>
  <si>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</si>
  <si>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</si>
  <si>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</si>
  <si>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</si>
  <si>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</si>
  <si>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</si>
  <si>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</si>
  <si>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</si>
  <si>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</si>
  <si>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</si>
  <si>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</si>
  <si>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</si>
  <si>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</si>
  <si>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</si>
  <si>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</si>
  <si>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</si>
  <si>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</si>
  <si>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</si>
  <si>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</si>
  <si>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</si>
  <si>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</si>
  <si>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</si>
  <si>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</si>
  <si>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</si>
  <si>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</si>
  <si>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</si>
  <si>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</si>
  <si>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</si>
  <si>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</si>
  <si>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</si>
  <si>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</si>
  <si>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</si>
  <si>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</si>
  <si>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</si>
  <si>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</si>
  <si>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</si>
  <si>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</si>
  <si>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</si>
  <si>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</si>
  <si>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</si>
  <si>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</si>
  <si>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</si>
  <si>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</si>
  <si>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</si>
  <si>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</si>
  <si>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</si>
  <si>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</si>
  <si>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</si>
  <si>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</si>
  <si>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</si>
  <si>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5 თვე</t>
  </si>
  <si>
    <t>54001007223</t>
  </si>
  <si>
    <t>ქემერტელიძე კახაბერ ი/მ</t>
  </si>
  <si>
    <t>ქ. თბილისი, ქეთევან წამებულის ქ. #47</t>
  </si>
  <si>
    <t>3 თვე</t>
  </si>
  <si>
    <t>01028000992</t>
  </si>
  <si>
    <t>როსტიაშვილი ზურაბ ი/მ</t>
  </si>
  <si>
    <t>ქ. სენაკი, რუსთაველის ქ. #164</t>
  </si>
  <si>
    <t>2 თვე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</si>
  <si>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</si>
  <si>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</si>
  <si>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</si>
  <si>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4 თვე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</si>
  <si>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</si>
  <si>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</si>
  <si>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</si>
  <si>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</si>
  <si>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</si>
  <si>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</si>
  <si>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</si>
  <si>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</si>
  <si>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</si>
  <si>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</si>
  <si>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</si>
  <si>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</si>
  <si>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</si>
  <si>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</si>
  <si>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</si>
  <si>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</si>
  <si>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</si>
  <si>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</si>
  <si>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</si>
  <si>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</si>
  <si>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</si>
  <si>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</si>
  <si>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</si>
  <si>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</si>
  <si>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</si>
  <si>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</si>
  <si>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61008000273-61008007643</t>
  </si>
  <si>
    <t>ამირან დიასამიძე ი/მ-დიასამიძე ნათელა</t>
  </si>
  <si>
    <t>ქ. ნინოწმინდა, თავისუფლების ქ. #25</t>
  </si>
  <si>
    <t>32001016304</t>
  </si>
  <si>
    <t>მზიკიან მამბრე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</si>
  <si>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</si>
  <si>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</si>
  <si>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</si>
  <si>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</si>
  <si>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</si>
  <si>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</si>
  <si>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</si>
  <si>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</si>
  <si>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</si>
  <si>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ქ. ყვარელი, შ. რუსთაველის ქ. #4</t>
  </si>
  <si>
    <t>241582373</t>
  </si>
  <si>
    <t>შპს კახეთის ღვინის მარანი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</si>
  <si>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</si>
  <si>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</si>
  <si>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</si>
  <si>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</si>
  <si>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ქ. თერჯოლა, რუსთაველის ქ. #105</t>
  </si>
  <si>
    <t>21001015020</t>
  </si>
  <si>
    <t>ჩუბინიძე დარეჯანი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</si>
  <si>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</si>
  <si>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</si>
  <si>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</si>
  <si>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</si>
  <si>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</si>
  <si>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</si>
  <si>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</si>
  <si>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</si>
  <si>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</si>
  <si>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</si>
  <si>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</si>
  <si>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</si>
  <si>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</si>
  <si>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</si>
  <si>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ქ. ზუგდიდი, კ. გამსახურდიას ქ. #35</t>
  </si>
  <si>
    <t>19001023247</t>
  </si>
  <si>
    <t>შენგელაია ავთანდილ ი/მ</t>
  </si>
  <si>
    <t>ქ. ქობულეთი, დ. აღმაშენებლის გამზირი #130</t>
  </si>
  <si>
    <t>61004000897</t>
  </si>
  <si>
    <t>ძუბენკო თამარა ი/მ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</si>
  <si>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</si>
  <si>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</si>
  <si>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</si>
  <si>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</si>
  <si>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</si>
  <si>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</si>
  <si>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ეკატერინე</t>
  </si>
  <si>
    <t>ქ. თბილისი რუსთაველის ქ. #24/ ლაღიზის ქ. #1</t>
  </si>
  <si>
    <t>01017000815</t>
  </si>
  <si>
    <t>მედეია</t>
  </si>
  <si>
    <t>01017015694</t>
  </si>
  <si>
    <t>თამაზ</t>
  </si>
  <si>
    <t>01024083360</t>
  </si>
  <si>
    <t>მახარაშვილი</t>
  </si>
  <si>
    <t>01009003409</t>
  </si>
  <si>
    <t>ჩოფიკაშვილი</t>
  </si>
  <si>
    <t>ქ. კასპი მ. კოსტავას ქ. #5</t>
  </si>
  <si>
    <t>ხვთისიაშვილი</t>
  </si>
  <si>
    <t>01018001780</t>
  </si>
  <si>
    <t>არევაძე-წერეთელი</t>
  </si>
  <si>
    <t>ნინა</t>
  </si>
  <si>
    <t>01013004758</t>
  </si>
  <si>
    <t>ლევან</t>
  </si>
  <si>
    <t>ელიაური</t>
  </si>
  <si>
    <t>ქ. წნორი თავისუფლების ქ. #37</t>
  </si>
  <si>
    <t>01008040230</t>
  </si>
  <si>
    <t>ნაირა</t>
  </si>
  <si>
    <t>გელაშვილი</t>
  </si>
  <si>
    <t>46001015708</t>
  </si>
  <si>
    <t>მაია</t>
  </si>
  <si>
    <t>ჩხიკვაძე</t>
  </si>
  <si>
    <t>ნინო</t>
  </si>
  <si>
    <t>ზურაბ</t>
  </si>
  <si>
    <t>ბოლქვაძე</t>
  </si>
  <si>
    <t>რევაზი</t>
  </si>
  <si>
    <t>ქუქჩიშვილი</t>
  </si>
  <si>
    <t>ქ. საჩხერე მერაბ კოსტავას ქ. #65</t>
  </si>
  <si>
    <t>დიმიტრი</t>
  </si>
  <si>
    <t>ქ. ჭიათურა ეგ. ნინოშვილის ქ. #12 ბ. 9</t>
  </si>
  <si>
    <t>მირმენი</t>
  </si>
  <si>
    <t>13001053778</t>
  </si>
  <si>
    <t>თამარი</t>
  </si>
  <si>
    <t>სამხარაული</t>
  </si>
  <si>
    <t>ბადრი</t>
  </si>
  <si>
    <t>კვარაცხელია</t>
  </si>
  <si>
    <t>23001000861</t>
  </si>
  <si>
    <t>ნელი</t>
  </si>
  <si>
    <t>ზაირა</t>
  </si>
  <si>
    <t>ნანი</t>
  </si>
  <si>
    <t>ელენე</t>
  </si>
  <si>
    <t xml:space="preserve">ქ. ქარელი სტალინის ქ. #49 </t>
  </si>
  <si>
    <t>01024022690</t>
  </si>
  <si>
    <t>ნანა</t>
  </si>
  <si>
    <t>24001022727</t>
  </si>
  <si>
    <t>მზია</t>
  </si>
  <si>
    <t>ქ. თიანეთი რუსთაველის ქ. #38</t>
  </si>
  <si>
    <t>15001002982</t>
  </si>
  <si>
    <t>ხიდირნაბი</t>
  </si>
  <si>
    <t>55001001060</t>
  </si>
  <si>
    <t>თამარ</t>
  </si>
  <si>
    <t>17001000134</t>
  </si>
  <si>
    <t>ომარ</t>
  </si>
  <si>
    <t>35001024663</t>
  </si>
  <si>
    <t>თათია</t>
  </si>
  <si>
    <t>01026004996</t>
  </si>
  <si>
    <t>ალექსანდრე</t>
  </si>
  <si>
    <t>01030006499</t>
  </si>
  <si>
    <t>27001007074</t>
  </si>
  <si>
    <t>ნათელა</t>
  </si>
  <si>
    <t>ქ. ახალქალაქი, ჩარენცის ქ. #11/1</t>
  </si>
  <si>
    <t>07001022059</t>
  </si>
  <si>
    <t>16001000957</t>
  </si>
  <si>
    <t>შვენა</t>
  </si>
  <si>
    <t>12001016317</t>
  </si>
  <si>
    <t>რამაზან</t>
  </si>
  <si>
    <t>35001008650</t>
  </si>
  <si>
    <t>ფრიდონი</t>
  </si>
  <si>
    <t>60001014677</t>
  </si>
  <si>
    <t>ამირან</t>
  </si>
  <si>
    <t>57001016787</t>
  </si>
  <si>
    <t>კახაბერ</t>
  </si>
  <si>
    <t>01024081247</t>
  </si>
  <si>
    <t>01005020223</t>
  </si>
  <si>
    <t>სანდრო</t>
  </si>
  <si>
    <t>კახა</t>
  </si>
  <si>
    <t>01030025947</t>
  </si>
  <si>
    <t>ნუგზარ</t>
  </si>
  <si>
    <t>ხუციშვილი</t>
  </si>
  <si>
    <t>საარჩევნო ფონდის მმართველი</t>
  </si>
  <si>
    <t>სცენით მომსახურეობა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</si>
  <si>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 (ტრეინინგი)</t>
  </si>
  <si>
    <t>დავით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</si>
  <si>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</si>
  <si>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</si>
  <si>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</si>
  <si>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</si>
  <si>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</si>
  <si>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</si>
  <si>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</si>
  <si>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</si>
  <si>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</si>
  <si>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სხვადასხვა ხარჯები (აღსრულება)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</si>
  <si>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</si>
  <si>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</si>
  <si>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</si>
  <si>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</si>
  <si>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</si>
  <si>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</si>
  <si>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</si>
  <si>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</si>
  <si>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</si>
  <si>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</si>
  <si>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</si>
  <si>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</si>
  <si>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</si>
  <si>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</si>
  <si>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</si>
  <si>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</si>
  <si>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</si>
  <si>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</si>
  <si>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</si>
  <si>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</si>
  <si>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</si>
  <si>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</si>
  <si>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</si>
  <si>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</si>
  <si>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</si>
  <si>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</si>
  <si>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</si>
  <si>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</si>
  <si>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</si>
  <si>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</si>
  <si>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</si>
  <si>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</si>
  <si>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</si>
  <si>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</si>
  <si>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შ.პ.ს. მენეჯმენტ სერვისი</t>
  </si>
  <si>
    <t>01024044857</t>
  </si>
  <si>
    <t>ანდღულაძე მადონა ი/მ</t>
  </si>
  <si>
    <t>01008005646</t>
  </si>
  <si>
    <t>ა/ტრანსპორტით მომსახურება</t>
  </si>
  <si>
    <t>ხაბეიშვილი</t>
  </si>
  <si>
    <t>სოფიო</t>
  </si>
  <si>
    <t>წიგნაძე</t>
  </si>
  <si>
    <t>ხაჩიძე</t>
  </si>
  <si>
    <t>ცერცვაძე</t>
  </si>
  <si>
    <t>ჯოხაძე</t>
  </si>
  <si>
    <t>ქეთევანი</t>
  </si>
  <si>
    <t>ჩარკვიანი</t>
  </si>
  <si>
    <t xml:space="preserve">დავით </t>
  </si>
  <si>
    <t>გელოვანი</t>
  </si>
  <si>
    <t>არეშიძე</t>
  </si>
  <si>
    <t>ლაშხი</t>
  </si>
  <si>
    <t>სამხარაძე</t>
  </si>
  <si>
    <t>01005024218</t>
  </si>
  <si>
    <t>01011074581</t>
  </si>
  <si>
    <t>01026012975</t>
  </si>
  <si>
    <t>54001033965</t>
  </si>
  <si>
    <t>01011002284</t>
  </si>
  <si>
    <t>01011064794</t>
  </si>
  <si>
    <t>01006018789</t>
  </si>
  <si>
    <t>01009014177</t>
  </si>
  <si>
    <t>01017005091</t>
  </si>
  <si>
    <t>01008038633</t>
  </si>
  <si>
    <t xml:space="preserve">გახმოვანების აპარატურით მომსახურეობა </t>
  </si>
  <si>
    <t>ახალგაზრდული ორგანიზაციის თავმჯდომარის მოადგილე</t>
  </si>
  <si>
    <t>პროგრამის შემმუშავებელი ჯგუფის ასისტენტი</t>
  </si>
  <si>
    <t>ლოჯისტიკის მენეჯერი</t>
  </si>
  <si>
    <t>კოორდინატორი</t>
  </si>
  <si>
    <t>ახალგაზრდული სამსახურის უფროსი</t>
  </si>
  <si>
    <t>2,5 თვე</t>
  </si>
  <si>
    <t>17001005526</t>
  </si>
  <si>
    <t>ნუგზარი</t>
  </si>
  <si>
    <t>ბაღდავაძე</t>
  </si>
  <si>
    <t>211386695</t>
  </si>
  <si>
    <t>შპს ავერსი-ფარმა</t>
  </si>
  <si>
    <t>წერეთელი</t>
  </si>
  <si>
    <t>ფართის დათმობა</t>
  </si>
  <si>
    <t>42001010976</t>
  </si>
  <si>
    <t>თეიმურაზ</t>
  </si>
  <si>
    <t>გუდავაძე</t>
  </si>
  <si>
    <t>42001000354</t>
  </si>
  <si>
    <t>გურალია</t>
  </si>
  <si>
    <t>ქ. ფოთი, დ. აღმაშენებლის ქ. #14</t>
  </si>
  <si>
    <t>215134753</t>
  </si>
  <si>
    <t>შპს იმექსი</t>
  </si>
  <si>
    <t>ონიანი ვაჟა ი/მ</t>
  </si>
  <si>
    <r>
      <rPr>
        <b/>
        <sz val="10"/>
        <rFont val="Sylfaen"/>
        <family val="1"/>
        <charset val="204"/>
      </rP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</t>
    </r>
  </si>
  <si>
    <t>60001054665</t>
  </si>
  <si>
    <t>08/24/2016</t>
  </si>
  <si>
    <t>GE09CR0000002049644506</t>
  </si>
  <si>
    <t>GE78CR0000002049654516</t>
  </si>
  <si>
    <t>GE29CR0000002049664516</t>
  </si>
  <si>
    <t>GE72CR0000000004933618</t>
  </si>
  <si>
    <t>ლუკა</t>
  </si>
  <si>
    <t>ნათია</t>
  </si>
  <si>
    <t>ციმაკურიძე</t>
  </si>
  <si>
    <t>ტარიელი</t>
  </si>
  <si>
    <t>კარგაძე</t>
  </si>
  <si>
    <t>მოდებაძე</t>
  </si>
  <si>
    <t>მიხეილ</t>
  </si>
  <si>
    <t>ხონელიძე</t>
  </si>
  <si>
    <t>ლიკა</t>
  </si>
  <si>
    <t>ჭანიშვილი</t>
  </si>
  <si>
    <t>მექვაბიშვილი</t>
  </si>
  <si>
    <t>ბარათაშვილი</t>
  </si>
  <si>
    <t>01008040503</t>
  </si>
  <si>
    <t>01005007881</t>
  </si>
  <si>
    <t>01030034038</t>
  </si>
  <si>
    <t>47001025081</t>
  </si>
  <si>
    <t>01007004885</t>
  </si>
  <si>
    <t>01024075361</t>
  </si>
  <si>
    <t>33001075805</t>
  </si>
  <si>
    <t>01010012232</t>
  </si>
  <si>
    <t>საარჩევნო მიმართულების კოორდინატორი</t>
  </si>
  <si>
    <t>საარჩევნო მიმართულების ოფის მენეჯერი</t>
  </si>
  <si>
    <t>კარდაკარის კოორდინატორი</t>
  </si>
  <si>
    <t>ტრეინინგის კოორდინატორი</t>
  </si>
  <si>
    <t>პრესსამსახურის ნიუსების შემქმნელი</t>
  </si>
  <si>
    <t>პრესსამსახურის რეგიონების მიმართულების კოორდინატორი</t>
  </si>
  <si>
    <t>დავითაძე</t>
  </si>
  <si>
    <t>გელა</t>
  </si>
  <si>
    <t>ქათამაძე</t>
  </si>
  <si>
    <t>1 თვე</t>
  </si>
  <si>
    <t>მურადიანი ლუსაბერ ი/მ</t>
  </si>
  <si>
    <t>3,5 თვე</t>
  </si>
  <si>
    <t>ქ. თბილისი, ალ. ყაზბეგის გამზირი #14 ბ. 2</t>
  </si>
  <si>
    <t>ქ. ზესტაფონი, დ. აღმაშენებლის ქ. #19</t>
  </si>
  <si>
    <t>12 თვე</t>
  </si>
  <si>
    <t>405117136</t>
  </si>
  <si>
    <t>შპს 7 ლიდო</t>
  </si>
  <si>
    <t>ქ. თბილისი, ბ. ხმელნიცკის ქ. #149</t>
  </si>
  <si>
    <t>1,5 თვე</t>
  </si>
  <si>
    <t>01029003946</t>
  </si>
  <si>
    <t>დევნოზაშვილი თამაზი ი/მ</t>
  </si>
  <si>
    <t>ქ. თბილისი, გაგარინის ქ. #13-13ა</t>
  </si>
  <si>
    <t>01024021017</t>
  </si>
  <si>
    <t>გორდიაშვილი მალხაზ</t>
  </si>
  <si>
    <t>ქ. თბილისი, მელიტონ და ანდრია ბალანჩივაძეების ქ. #14</t>
  </si>
  <si>
    <t>09001006314</t>
  </si>
  <si>
    <t>ჟვანია გოგა ი/მ</t>
  </si>
  <si>
    <t>ქ. ქუთაისი, სულხან-საბას ქ. #19</t>
  </si>
  <si>
    <t>212679564</t>
  </si>
  <si>
    <t>შპს აფთიაქი 19</t>
  </si>
  <si>
    <t>ქ. ქუთაისი, ზ. გამსახურდიას ქ. #13</t>
  </si>
  <si>
    <t>412680077</t>
  </si>
  <si>
    <t>შპს გოლა</t>
  </si>
  <si>
    <t>ქ. ქუთაისი, ჭავჭავაძის გამზ. #33</t>
  </si>
  <si>
    <t>212899416</t>
  </si>
  <si>
    <t>შპს დ. მანდარია და კომპანია</t>
  </si>
  <si>
    <t>ქ. ქუთაისი, ნ. დუმბაძის ქ. #73</t>
  </si>
  <si>
    <t>60003010941</t>
  </si>
  <si>
    <t xml:space="preserve">ქ. ქუთაისი, ლესელიძის ქ. #78 ა, </t>
  </si>
  <si>
    <t>60001040595</t>
  </si>
  <si>
    <t>ფუტურიძე ბარბარე ი/მ</t>
  </si>
  <si>
    <t>ქ. ქუთაისი, ახალგაზრდობის გამზირი,  შესახვევი 1-ლი, #2ა</t>
  </si>
  <si>
    <t>60002008593</t>
  </si>
  <si>
    <t>გუმბერიძე მევლუდი ი/მ</t>
  </si>
  <si>
    <t>ქ. ქუთაისი, კერვალიშვილის ქ. #1, შენობა #6</t>
  </si>
  <si>
    <t>60002009324</t>
  </si>
  <si>
    <t>ჯუღელი მეგი ი/მ</t>
  </si>
  <si>
    <t>ქ. ქუთაისი, თაბუკაშვილის ქ. #115</t>
  </si>
  <si>
    <t>60002015857</t>
  </si>
  <si>
    <t>კუპრაშვილი დავითი</t>
  </si>
  <si>
    <t>ქ. ქუთაისი, წერეთლის ქ. #117</t>
  </si>
  <si>
    <t>212842110</t>
  </si>
  <si>
    <t>შპს უსაფრთხოების სამსახური კასკადი</t>
  </si>
  <si>
    <t>ქ. თბილისი, რუსთავის გზატკეცილი #19, კორ. 2</t>
  </si>
  <si>
    <t>ქ. ვანი, თავისუფლების ქ. #54</t>
  </si>
  <si>
    <t>17001003859</t>
  </si>
  <si>
    <t>კობელაშვილი თამარ ი/მ</t>
  </si>
  <si>
    <t>01015020823</t>
  </si>
  <si>
    <t>ქ. თბილისი, მუხიანი, მე-4ა მ/რ, კორ. #8</t>
  </si>
  <si>
    <t>204856263</t>
  </si>
  <si>
    <t>სს ბანკი რესპუბლიკა</t>
  </si>
  <si>
    <t>ქ. რუსთავი, ლეონიძის ქ. #16</t>
  </si>
  <si>
    <t>25001000113</t>
  </si>
  <si>
    <t>ქიმაძე ასმათი ი/მ</t>
  </si>
  <si>
    <t>ქ. რუსთავი, მ. კოსტავას ქ. #19</t>
  </si>
  <si>
    <t>35001004547</t>
  </si>
  <si>
    <t>ქუთელია თამილა ი/მ</t>
  </si>
  <si>
    <t>ქ. რუსთავი, მე-16 და მე-17 მ/რ შორის</t>
  </si>
  <si>
    <t>01027020920</t>
  </si>
  <si>
    <t>აკოევი თეიმურაზ ი/მ</t>
  </si>
  <si>
    <t>ქ. რუსთავი, ცურტაველის ქ. მიმდებარე ტერიტორია</t>
  </si>
  <si>
    <t>35001009074</t>
  </si>
  <si>
    <t>ჯავაშვილი იოსებ ი/მ</t>
  </si>
  <si>
    <t>ქ. რუსთავი, რჩეულიშვილის ქ. კორ. 6 ბ. 2</t>
  </si>
  <si>
    <t>37001006984</t>
  </si>
  <si>
    <t>მიქელაძე ნაზიბროლა ი/მ</t>
  </si>
  <si>
    <t>ქ. ქუთაისი, ი. ჭავჭავაძის გამზ. #53ა შენ. #4</t>
  </si>
  <si>
    <t>212673356</t>
  </si>
  <si>
    <t>შპს იმერეთი</t>
  </si>
  <si>
    <t>ქ. მარტვილი, თავისუფლების ქ. #14</t>
  </si>
  <si>
    <t>29001004059</t>
  </si>
  <si>
    <t>გეგია არველოდ ი/მ</t>
  </si>
  <si>
    <t>ქ. თბილისი, გურამიშვილის გამზ. #41</t>
  </si>
  <si>
    <t>206318046</t>
  </si>
  <si>
    <t>შპს ეიმ ბილდინგ კომპანი</t>
  </si>
  <si>
    <t>ქ. თბილისი, ც. დადიანის ქ. #134</t>
  </si>
  <si>
    <t>205063982</t>
  </si>
  <si>
    <t>შპს დევილაქი</t>
  </si>
  <si>
    <t>ქ. თბილისი, ხეხილსანერგე მეურნეობა</t>
  </si>
  <si>
    <t>406056173</t>
  </si>
  <si>
    <t>შპს ბიზნესისა და ტექნოლოგიების აკადემია</t>
  </si>
  <si>
    <t>ქ. თბილისი, სარაჯიშვილის გამზ. #3</t>
  </si>
  <si>
    <t>202340984</t>
  </si>
  <si>
    <t>სს მიკროსაფინანსო ორგანიზაცია ალფა ექსპრესი</t>
  </si>
  <si>
    <t>ქ. თბილისი, ტიულენევის ქ. #11</t>
  </si>
  <si>
    <t>212152980</t>
  </si>
  <si>
    <t>შპს ლეგი</t>
  </si>
  <si>
    <t>ქვლივიძე</t>
  </si>
  <si>
    <t>ჯიქია</t>
  </si>
  <si>
    <t>ნიკოლოზ</t>
  </si>
  <si>
    <t>მანანა</t>
  </si>
  <si>
    <t>ჯაფარიძე</t>
  </si>
  <si>
    <t>მამაცაშვილი</t>
  </si>
  <si>
    <t>ბურძენიძე</t>
  </si>
  <si>
    <t>ღეჩუაშვილი</t>
  </si>
  <si>
    <t>ბენდელიანი</t>
  </si>
  <si>
    <t>ძნელაძე</t>
  </si>
  <si>
    <t>წულაია</t>
  </si>
  <si>
    <t>გიორგაშვილი</t>
  </si>
  <si>
    <t>ქვრივიშვილი</t>
  </si>
  <si>
    <t>ჯანგირაშვილი</t>
  </si>
  <si>
    <t>დაშდამიროვი</t>
  </si>
  <si>
    <t>ტრიანდაფილიდი</t>
  </si>
  <si>
    <t>კორძაძე</t>
  </si>
  <si>
    <t>კობრეშვილი</t>
  </si>
  <si>
    <t>მალუძე</t>
  </si>
  <si>
    <t>ქურასბედიანი</t>
  </si>
  <si>
    <t>ზანდუკელი</t>
  </si>
  <si>
    <t>ხალილოვი</t>
  </si>
  <si>
    <t>აბესაძე</t>
  </si>
  <si>
    <t>კოპალეიშვილი</t>
  </si>
  <si>
    <t>მარკოზია</t>
  </si>
  <si>
    <t>ყარსელიშვილი</t>
  </si>
  <si>
    <t>მიქაუტაძე</t>
  </si>
  <si>
    <t>01024041389</t>
  </si>
  <si>
    <t>ჯუღელი</t>
  </si>
  <si>
    <t>08001007479</t>
  </si>
  <si>
    <t>კაკაბლიშვილი</t>
  </si>
  <si>
    <t>01012009109</t>
  </si>
  <si>
    <t>ლევანი</t>
  </si>
  <si>
    <t>დავითაშვილი</t>
  </si>
  <si>
    <t>60003009490</t>
  </si>
  <si>
    <t>გვეტაძე</t>
  </si>
  <si>
    <t>01024034419</t>
  </si>
  <si>
    <t>ვერა</t>
  </si>
  <si>
    <t>გორდიაშვილი</t>
  </si>
  <si>
    <t>01005003312</t>
  </si>
  <si>
    <t>გოქაძე</t>
  </si>
  <si>
    <t>01029009647</t>
  </si>
  <si>
    <t>ლიანა</t>
  </si>
  <si>
    <t>ჩაჩუა</t>
  </si>
  <si>
    <t>01029000339</t>
  </si>
  <si>
    <t>რამაზ</t>
  </si>
  <si>
    <t>ხიპაშვილი</t>
  </si>
  <si>
    <t>01016008444</t>
  </si>
  <si>
    <t>ირმა</t>
  </si>
  <si>
    <t>ნიკოლიშვილი</t>
  </si>
  <si>
    <t>60001107670</t>
  </si>
  <si>
    <t>ლარინა</t>
  </si>
  <si>
    <t>არსენიშვილი</t>
  </si>
  <si>
    <t>60001147264</t>
  </si>
  <si>
    <t>ჩაკვეტაძე</t>
  </si>
  <si>
    <t>60003005800</t>
  </si>
  <si>
    <t>ივლიანე</t>
  </si>
  <si>
    <t>კვირიკაძე</t>
  </si>
  <si>
    <t>60001046564</t>
  </si>
  <si>
    <t>ანიკო</t>
  </si>
  <si>
    <t>კინწურაშვილი</t>
  </si>
  <si>
    <t>12001008138</t>
  </si>
  <si>
    <t>კიზი</t>
  </si>
  <si>
    <t>მარალ ალაკბარ</t>
  </si>
  <si>
    <t>18001000006</t>
  </si>
  <si>
    <t>აბაშიძე</t>
  </si>
  <si>
    <t>58001001300</t>
  </si>
  <si>
    <t>სურმავა</t>
  </si>
  <si>
    <t>01027004971</t>
  </si>
  <si>
    <t>წიკლაური</t>
  </si>
  <si>
    <t>01013011729</t>
  </si>
  <si>
    <t>მამია</t>
  </si>
  <si>
    <t>მიშვიძე</t>
  </si>
  <si>
    <t>35001005906</t>
  </si>
  <si>
    <t>მღვდლიაშვილი</t>
  </si>
  <si>
    <t>35001025580</t>
  </si>
  <si>
    <t>ზურაბი</t>
  </si>
  <si>
    <t>მაისურაძე</t>
  </si>
  <si>
    <t>01008017359</t>
  </si>
  <si>
    <t>ელგა</t>
  </si>
  <si>
    <t>შარიქაძე</t>
  </si>
  <si>
    <t>61004062311</t>
  </si>
  <si>
    <t>გალინა</t>
  </si>
  <si>
    <t>გუჯარაიძე</t>
  </si>
  <si>
    <t>01005022561</t>
  </si>
  <si>
    <t>ჩაჩანიძე</t>
  </si>
  <si>
    <t>60002011408</t>
  </si>
  <si>
    <t>თეიმურაზი</t>
  </si>
  <si>
    <t>სეფიაშვილი</t>
  </si>
  <si>
    <t>35001008109</t>
  </si>
  <si>
    <t>ბალიაშვილი</t>
  </si>
  <si>
    <t>35001016077</t>
  </si>
  <si>
    <t>22001009208</t>
  </si>
  <si>
    <t>ქ. ბათუმი, პუშკინის ქ. N 118</t>
  </si>
  <si>
    <t>შ.პ.ს. აჭარის ავტონომიური რესპუბლიკის ონკოლოგიის ცენტრი</t>
  </si>
  <si>
    <t>ქ. ბათუმი, ტაბიძის ქ. N 3-ა</t>
  </si>
  <si>
    <t>445416568</t>
  </si>
  <si>
    <t>შ.პ.ს. ბუდუ</t>
  </si>
  <si>
    <t>58001008316</t>
  </si>
  <si>
    <t>58001002574</t>
  </si>
  <si>
    <t>58001005386</t>
  </si>
  <si>
    <t>ხობის მუნიციპალიტეტი, სოფელი ხამისკური</t>
  </si>
  <si>
    <t>220004616</t>
  </si>
  <si>
    <t>შ.პ.ს. ტერმინალი</t>
  </si>
  <si>
    <t>58001000751</t>
  </si>
  <si>
    <t>62001026334</t>
  </si>
  <si>
    <t>17001004755</t>
  </si>
  <si>
    <t>17001005089</t>
  </si>
  <si>
    <t>17001005469</t>
  </si>
  <si>
    <t>17001006248</t>
  </si>
  <si>
    <t>17001010349</t>
  </si>
  <si>
    <t>ტყიბულის რაიონი, სოფელი საწირე</t>
  </si>
  <si>
    <t>400181860</t>
  </si>
  <si>
    <t>შ.პ.ს. ილერი</t>
  </si>
  <si>
    <t>ქ. თბილისი, ართვინის ქ. N 3</t>
  </si>
  <si>
    <t>202887242</t>
  </si>
  <si>
    <t>შ.პ.ს თერმულ დაზიანებათა და აღდგენითი პლასტიკური ქირურგიის ცენტი</t>
  </si>
  <si>
    <t>12001041430</t>
  </si>
  <si>
    <t>ბაღდათის რაიონი, სოფელი საკრაულა</t>
  </si>
  <si>
    <t>18001028754</t>
  </si>
  <si>
    <t>ბაღდათის რაიონი, სოფელი ვარციხე, 23-ე ქუჩა, N 9</t>
  </si>
  <si>
    <t>60002020315</t>
  </si>
  <si>
    <t>09001000561</t>
  </si>
  <si>
    <t>ბაღდათის რაიონი, სოფელი როხი</t>
  </si>
  <si>
    <t>09001005888</t>
  </si>
  <si>
    <t>რომან ხოჯენაშვილი</t>
  </si>
  <si>
    <t>ქ. წყალტუბო, რუსთაველის ქ. N 6</t>
  </si>
  <si>
    <t>221272619</t>
  </si>
  <si>
    <t>შ.პ.ს. ალერგოლოგიის ასთმის და კლინიკური იმუნოლოგიის სამეცნიერო კვლევითი ინსტიტუტი</t>
  </si>
  <si>
    <t>22001012821</t>
  </si>
  <si>
    <t>თენგიზ</t>
  </si>
  <si>
    <t>გაბიდაური</t>
  </si>
  <si>
    <t>59003001046</t>
  </si>
  <si>
    <t>ლილი</t>
  </si>
  <si>
    <t>ოზგებიშვილი</t>
  </si>
  <si>
    <t>22001000682</t>
  </si>
  <si>
    <t>დავითი</t>
  </si>
  <si>
    <t>მონადირიშვილი</t>
  </si>
  <si>
    <t>01027014672</t>
  </si>
  <si>
    <t>ვალერიან</t>
  </si>
  <si>
    <t>ამურველაშვილი</t>
  </si>
  <si>
    <t>61006017766</t>
  </si>
  <si>
    <t>61007003807</t>
  </si>
  <si>
    <t>მადონა</t>
  </si>
  <si>
    <t>თედორაძე</t>
  </si>
  <si>
    <t>61006001446</t>
  </si>
  <si>
    <t>ავთანდილ</t>
  </si>
  <si>
    <t>კაკაბაძე</t>
  </si>
  <si>
    <t>61002018221</t>
  </si>
  <si>
    <t>იზოლდა</t>
  </si>
  <si>
    <t>ვადაჭკორია</t>
  </si>
  <si>
    <t>61005004492</t>
  </si>
  <si>
    <t>ანზორ</t>
  </si>
  <si>
    <t>კონცელიძე</t>
  </si>
  <si>
    <t>61010015037</t>
  </si>
  <si>
    <t>61002000982</t>
  </si>
  <si>
    <t>თამაზი</t>
  </si>
  <si>
    <t>61006007396</t>
  </si>
  <si>
    <t>კირკიტაძე</t>
  </si>
  <si>
    <t>61001029830</t>
  </si>
  <si>
    <t>გურამ</t>
  </si>
  <si>
    <t>გუგუშვილი</t>
  </si>
  <si>
    <t>61006011871</t>
  </si>
  <si>
    <t>ჯიმშერაძე</t>
  </si>
  <si>
    <t>61003011407</t>
  </si>
  <si>
    <t>გივი</t>
  </si>
  <si>
    <t>ახვლედიანი</t>
  </si>
  <si>
    <t>61005004450</t>
  </si>
  <si>
    <t>ილიას</t>
  </si>
  <si>
    <t>61006000708</t>
  </si>
  <si>
    <t>სულეიმან</t>
  </si>
  <si>
    <t>დოლიძე</t>
  </si>
  <si>
    <t>61002020689</t>
  </si>
  <si>
    <t>ქაჯაია</t>
  </si>
  <si>
    <t>61005002669</t>
  </si>
  <si>
    <t>ჯამბული</t>
  </si>
  <si>
    <t>61002008409</t>
  </si>
  <si>
    <t>ზაზა</t>
  </si>
  <si>
    <t>მამიეშვილი</t>
  </si>
  <si>
    <t>58001022883</t>
  </si>
  <si>
    <t>მეგრელიშვილი</t>
  </si>
  <si>
    <t>58001014422</t>
  </si>
  <si>
    <t>შუშანია</t>
  </si>
  <si>
    <t>58001024983</t>
  </si>
  <si>
    <t>ხარბედია</t>
  </si>
  <si>
    <t>58001023994</t>
  </si>
  <si>
    <t>რომანი</t>
  </si>
  <si>
    <t>ქვარცხავა</t>
  </si>
  <si>
    <t>58001007252</t>
  </si>
  <si>
    <t>ელდარი</t>
  </si>
  <si>
    <t>ჩაკაბერია</t>
  </si>
  <si>
    <t>61010005170</t>
  </si>
  <si>
    <t>გენადი</t>
  </si>
  <si>
    <t>ჯინჭარაძე</t>
  </si>
  <si>
    <t>58001014237</t>
  </si>
  <si>
    <t>ოთარი</t>
  </si>
  <si>
    <t>დათუაშვილი</t>
  </si>
  <si>
    <t>58001007525</t>
  </si>
  <si>
    <t>ნანული</t>
  </si>
  <si>
    <t>ჩაფიძე</t>
  </si>
  <si>
    <t>01003006161</t>
  </si>
  <si>
    <t>ჭითაშვილი</t>
  </si>
  <si>
    <t>41001021257</t>
  </si>
  <si>
    <t>თენგიზი</t>
  </si>
  <si>
    <t>უფლისაშვილი</t>
  </si>
  <si>
    <t>10002000196</t>
  </si>
  <si>
    <t>მახნიაშვილი</t>
  </si>
  <si>
    <t>01020001273</t>
  </si>
  <si>
    <t>ოქრიაშვილი</t>
  </si>
  <si>
    <t>01005003162</t>
  </si>
  <si>
    <t>მედეა</t>
  </si>
  <si>
    <t>რამიშვილი</t>
  </si>
  <si>
    <t>12001070403</t>
  </si>
  <si>
    <t>მღებრიშვილი</t>
  </si>
  <si>
    <t>12001006933</t>
  </si>
  <si>
    <t>აკბარ</t>
  </si>
  <si>
    <t>ომაროვი</t>
  </si>
  <si>
    <t>12001006072</t>
  </si>
  <si>
    <t>ნამიკ</t>
  </si>
  <si>
    <t>შახინ</t>
  </si>
  <si>
    <t>მამედოვი</t>
  </si>
  <si>
    <t>12002000121</t>
  </si>
  <si>
    <t>აკაკი</t>
  </si>
  <si>
    <t>ჯერენაშვილი</t>
  </si>
  <si>
    <t>09001007688</t>
  </si>
  <si>
    <t>დანიელ</t>
  </si>
  <si>
    <t>ბახტიძე</t>
  </si>
  <si>
    <t>09001007471</t>
  </si>
  <si>
    <t>ლამარა</t>
  </si>
  <si>
    <t>შარაშიძე</t>
  </si>
  <si>
    <t>09/14/2016</t>
  </si>
  <si>
    <t>კრედიტი</t>
  </si>
  <si>
    <t>საქართველოს საარჩევნო კოდექსის 56-ე მუხლის 1 ნაწილი</t>
  </si>
  <si>
    <t>ფულადი შემოწირულობა</t>
  </si>
  <si>
    <t>საქართველოს ბანკი</t>
  </si>
  <si>
    <t>თიბისი</t>
  </si>
  <si>
    <t>ბეჭდვა; მონტაჟი ბანერების</t>
  </si>
  <si>
    <t xml:space="preserve">ვიდეო და მუსიკალური რგოლის დამზადება; </t>
  </si>
  <si>
    <t>ცქიტიშვილი</t>
  </si>
  <si>
    <t>01005004300</t>
  </si>
  <si>
    <t>საქმიანი შეხვედრები</t>
  </si>
  <si>
    <t>შ.პ.ს. ჯი-თი მოტორს</t>
  </si>
  <si>
    <t>KIA</t>
  </si>
  <si>
    <t>CERATO</t>
  </si>
  <si>
    <t>CC871GG</t>
  </si>
  <si>
    <t>CC679GG</t>
  </si>
  <si>
    <t>CC851GG</t>
  </si>
  <si>
    <t>CC677GG</t>
  </si>
  <si>
    <t>1997</t>
  </si>
  <si>
    <t>TRANSIT</t>
  </si>
  <si>
    <t>2002</t>
  </si>
  <si>
    <t xml:space="preserve">FORD </t>
  </si>
  <si>
    <t>ზაურ</t>
  </si>
  <si>
    <t>DODGE</t>
  </si>
  <si>
    <t>2008</t>
  </si>
  <si>
    <t>გაბელაია</t>
  </si>
  <si>
    <t>62006062043</t>
  </si>
  <si>
    <t>37001006530</t>
  </si>
  <si>
    <t>შპს ბებე</t>
  </si>
  <si>
    <t>400031201</t>
  </si>
  <si>
    <t>ა(ა)იპ წყალტუბოს მუნიციპალიტეტის კულტურისა და ტურიზმის განვითარების ცენტრი</t>
  </si>
  <si>
    <t>421271563</t>
  </si>
  <si>
    <t>ა(ა)იპ სამტრედიის მუნიციპალიტეტის ეროსი მანჯგალაძის სახელობის კულტურის ცენტრი</t>
  </si>
  <si>
    <t>238774830</t>
  </si>
  <si>
    <t>სცენის ქირაობა</t>
  </si>
  <si>
    <t>კიკნაველიძე გელა ი/მ</t>
  </si>
  <si>
    <t>გუმბერიძე გიზო ი/მ</t>
  </si>
  <si>
    <t>მამსირაშვილი მირზა</t>
  </si>
  <si>
    <t>23001003858</t>
  </si>
  <si>
    <t>მამსირაშვილი მინდია</t>
  </si>
  <si>
    <t>23001005848</t>
  </si>
  <si>
    <t>01001086524</t>
  </si>
  <si>
    <t>დათიკაშვილი ზურაბ</t>
  </si>
  <si>
    <t>01003000449</t>
  </si>
  <si>
    <t>01004014697</t>
  </si>
  <si>
    <t>41001008547</t>
  </si>
  <si>
    <t>აგიტატორების ხარჯი</t>
  </si>
  <si>
    <t>ქ. თბილისი. ფორე მოსულიშვილის ქ. #1</t>
  </si>
  <si>
    <t>202.81</t>
  </si>
  <si>
    <t>1,6 თვე</t>
  </si>
  <si>
    <t>2,9 თვე</t>
  </si>
  <si>
    <t>ქ. თბილისი, დ. აღმაშენებლის გამზირი #123</t>
  </si>
  <si>
    <t>201950068</t>
  </si>
  <si>
    <t>ა(ა)იპ კომპოზიტორთა შემოქმედებითი კავშირი</t>
  </si>
  <si>
    <t>2,4 თვე</t>
  </si>
  <si>
    <t>ჩხოროწყუს რაიონი, სოფელი ლესიჭინე</t>
  </si>
  <si>
    <t>60002003607</t>
  </si>
  <si>
    <t>სიჭინავა ქეშუარდი ი/მ</t>
  </si>
  <si>
    <t>ოზურგეთი, სოფელი ცხემლისხიდი</t>
  </si>
  <si>
    <t>1,3 თვე</t>
  </si>
  <si>
    <t>33001013533</t>
  </si>
  <si>
    <t>გიორგაძე გელა ი/მ</t>
  </si>
  <si>
    <t>ზუგდიდი, სოფელი დარჩელი</t>
  </si>
  <si>
    <t>220389880</t>
  </si>
  <si>
    <t>მერკური შპს</t>
  </si>
  <si>
    <t xml:space="preserve">კასპი, გიორგი სააკაძის ქ. #5 </t>
  </si>
  <si>
    <t>432542705</t>
  </si>
  <si>
    <t>ჯერონი 2015 შპს</t>
  </si>
  <si>
    <t>ქ. ხაშური, რუსთაველის ქ. #2,  სართული-1</t>
  </si>
  <si>
    <t>243859749</t>
  </si>
  <si>
    <t>ლიტ ჯეო ინვესტი შპს</t>
  </si>
  <si>
    <t>ქ. დედოფლისწყარო, ალაზნის ქ. 5</t>
  </si>
  <si>
    <t>204378869</t>
  </si>
  <si>
    <t>საქართველოს ბანკი სს</t>
  </si>
  <si>
    <t>წალენჯიხა, ჯვარი, ფიფას ქ.</t>
  </si>
  <si>
    <t>242733930</t>
  </si>
  <si>
    <t>ჰიდრომშენი შპს</t>
  </si>
  <si>
    <t>ქ.თერჯოლა,რუსთაველის ქ. #82</t>
  </si>
  <si>
    <t>431948066</t>
  </si>
  <si>
    <t>შპს იმერეთის სამხარეო სამედიცინო ცენტრი-თერჯოლამედი</t>
  </si>
  <si>
    <t>წყალტუბო,რუსთაველის ქ.#2</t>
  </si>
  <si>
    <t>221286043</t>
  </si>
  <si>
    <t>შპს ბალნეო სარეაბილიტაციო ცენტრი</t>
  </si>
  <si>
    <t>წყალტუბო,რუსთაველის ქ.#9</t>
  </si>
  <si>
    <t>421267417</t>
  </si>
  <si>
    <t>შპს ორიონი</t>
  </si>
  <si>
    <t>საგარეჯო. რუსთაველის ქ. #175</t>
  </si>
  <si>
    <t>138.8</t>
  </si>
  <si>
    <t>ქ. ტყიბული. შ. რუსთაველის ქ. #1 ბ. 27</t>
  </si>
  <si>
    <t>82.9</t>
  </si>
  <si>
    <t>ქ. ყაზბეგი. ალ. ყაზბეგის ქ. #32</t>
  </si>
  <si>
    <t>81.55</t>
  </si>
  <si>
    <t>ხარაგაული. დ. ხარაგაული. სოლომონ მეფის # 21</t>
  </si>
  <si>
    <t>60.8</t>
  </si>
  <si>
    <t>დ. მესტია. თამარ მეფის ქ. #14</t>
  </si>
  <si>
    <t>ქ. თბილისი. ცოტნე დადიანის ქ. #141</t>
  </si>
  <si>
    <t>126.77</t>
  </si>
  <si>
    <t>ქ. ჩოხატაური. დუმბაძის ქ. #3</t>
  </si>
  <si>
    <t>437.5</t>
  </si>
  <si>
    <t>ქ. ლაგოდეხი. ი. ჭავჭავაძის ქ. #2</t>
  </si>
  <si>
    <t>ხულო. დ. ხულო ტბელ აბუსერიძის ქ. #7</t>
  </si>
  <si>
    <t>112.5</t>
  </si>
  <si>
    <t>დ. ასპინძა. გორგასლის ქ. #2</t>
  </si>
  <si>
    <t>ქ. ონი. დ. აღმაშენებლის ქ. #82</t>
  </si>
  <si>
    <t>მათე</t>
  </si>
  <si>
    <t>გობეჯიშვილი</t>
  </si>
  <si>
    <t>94.1</t>
  </si>
  <si>
    <t>ქ. გურჯაანი. შ. რუსთაველის ქ. #15</t>
  </si>
  <si>
    <t>84.1</t>
  </si>
  <si>
    <t>ქ. წალენჯიხა. გ. მებონიას ქ. #2</t>
  </si>
  <si>
    <t>ქ. ახმეტა. ვაჟა-ფშაველას ქ.</t>
  </si>
  <si>
    <t>ქ. ცაგერი. მ. კოსტავას ქ. #13 ბ. 3</t>
  </si>
  <si>
    <t>ქ. ოზურგეთი. ი. ჭავჭავაძის ქ. #12</t>
  </si>
  <si>
    <t>80.3</t>
  </si>
  <si>
    <t>ქ. მარტვილი. თავისუფლების მოედანი</t>
  </si>
  <si>
    <t>ქ. ბოლნისი. აღმაშენებლის ქ. #54</t>
  </si>
  <si>
    <t>169.7</t>
  </si>
  <si>
    <t>41.25</t>
  </si>
  <si>
    <t>ქ. დმანისი. 9 აპრილის ქ. #67</t>
  </si>
  <si>
    <t>562.5</t>
  </si>
  <si>
    <t>ქ. ხონი. მოსე ხონელის ქ. #5</t>
  </si>
  <si>
    <t>ქ. ვანი. ჯორჯიაშვილის ქ. #2</t>
  </si>
  <si>
    <t>ქ. რუსთავი. კოსტავას ქ. #14  ბ. #48</t>
  </si>
  <si>
    <t>64.3</t>
  </si>
  <si>
    <t>ქ. თელავი. ჯორჯიაშვილის ქ. #7ა</t>
  </si>
  <si>
    <t>ქ. თბილისი. დ. აღმაშენებლის გამზირი #39</t>
  </si>
  <si>
    <t>185.53</t>
  </si>
  <si>
    <t>ლენტეხი. დაბა ლენტეხი. სტალინის ქ. #8</t>
  </si>
  <si>
    <t>100.4</t>
  </si>
  <si>
    <t>ქ. დუშეთი. რუსთაველის ქ. #46</t>
  </si>
  <si>
    <t>160.7</t>
  </si>
  <si>
    <t>ქ. გარდაბანი. დ. აღმაშენებლის ქ. კორპუსი 17 ბ. #2-3</t>
  </si>
  <si>
    <t>113.4</t>
  </si>
  <si>
    <t>ქ. თბილისი. მოედანი გულია. გვარდიის სამმართველოს მიმდებარედ</t>
  </si>
  <si>
    <t>183.25</t>
  </si>
  <si>
    <t>ქ. ქუთაისი. გრიშაშვილის ქ. მე-4 შესახვევი #9/ რუსთაველის გამზირი #27</t>
  </si>
  <si>
    <t>102.03</t>
  </si>
  <si>
    <t>ქ. ხაშური. სააკაძის ქ. #94</t>
  </si>
  <si>
    <t>214.07</t>
  </si>
  <si>
    <t>ქ. თბილისი. ი. ჭვჭავაძის გამზ. #20 ბ. 3</t>
  </si>
  <si>
    <t>112.8</t>
  </si>
  <si>
    <t>ქ. თბილისი. სოხუმის ქ. #4-6ა</t>
  </si>
  <si>
    <t>185.58</t>
  </si>
  <si>
    <t>ქ. ონი. დავით აღმაშენებლის ქ. #51</t>
  </si>
  <si>
    <t>264.42</t>
  </si>
  <si>
    <t>ქ. თბილისი. გაგარინის ქ. #13-13ა</t>
  </si>
  <si>
    <t>ქ. თბილისი. დიდი დიღმის დასახლება. პეტრიწის ქ. კორპ. 13</t>
  </si>
  <si>
    <t>ქ. თბილისი. ვაზისუბნის დასახლება. III მ/რ I კვ. კორ. 2 ბ. 15</t>
  </si>
  <si>
    <t>ქ. ქუთაისი. რუსთაველის გამზირი #27</t>
  </si>
  <si>
    <t>ქ. თბილისი. აეროპორტის დასახლება. უ/ნ</t>
  </si>
  <si>
    <t>187.5</t>
  </si>
  <si>
    <t>ქ. თბილისი. მოსკოვის გამზირი. კორ. 41 ბ. 32</t>
  </si>
  <si>
    <t>96.94</t>
  </si>
  <si>
    <t>ქ. ვანი. თავისუფლების ქ. #1</t>
  </si>
  <si>
    <t>2,7 თვე</t>
  </si>
  <si>
    <t>ქ. თბილისი. ფონიჭალა. ღოღობერიძის ქ. #23</t>
  </si>
  <si>
    <t>38.5</t>
  </si>
  <si>
    <t>ქ. ქუთაისი. კლდიაშვილის ქ. #5</t>
  </si>
  <si>
    <t>76.36</t>
  </si>
  <si>
    <t>ქ. ქუთაისი. რუსთაველის ქ. #141</t>
  </si>
  <si>
    <t>248.23</t>
  </si>
  <si>
    <t>ქ. ქუთაისი. ავტომშენებლის ქ. #28</t>
  </si>
  <si>
    <t>179.05</t>
  </si>
  <si>
    <t>ქ. ქუთაისი. ნიკეას ქ. მე-2 შეს #58 ბ</t>
  </si>
  <si>
    <t>35.94</t>
  </si>
  <si>
    <t>ქ. თბილისი. სოფელი ფონიჭალა. იეთიმ გურჯის ქ. #6</t>
  </si>
  <si>
    <t>ქ. ფოთი. ჭანტურიას ქ. #2</t>
  </si>
  <si>
    <t>158.4</t>
  </si>
  <si>
    <t>ქ. ფოთი. დ. აღმაშენებლის ქ. #21</t>
  </si>
  <si>
    <t>54.3</t>
  </si>
  <si>
    <t>ქ. ზესტაფონი. აღმაშენებლის ქ. #85</t>
  </si>
  <si>
    <t>ქ. თბილისი. ლილოს დასახლება. სტურუას ქ.</t>
  </si>
  <si>
    <t xml:space="preserve">ქ. თბილისი. ორხევის დასახლება. მუხაძის ქ. </t>
  </si>
  <si>
    <t>ქ. თბილისი. ს. თაყაიშვილის ქ. მ/რ IIIა. კორ. 342</t>
  </si>
  <si>
    <t>ქ. თბილისი. ლ. რჩეულიშვილის ქ. #11</t>
  </si>
  <si>
    <t>ბეგი</t>
  </si>
  <si>
    <t>ქ. რუსთავი. VIII მ/რ #3 ბ. 46</t>
  </si>
  <si>
    <t>55.29</t>
  </si>
  <si>
    <t>ქ. რუსთავი. შარტავას გამზირი #5</t>
  </si>
  <si>
    <t>296.2</t>
  </si>
  <si>
    <t>ლანჩხუთი. სოფელი სუფსა</t>
  </si>
  <si>
    <t>ოზურგეთი. სოფელი ნატანები</t>
  </si>
  <si>
    <t>ქ. თბილისი. ვაზისუბნის დას. კორ. 10</t>
  </si>
  <si>
    <t>65.53</t>
  </si>
  <si>
    <t>ქ. ქუთაისი. ვაჟა ფშაველას ქ. #11</t>
  </si>
  <si>
    <t>57.02</t>
  </si>
  <si>
    <t>ქ. თბილისი. ქსნის ქ. #4ა</t>
  </si>
  <si>
    <t>59.9</t>
  </si>
  <si>
    <t>ქ. თბილისი. ს. ტაბახმელა. თამარ მეფის ქ. #4</t>
  </si>
  <si>
    <t>01009007089</t>
  </si>
  <si>
    <t>მაკა</t>
  </si>
  <si>
    <t>თეთრიწყაროს რაიონი. დაბა მანგლისი. დიდგორის ქ. N 5</t>
  </si>
  <si>
    <t>ნოდარ</t>
  </si>
  <si>
    <t>დემეტრაშვილი</t>
  </si>
  <si>
    <t>თეთრიწყაროს რაიონი. სოფელი სამშვილდე</t>
  </si>
  <si>
    <t>ლელა</t>
  </si>
  <si>
    <t>ოგანიანი</t>
  </si>
  <si>
    <t>ხობის მუნიციპალიტეტი. სოფელი ნოჯიხევი. სტალინის  ქ. N 13</t>
  </si>
  <si>
    <t>შონია</t>
  </si>
  <si>
    <t>ხობის მუნიციპალიტეტი. სოფელი პატარა ფოთი</t>
  </si>
  <si>
    <t>სერგო</t>
  </si>
  <si>
    <t>ფირცხელავა</t>
  </si>
  <si>
    <t>ხობის მუნიციპალიტეტი. სოფელი ხეთა</t>
  </si>
  <si>
    <t>ზაური</t>
  </si>
  <si>
    <t>ხობის მუნიციპალიტეტი. სოფელი ქვემო ქვალონი</t>
  </si>
  <si>
    <t>გიგლა</t>
  </si>
  <si>
    <t>ჯანაშია</t>
  </si>
  <si>
    <t>გარდაბანი. სოფელი მუღანლო</t>
  </si>
  <si>
    <t>ბასტი</t>
  </si>
  <si>
    <t>ნოვრუზოვა</t>
  </si>
  <si>
    <t>ბაღდათის რაიონი. სოფელი დიმი. ქუჩა 1. ჩიხი III. N 1</t>
  </si>
  <si>
    <t>კანჯარაძე</t>
  </si>
  <si>
    <t>ვახტანგ</t>
  </si>
  <si>
    <t>ქ. თეთრიწყარო. თამარ მეფის ქ. N 37</t>
  </si>
  <si>
    <t>თეთრიწყაროს რაიონი. სოფელი კოდა. კორპუსი N 10</t>
  </si>
  <si>
    <t>32.98</t>
  </si>
  <si>
    <t>თეთრიწყაროს რაიონი. სოფელი კოდა</t>
  </si>
  <si>
    <t>თეთრიწყაროს რაიონი. სოფელი ჯორჯიაშვილი</t>
  </si>
  <si>
    <t>ქ. ბათუმი. მაიაკოვსკის ქ. N 53</t>
  </si>
  <si>
    <t>ქ. ბათუმი. თამარის დასახლება N 24</t>
  </si>
  <si>
    <t>37.1</t>
  </si>
  <si>
    <t>ქ. ბათუმი. ურეხის დასახლება</t>
  </si>
  <si>
    <t>ქ. ბათუმი. ფიროსმანის ქ. N 7 (7ა)</t>
  </si>
  <si>
    <t>ქობულეთი. სოფელი ხალა. მაღაზია N 4</t>
  </si>
  <si>
    <t>ქ. ბათუმი. ნიჟარაძის ქ. N 13</t>
  </si>
  <si>
    <t>ქ. ბათუმი. ჯავახიშვილის ქ. N 26</t>
  </si>
  <si>
    <t>ქ. ბათუმი. მეფე მირიანის ქ. N 27</t>
  </si>
  <si>
    <t>ქ. ბათუმი. ფარნავაზ მეფის ქ. N 144</t>
  </si>
  <si>
    <t>ქ. ბათუმი. ფრიდონ ხალვაშის გამზირი N 253</t>
  </si>
  <si>
    <t>ქ. ბათუმი. ნონეშვილის ქ. N 57</t>
  </si>
  <si>
    <t>ქობულეთი. დაბა ჩაქვი. თამარ მეფის ქ. N 42</t>
  </si>
  <si>
    <t>ქ. ბათუმი. შერიფ ხიმშიაშვილის ქ. N 68ვ</t>
  </si>
  <si>
    <t>ქ. ბათუმი. სულაბერიძის და შაფათავას ქუჩების კვეთა</t>
  </si>
  <si>
    <t>ქობულეთი. სოფელი საჩინო</t>
  </si>
  <si>
    <t>ქ. ბათუმი. ჟორდანიას ქ. N 22</t>
  </si>
  <si>
    <t>ხობის მუნიციპალიტეტი. სოფელი საგვიჩიო</t>
  </si>
  <si>
    <t>ხობის მუნიციპალიტეტი. სოფელი საჯიჯაო</t>
  </si>
  <si>
    <t>ხობის მუნიციპალიტეტი. სოფელი ქარიატა</t>
  </si>
  <si>
    <t>ხობის მუნიციპალიტეტი. სოფელი ყულევი</t>
  </si>
  <si>
    <t>ხობის მუნიციპალიტეტი. სოფელი შავღელე</t>
  </si>
  <si>
    <t>ხობის მუნიციპალიტეტი. სოფელი შუა ხორგა</t>
  </si>
  <si>
    <t>ხობის მუნიციპალიტეტი. სოფელი ჭალადიდი</t>
  </si>
  <si>
    <t>ხობის მუნიციპალიტეტი. ბიას საკრებულო</t>
  </si>
  <si>
    <t>ტყიბულის რაიონი. სოფელი მუხურა</t>
  </si>
  <si>
    <t>ბოლნისის რაიონი. დაბა კაზრეთი. კორპუსი 97/3</t>
  </si>
  <si>
    <t>66.2</t>
  </si>
  <si>
    <t>ქ. დმანისი. ნანა დედოფლის ქ. N 2</t>
  </si>
  <si>
    <t>31.4</t>
  </si>
  <si>
    <t>ქ. თბილისი. გულუას მოედანი. გვარდიის სამმართველოს მიმდებარედ. სარდაფი</t>
  </si>
  <si>
    <t>139.34</t>
  </si>
  <si>
    <t>ქ. გარდაბანი. ენერგეტიკის ქ. N 1</t>
  </si>
  <si>
    <t>გარდაბანი. სოფელი ვახტანგისი</t>
  </si>
  <si>
    <t>გარდაბანი. სოფელი კალინინო</t>
  </si>
  <si>
    <t>გარდაბანი. სოფელი ქესალო</t>
  </si>
  <si>
    <t>12001023188</t>
  </si>
  <si>
    <t>გარდაბანი. სოფელი მარტყოფი</t>
  </si>
  <si>
    <t>ბაღდათის რაიონი. სოფელი ნერგეეთი</t>
  </si>
  <si>
    <t>ბაღდათის რაიონი. სოფელი I ობჩა</t>
  </si>
  <si>
    <t>ქ. თბილისი. ვაჟა ფშაველას გამზ. #83 კვარ. #3 კორ. 22ა</t>
  </si>
  <si>
    <t>109.19</t>
  </si>
  <si>
    <t>01010001852</t>
  </si>
  <si>
    <t>ფანჩულიძე</t>
  </si>
  <si>
    <t>ქ. წალკა. მ. კოსტავას ქ. სახლი #75</t>
  </si>
  <si>
    <t>61009011791</t>
  </si>
  <si>
    <t>გურანდა</t>
  </si>
  <si>
    <t>ქ. თბილისი. დაბა წყნეთი. რუსთაველის ქ. #3ა</t>
  </si>
  <si>
    <t>55.74</t>
  </si>
  <si>
    <t>თინათინ</t>
  </si>
  <si>
    <t>დალაქიშვილი</t>
  </si>
  <si>
    <t>ჩხოროწყუს რაიონი. სოფელი ზუმი</t>
  </si>
  <si>
    <t>312.5</t>
  </si>
  <si>
    <t>48001004902</t>
  </si>
  <si>
    <t>სერიოჟა</t>
  </si>
  <si>
    <t>ლემონჯავა</t>
  </si>
  <si>
    <t>ჩხოროწყუს რაიონი. სოფელი ქვედა ჩხოროწყუ</t>
  </si>
  <si>
    <t>62004020899</t>
  </si>
  <si>
    <t>ჟუჟუნა</t>
  </si>
  <si>
    <t>გოგუა</t>
  </si>
  <si>
    <t>ქ. ახმეტა. საბეროს დას. ბესიკის ქ. #12</t>
  </si>
  <si>
    <t>246.5</t>
  </si>
  <si>
    <t>08001000656</t>
  </si>
  <si>
    <t>ბაინდურაშვილი</t>
  </si>
  <si>
    <t xml:space="preserve">ახმეტა. სოფელი მატანი </t>
  </si>
  <si>
    <t>08001000393</t>
  </si>
  <si>
    <t>მარკოზაშვილი</t>
  </si>
  <si>
    <t xml:space="preserve">ახმეტა. სოფელი ზემო ხოდაშენი </t>
  </si>
  <si>
    <t>08001016756</t>
  </si>
  <si>
    <t>მაყვალა</t>
  </si>
  <si>
    <t>ჩანქსელიანი</t>
  </si>
  <si>
    <t>ახმეტა. სოფელი ქვემო ალვანი</t>
  </si>
  <si>
    <t>08001001541</t>
  </si>
  <si>
    <t>ვაჟა</t>
  </si>
  <si>
    <t>კოჭლამაზაშვილი</t>
  </si>
  <si>
    <t>ახმეტა. სოფელი ოჟიო</t>
  </si>
  <si>
    <t>20001000779</t>
  </si>
  <si>
    <t>ახმეტა. სოფელი დუისი</t>
  </si>
  <si>
    <t>08091000605</t>
  </si>
  <si>
    <t>მარგოშვილი</t>
  </si>
  <si>
    <t>ახმეტა. სოფელი ზემო ალვანი</t>
  </si>
  <si>
    <t>08001002261</t>
  </si>
  <si>
    <t>გარსევანიძე</t>
  </si>
  <si>
    <t>ახმეტა. სოფელი ქისტაური</t>
  </si>
  <si>
    <t>08001016716</t>
  </si>
  <si>
    <t>ხარაგაული. სოფელი ბორი</t>
  </si>
  <si>
    <t>42.79</t>
  </si>
  <si>
    <t>56001017515</t>
  </si>
  <si>
    <t>იოსებ</t>
  </si>
  <si>
    <t>სხილაძე</t>
  </si>
  <si>
    <t>მარნეული. სოფელი ყიზილაჯლო</t>
  </si>
  <si>
    <t>28001023083</t>
  </si>
  <si>
    <t>შაფაატ</t>
  </si>
  <si>
    <t>ჩირახოვი</t>
  </si>
  <si>
    <t>მარნეული. სოფელი ალგეთი</t>
  </si>
  <si>
    <t>28001025164</t>
  </si>
  <si>
    <t>ფაიგ</t>
  </si>
  <si>
    <t>ბაირამოვი</t>
  </si>
  <si>
    <t>მარნეული. სადახლოს ტერიტორიული ერთეული</t>
  </si>
  <si>
    <t>28001019234</t>
  </si>
  <si>
    <t>ქამილ</t>
  </si>
  <si>
    <t>გარაბალოვი</t>
  </si>
  <si>
    <t>მარნეული. სოფელი კასუმლო</t>
  </si>
  <si>
    <t>28001042341</t>
  </si>
  <si>
    <t>ფახრად</t>
  </si>
  <si>
    <t>ახმედოვი</t>
  </si>
  <si>
    <t>მარნეული. სოფელი შაუმიანი</t>
  </si>
  <si>
    <t>28001066042</t>
  </si>
  <si>
    <t>ვანიკ</t>
  </si>
  <si>
    <t>აკოფიანი</t>
  </si>
  <si>
    <t>ჩოხატაური. სოფელი ვანი</t>
  </si>
  <si>
    <t>167.6</t>
  </si>
  <si>
    <t>61005010881</t>
  </si>
  <si>
    <t>ჩოხატაური. სოფელი გოგოლესუბანი</t>
  </si>
  <si>
    <t>193.1</t>
  </si>
  <si>
    <t>46001003282</t>
  </si>
  <si>
    <t>სამსონ</t>
  </si>
  <si>
    <t>სიხარულიძე</t>
  </si>
  <si>
    <t>ჩოხატაური. სოფელი ბუკისციხე</t>
  </si>
  <si>
    <t>46001003548</t>
  </si>
  <si>
    <t>კიკვაძე</t>
  </si>
  <si>
    <t>ჩოხატაური. სოფელი შუაფარცხმა</t>
  </si>
  <si>
    <t>61606084010</t>
  </si>
  <si>
    <t>მარიამ</t>
  </si>
  <si>
    <t>ფირცხალაძე</t>
  </si>
  <si>
    <t>ჩოხატაური. სოფელი ჯვარცხმა</t>
  </si>
  <si>
    <t>46001004987</t>
  </si>
  <si>
    <t>მალხაზი</t>
  </si>
  <si>
    <t>უნგიაძე</t>
  </si>
  <si>
    <t>ჩხოროწყუს რაიონი. სოფელი კირცხი</t>
  </si>
  <si>
    <t>62006024504</t>
  </si>
  <si>
    <t>ქეთინო</t>
  </si>
  <si>
    <t>ღრუბელაძე</t>
  </si>
  <si>
    <t>დაბა ჩხოროწყუ. ჭავჭავაძის ქ. #8</t>
  </si>
  <si>
    <t>48001014405</t>
  </si>
  <si>
    <t>ბერაძე</t>
  </si>
  <si>
    <t>ჩხოროწყუს რაიონი. სოფელი ლეწურწუმე</t>
  </si>
  <si>
    <t>48001014720</t>
  </si>
  <si>
    <t>ლეილა</t>
  </si>
  <si>
    <t>ეფსია</t>
  </si>
  <si>
    <t>ჩხოროწუს რაიონი. სოფელი მუხური</t>
  </si>
  <si>
    <t>48001018362</t>
  </si>
  <si>
    <t>გალაქტიონ</t>
  </si>
  <si>
    <t>ცქვიტარია</t>
  </si>
  <si>
    <t>ვანი. სოფელი შუამთა</t>
  </si>
  <si>
    <t>ხურციძე</t>
  </si>
  <si>
    <t>დუშეთი. სოფელი მჭადიჯვარი</t>
  </si>
  <si>
    <t>42.64</t>
  </si>
  <si>
    <t>16001008900</t>
  </si>
  <si>
    <t>ილია</t>
  </si>
  <si>
    <t>ქარჩაიძე</t>
  </si>
  <si>
    <t>ხონი. სოფელი მათხოჯი</t>
  </si>
  <si>
    <t>55001022385</t>
  </si>
  <si>
    <t>ანნა</t>
  </si>
  <si>
    <t>ჯანელიძე</t>
  </si>
  <si>
    <t>ქ. გურჯაანი. ნონეშვილის გამზირი #5</t>
  </si>
  <si>
    <t>48.2</t>
  </si>
  <si>
    <t>13001003123</t>
  </si>
  <si>
    <t>ბოღლოციშვილი</t>
  </si>
  <si>
    <t>გურჯაანი. სოფელი ველისციხე</t>
  </si>
  <si>
    <t>13001020372</t>
  </si>
  <si>
    <t>ნუნუ</t>
  </si>
  <si>
    <t>თერგიაშვილი</t>
  </si>
  <si>
    <t>ქ. გურჯაანი. სანაპიროს ქ.#6</t>
  </si>
  <si>
    <t>13001045199</t>
  </si>
  <si>
    <t>მარინე</t>
  </si>
  <si>
    <t>არჯევანიშვილი</t>
  </si>
  <si>
    <t>გურჯაანის რაიონი. სოფელი ვაზისუბანი #5</t>
  </si>
  <si>
    <t>13001001946</t>
  </si>
  <si>
    <t>ბრაგვაძე</t>
  </si>
  <si>
    <t xml:space="preserve">ზესტაფონი. სოფელი ზოვრეთი </t>
  </si>
  <si>
    <t>53001005829</t>
  </si>
  <si>
    <t>ნაზი</t>
  </si>
  <si>
    <t>ერგემლიძე</t>
  </si>
  <si>
    <t>ზესტაფონი. სოფელი მეორე სვირი</t>
  </si>
  <si>
    <t>18001011899</t>
  </si>
  <si>
    <t>ბაადური</t>
  </si>
  <si>
    <t>ბოგვერაძე</t>
  </si>
  <si>
    <t>ახალქალაქის რაიონი. საკრებულო კარტიკამი</t>
  </si>
  <si>
    <t>07001007644</t>
  </si>
  <si>
    <t>ელიზბარიან</t>
  </si>
  <si>
    <t>ახალქალაქის რაიონი. სოფელი სულდა</t>
  </si>
  <si>
    <t>07001036697</t>
  </si>
  <si>
    <t>ზარზანდ</t>
  </si>
  <si>
    <t>კუჯოიან</t>
  </si>
  <si>
    <t>ახალქალაქი. სოფელი არაგვა</t>
  </si>
  <si>
    <t>07001026703</t>
  </si>
  <si>
    <t>ამალია</t>
  </si>
  <si>
    <t>უნანიან</t>
  </si>
  <si>
    <t>ჩოხატაური. სოფელი ხიდისთავი</t>
  </si>
  <si>
    <t>60001048517</t>
  </si>
  <si>
    <t>ტაბიძე</t>
  </si>
  <si>
    <t>ჩოხატაური. სოფელი ახალშენი</t>
  </si>
  <si>
    <t>46001004709</t>
  </si>
  <si>
    <t>გიორგაძე</t>
  </si>
  <si>
    <t>წალენჯიხა.სოფელი ნაკიფუ</t>
  </si>
  <si>
    <t>51001004908</t>
  </si>
  <si>
    <t>გოგიტა</t>
  </si>
  <si>
    <t>ქ.წალენჯიხა სალიას ქ. 2</t>
  </si>
  <si>
    <t>72.9</t>
  </si>
  <si>
    <t>51001006139</t>
  </si>
  <si>
    <t>თამთა</t>
  </si>
  <si>
    <t>წალენჯიხა.სოფელი ლია</t>
  </si>
  <si>
    <t>24.51</t>
  </si>
  <si>
    <t>62006029149</t>
  </si>
  <si>
    <t>კორსანტია</t>
  </si>
  <si>
    <t>ქ. წალენჯიხა. მებონიას ქ.2</t>
  </si>
  <si>
    <t>62001014595</t>
  </si>
  <si>
    <t>სახოკია</t>
  </si>
  <si>
    <t>წალენჯიხა. სოფელი ჯგალი</t>
  </si>
  <si>
    <t>51001010725</t>
  </si>
  <si>
    <t>წალენჯიხა. სოფელი საჩინო</t>
  </si>
  <si>
    <t>51001023034</t>
  </si>
  <si>
    <t>ნაჭყებია</t>
  </si>
  <si>
    <t>ხონი. სოფელი ნახახულევი</t>
  </si>
  <si>
    <t>55001000892</t>
  </si>
  <si>
    <t>ვახტანგი</t>
  </si>
  <si>
    <t>ჯოხიძე</t>
  </si>
  <si>
    <t>ხონი. სოფელი საწულუკიძეო</t>
  </si>
  <si>
    <t>55001018870</t>
  </si>
  <si>
    <t>აპოლონი</t>
  </si>
  <si>
    <t>კუხალაშვილი</t>
  </si>
  <si>
    <t>ხონი. სოფელი გუბი</t>
  </si>
  <si>
    <t>55001001887</t>
  </si>
  <si>
    <t>ვაშაკიძე</t>
  </si>
  <si>
    <t>ხონი. სოფელი გოჩა-ჯიხაიში</t>
  </si>
  <si>
    <t>55001014466</t>
  </si>
  <si>
    <t>იამზე</t>
  </si>
  <si>
    <t>კეჟერაძე</t>
  </si>
  <si>
    <t>ქ. ოზურგეთი. ი.ჭავჭავაძის ქ.#12</t>
  </si>
  <si>
    <t>80.9</t>
  </si>
  <si>
    <t>33001003419</t>
  </si>
  <si>
    <t>მარინა</t>
  </si>
  <si>
    <t>დოლიძე-კეჭაღმაძე</t>
  </si>
  <si>
    <t>ვანი. სოფელი სალხინო</t>
  </si>
  <si>
    <t>ჯონდო</t>
  </si>
  <si>
    <t>კიკუტაძე</t>
  </si>
  <si>
    <t>ვანი. სოფელი დიხაშხო</t>
  </si>
  <si>
    <t>37.6</t>
  </si>
  <si>
    <t>ტყეშელაშვილი</t>
  </si>
  <si>
    <t>თელავი. სოფელი კურდღელაური</t>
  </si>
  <si>
    <t>20001004649</t>
  </si>
  <si>
    <t>შიო</t>
  </si>
  <si>
    <t>გოდერძიშვილი</t>
  </si>
  <si>
    <t>თელავი. სოფელი ნაფარეული</t>
  </si>
  <si>
    <t>20701072974</t>
  </si>
  <si>
    <t>გუშარაშვილი</t>
  </si>
  <si>
    <t>ქობულეთი. სოფელი ხუცუბანი ქ.#1. სახლი-10. სად-4. სართ.3. ბ-49</t>
  </si>
  <si>
    <t>55.2</t>
  </si>
  <si>
    <t>61004042638</t>
  </si>
  <si>
    <t>მესხიძე</t>
  </si>
  <si>
    <t>ქობულეთი. სოფელი ქობულეთი</t>
  </si>
  <si>
    <t>122.65</t>
  </si>
  <si>
    <t>61004005299</t>
  </si>
  <si>
    <t>ეთერ</t>
  </si>
  <si>
    <t>ქარცივაძე</t>
  </si>
  <si>
    <t>ქობულეთი. სოფელი კვირიკე. სად-1. სართ.4. ბ-#12</t>
  </si>
  <si>
    <t>64.34</t>
  </si>
  <si>
    <t>61004025280</t>
  </si>
  <si>
    <t>ბაუჟაძე</t>
  </si>
  <si>
    <t>ქობულეთი. სოფელი ჭახათი</t>
  </si>
  <si>
    <t>237.74</t>
  </si>
  <si>
    <t>61004038509</t>
  </si>
  <si>
    <t>ვლადიმერ</t>
  </si>
  <si>
    <t>ირემაძე</t>
  </si>
  <si>
    <t>ქ. ბათუმი. ანგისას ქ.#2 სართ.1. არასაცხოვრებელი ფართი # 6ა.</t>
  </si>
  <si>
    <t>61001026206</t>
  </si>
  <si>
    <t>ქ. ბათუმი. ანგისას ქ.#2 სართ.1. არასაცხოვრებელი ფართი # 6ბ.</t>
  </si>
  <si>
    <t>61010001794</t>
  </si>
  <si>
    <t>მჟავანაძე</t>
  </si>
  <si>
    <t>გარდაბანი. სოფელი გამარჯვება</t>
  </si>
  <si>
    <t>35001050105</t>
  </si>
  <si>
    <t>ხათუნა</t>
  </si>
  <si>
    <t>რობიტაშვილი</t>
  </si>
  <si>
    <t>გარდაბანი. სოფელი კრწანისი</t>
  </si>
  <si>
    <t>12001047559</t>
  </si>
  <si>
    <t>ზოიძე</t>
  </si>
  <si>
    <t>გარდაბანი. სოფელი ახალსოფელი</t>
  </si>
  <si>
    <t>12001074300</t>
  </si>
  <si>
    <t>მარტიაშვილი</t>
  </si>
  <si>
    <t>გარდაბანი. სოფელი კუმისი</t>
  </si>
  <si>
    <t>12001025596</t>
  </si>
  <si>
    <t>მდივნიშვილი</t>
  </si>
  <si>
    <t>ქ. ზესტაფონი. მელქაძის ქ. #1. სართ. 1. ბ-3</t>
  </si>
  <si>
    <t>01008051417</t>
  </si>
  <si>
    <t>დარბაიძე</t>
  </si>
  <si>
    <t>წალენჯიხა.სოფელი ფახულანი</t>
  </si>
  <si>
    <t>51001014048</t>
  </si>
  <si>
    <t>გერგედავა</t>
  </si>
  <si>
    <t>ქ.ჯვარი. ჯიქიას ქ. #8</t>
  </si>
  <si>
    <t>51001025294</t>
  </si>
  <si>
    <t>დარეჯან</t>
  </si>
  <si>
    <t>დადიანი</t>
  </si>
  <si>
    <t>წალენჯიხა. სოფელი ჩქვალერი</t>
  </si>
  <si>
    <t>51001025566</t>
  </si>
  <si>
    <t>ბეჟან</t>
  </si>
  <si>
    <t>ფიფია</t>
  </si>
  <si>
    <t>ქობულეთი. დაბა ჩაქვი. თამარ მეფის ქ. #70</t>
  </si>
  <si>
    <t>1,4 თვე</t>
  </si>
  <si>
    <t>61005001013</t>
  </si>
  <si>
    <t>ივანე</t>
  </si>
  <si>
    <t>გალიუკი</t>
  </si>
  <si>
    <t>ბოლნისი. სოფელი ტალავერი</t>
  </si>
  <si>
    <t>10001032430</t>
  </si>
  <si>
    <t>ბილალ</t>
  </si>
  <si>
    <t>აშიროვი</t>
  </si>
  <si>
    <t>ბოლნისი. სოფელი მამხუტი</t>
  </si>
  <si>
    <t>10001000756</t>
  </si>
  <si>
    <t>არიზ</t>
  </si>
  <si>
    <t>ბოლნისი. სოფ.რატევანი. ქ-15. ჩიხი-2. სახლი-1</t>
  </si>
  <si>
    <t>468.75</t>
  </si>
  <si>
    <t>10001063646</t>
  </si>
  <si>
    <t>ლაზარეშვილი</t>
  </si>
  <si>
    <t>ბოლნისი. სოფელი რაჭისუბანი</t>
  </si>
  <si>
    <t>10001050085</t>
  </si>
  <si>
    <t>რეხვიაშვილი</t>
  </si>
  <si>
    <t>ბოლნისი. სოფელი ტანძია</t>
  </si>
  <si>
    <t>10001002041</t>
  </si>
  <si>
    <t>ინგა</t>
  </si>
  <si>
    <t>ანსიანი</t>
  </si>
  <si>
    <t>ქ. ოზურგეთი. ვ. დოლიძის ქ.#7. სართ.1. ბინა-12</t>
  </si>
  <si>
    <t>33001008874</t>
  </si>
  <si>
    <t>ქეთევან</t>
  </si>
  <si>
    <t>ღლონტი</t>
  </si>
  <si>
    <t>ქ.თბილისი. ზაქარიაძის ქ. #15-ის მიმდებარედ</t>
  </si>
  <si>
    <t>01010011384</t>
  </si>
  <si>
    <t>ფირცხალავა</t>
  </si>
  <si>
    <t>თელავი. ელ. ახვლედიანის ქ. 79</t>
  </si>
  <si>
    <t>01017019732</t>
  </si>
  <si>
    <t>მარი</t>
  </si>
  <si>
    <t>ცალქალამანიძე</t>
  </si>
  <si>
    <t>საგარეჯო. ერეკლე მეორის ქ.#61</t>
  </si>
  <si>
    <t>485.05</t>
  </si>
  <si>
    <t>01017016730</t>
  </si>
  <si>
    <t>ანუაშვილი</t>
  </si>
  <si>
    <t>საგარეჯო. სოფელი ქეშალო</t>
  </si>
  <si>
    <t>36001007057</t>
  </si>
  <si>
    <t>ისმაილ</t>
  </si>
  <si>
    <t>ისაევი</t>
  </si>
  <si>
    <t>საგარეჯო. სოფელი იორმუღანლო. შენობა-ნაგებობა #02</t>
  </si>
  <si>
    <t>36001000736</t>
  </si>
  <si>
    <t>თავდიხ</t>
  </si>
  <si>
    <t>გაჯიევი</t>
  </si>
  <si>
    <t>მცხეთა. სოფელი ძეგვი. ცენტრალური უბანი</t>
  </si>
  <si>
    <t>31001020620</t>
  </si>
  <si>
    <t>ნატრაძე</t>
  </si>
  <si>
    <t>მცხეთა. სოფელი საგურამო</t>
  </si>
  <si>
    <t>01024012879</t>
  </si>
  <si>
    <t>კერესელიძე</t>
  </si>
  <si>
    <t>მცხეთა. სოფელი მუხრანი</t>
  </si>
  <si>
    <t>31001049270</t>
  </si>
  <si>
    <t>თემურ</t>
  </si>
  <si>
    <t>ნიბლიაშვილი</t>
  </si>
  <si>
    <t>ნინოწმინდა. სოფელი ეშტია</t>
  </si>
  <si>
    <t>170.5</t>
  </si>
  <si>
    <t>32001004690</t>
  </si>
  <si>
    <t>ხანუმ</t>
  </si>
  <si>
    <t>ერანოსიან</t>
  </si>
  <si>
    <t>მცხეთა. სოფელი წილკანი</t>
  </si>
  <si>
    <t>31001042023</t>
  </si>
  <si>
    <t>ლაშაური</t>
  </si>
  <si>
    <t>მცხეთა. სიფელი მისაქციელი</t>
  </si>
  <si>
    <t>31001034387</t>
  </si>
  <si>
    <t>ციალა</t>
  </si>
  <si>
    <t>კუპრაშვილი</t>
  </si>
  <si>
    <t>ქ.ზიგდიდი. რუსთაველის ქ. 27</t>
  </si>
  <si>
    <t>19001067986</t>
  </si>
  <si>
    <t>მამუკა</t>
  </si>
  <si>
    <t>ესებუა</t>
  </si>
  <si>
    <t>ნინოწმინდა. სოფელი დიდი გონდურა</t>
  </si>
  <si>
    <t>39.74</t>
  </si>
  <si>
    <t>32001014362</t>
  </si>
  <si>
    <t>გეორგი</t>
  </si>
  <si>
    <t>ჩიჩოიან</t>
  </si>
  <si>
    <t>ნინოწმინდა. სოფელი გორელოვკა</t>
  </si>
  <si>
    <t>32001002643</t>
  </si>
  <si>
    <t>დავიდ</t>
  </si>
  <si>
    <t>არაქელიან</t>
  </si>
  <si>
    <t>ზუგდიდი. სოფელი კორცხელი</t>
  </si>
  <si>
    <t>19001080468</t>
  </si>
  <si>
    <t>ქ. ზუგდიდი. რუსთაველის ქ. 138</t>
  </si>
  <si>
    <t>142.5</t>
  </si>
  <si>
    <t>19001012048</t>
  </si>
  <si>
    <t>ნატალია</t>
  </si>
  <si>
    <t>მიქავა</t>
  </si>
  <si>
    <t>ქარელი. თამარ მეფის ქ. # 43</t>
  </si>
  <si>
    <t>43001005132</t>
  </si>
  <si>
    <t>გოჩა</t>
  </si>
  <si>
    <t>გოგიჩაშვილი</t>
  </si>
  <si>
    <t>ხაშური. სოფელი ალი</t>
  </si>
  <si>
    <t>47.08</t>
  </si>
  <si>
    <t>35001009735</t>
  </si>
  <si>
    <t>ქიტიაშვილი-ნოზაძე</t>
  </si>
  <si>
    <t>ზუგდიდი. სოფელი ორსანტია</t>
  </si>
  <si>
    <t>19001028095</t>
  </si>
  <si>
    <t>გოდერძი</t>
  </si>
  <si>
    <t>ხაზალია</t>
  </si>
  <si>
    <t>ქ.ზიგდიდი. სოხუმის ქ.  111</t>
  </si>
  <si>
    <t>19001041801</t>
  </si>
  <si>
    <t>გოგილავა</t>
  </si>
  <si>
    <t>ქ. ზიგდიდი. წმინდა ნინო ქ. 1</t>
  </si>
  <si>
    <t>19001077929</t>
  </si>
  <si>
    <t>მარიკა</t>
  </si>
  <si>
    <t>კარტოზია</t>
  </si>
  <si>
    <t>ქ. ზიგდიდი. რუსთაველის ქ. 90</t>
  </si>
  <si>
    <t>19001028769</t>
  </si>
  <si>
    <t>ბერულავა</t>
  </si>
  <si>
    <t>ქ. ზუგდიდი. რუსთაველის ქ. 31</t>
  </si>
  <si>
    <t>149.42</t>
  </si>
  <si>
    <t>19001067502</t>
  </si>
  <si>
    <t>გრიგოლია</t>
  </si>
  <si>
    <t>ქ. ზიგდიდი. თამარ მეფის ქ. 19</t>
  </si>
  <si>
    <t>62006022216</t>
  </si>
  <si>
    <t>ბულისკერია</t>
  </si>
  <si>
    <t>ქარელი. სოფელი რუისი</t>
  </si>
  <si>
    <t>43001006052</t>
  </si>
  <si>
    <t>ეგნატაშვილი</t>
  </si>
  <si>
    <t>ქარელი. დაბა აგარა. ხორავას ქ. 5. სართული 1</t>
  </si>
  <si>
    <t>86.6</t>
  </si>
  <si>
    <t>01021003738</t>
  </si>
  <si>
    <t>გაგნიძე</t>
  </si>
  <si>
    <t>ბოლნისი. სოფელი ქვემო ბოლნისი</t>
  </si>
  <si>
    <t>10001012219</t>
  </si>
  <si>
    <t>ზიათხან</t>
  </si>
  <si>
    <t>ბოლნისი. სოფელი ნახიდური</t>
  </si>
  <si>
    <t>10001002647</t>
  </si>
  <si>
    <t>ილგამ</t>
  </si>
  <si>
    <t>ბოლნისი.სოფელი ქვეში</t>
  </si>
  <si>
    <t>10001018295</t>
  </si>
  <si>
    <t>ბესალაშვილი</t>
  </si>
  <si>
    <t>წალკა. სოფელი ავრალო</t>
  </si>
  <si>
    <t>87.25</t>
  </si>
  <si>
    <t>52001008719</t>
  </si>
  <si>
    <t>ტატიანა</t>
  </si>
  <si>
    <t>სოტიროვა</t>
  </si>
  <si>
    <t>წალკა. სოფელი ხაჩკოვი</t>
  </si>
  <si>
    <t>105.6</t>
  </si>
  <si>
    <t>52001013662</t>
  </si>
  <si>
    <t>სუირი</t>
  </si>
  <si>
    <t>ჩიდილიან</t>
  </si>
  <si>
    <t>წალკა. სოფელი განთიადი</t>
  </si>
  <si>
    <t>14.56</t>
  </si>
  <si>
    <t>33001006322</t>
  </si>
  <si>
    <t>მალხაზ</t>
  </si>
  <si>
    <t>ბერიძე</t>
  </si>
  <si>
    <t>წალკა. სოფელი კუში</t>
  </si>
  <si>
    <t>20.63</t>
  </si>
  <si>
    <t>52001010517</t>
  </si>
  <si>
    <t>ვართან</t>
  </si>
  <si>
    <t>მეგრაბიან</t>
  </si>
  <si>
    <t xml:space="preserve">წალკა. სოფელი აიაზმა </t>
  </si>
  <si>
    <t>19.76</t>
  </si>
  <si>
    <t>52001010617</t>
  </si>
  <si>
    <t>ლევონ</t>
  </si>
  <si>
    <t>მარკოსიან</t>
  </si>
  <si>
    <t>წალკა. სოფელი ბეშთაშენი</t>
  </si>
  <si>
    <t>52001001305</t>
  </si>
  <si>
    <t>ალექსანდრ</t>
  </si>
  <si>
    <t>კარიბოვი</t>
  </si>
  <si>
    <t>კასპი. სოფელი იგოეთი</t>
  </si>
  <si>
    <t>30.36</t>
  </si>
  <si>
    <t>24001015598</t>
  </si>
  <si>
    <t>მევლუდი</t>
  </si>
  <si>
    <t>ობგაიძე</t>
  </si>
  <si>
    <t>კასპი. სოფელი ახალქალაქი</t>
  </si>
  <si>
    <t>198.5</t>
  </si>
  <si>
    <t>24001017950</t>
  </si>
  <si>
    <t>ჯლანტიაშვილი</t>
  </si>
  <si>
    <t>კასპი. სოფელი მეტეხი</t>
  </si>
  <si>
    <t>149.68</t>
  </si>
  <si>
    <t>24001000085</t>
  </si>
  <si>
    <t>ზაქარია</t>
  </si>
  <si>
    <t>აბუაშვილი</t>
  </si>
  <si>
    <t>ქ. კასპი. სოფელი კავთისხევი</t>
  </si>
  <si>
    <t>90.5</t>
  </si>
  <si>
    <t>24001043304</t>
  </si>
  <si>
    <t>ლიზა</t>
  </si>
  <si>
    <t>ქ. კასპი. სოფელი ქვემოჭალა</t>
  </si>
  <si>
    <t>24001029525</t>
  </si>
  <si>
    <t>გიგა</t>
  </si>
  <si>
    <t>მესროფაშვილი</t>
  </si>
  <si>
    <t>ქ. კასპი. სააკაძის ქ. 53ა</t>
  </si>
  <si>
    <t>25.83</t>
  </si>
  <si>
    <t>01003004090</t>
  </si>
  <si>
    <t>ქ. მარნეული. მაზნიაშვილის ქ. 2</t>
  </si>
  <si>
    <t>67.24</t>
  </si>
  <si>
    <t>01008029624</t>
  </si>
  <si>
    <t>დემურ</t>
  </si>
  <si>
    <t>ელოშვილი</t>
  </si>
  <si>
    <t>თელავი. სოფელი ყარაჯალა</t>
  </si>
  <si>
    <t>20001012644</t>
  </si>
  <si>
    <t>ვახირ</t>
  </si>
  <si>
    <t>თელავი. სოფელი წინანდალი</t>
  </si>
  <si>
    <t>20001015503</t>
  </si>
  <si>
    <t>კალატოზიშვილი</t>
  </si>
  <si>
    <t>თანგული</t>
  </si>
  <si>
    <t>ერემეიშვილი</t>
  </si>
  <si>
    <t>ოზურგეთის მუნიციპალიტეტი. სოფელი კონჭკათი</t>
  </si>
  <si>
    <t>01015023521</t>
  </si>
  <si>
    <t>აროშიძე</t>
  </si>
  <si>
    <t>ხონი. სოფელი ახალშენი</t>
  </si>
  <si>
    <t>55001019124</t>
  </si>
  <si>
    <t>ჯაველიძე</t>
  </si>
  <si>
    <t>ხონი. სოფელი პატარა ჯიხაიში</t>
  </si>
  <si>
    <t>55001022679</t>
  </si>
  <si>
    <t>სვეტლანა</t>
  </si>
  <si>
    <t>ანდღულაძე</t>
  </si>
  <si>
    <t>ხონი. სოფელი გორდი</t>
  </si>
  <si>
    <t>55001004863</t>
  </si>
  <si>
    <t>ღაჭავა</t>
  </si>
  <si>
    <t>წალენჯიხა. სოფელი ეწერი</t>
  </si>
  <si>
    <t>51001025029</t>
  </si>
  <si>
    <t>ალბერტ</t>
  </si>
  <si>
    <t>წალენჯიხა. სოფელი მედანი</t>
  </si>
  <si>
    <t>51001013763</t>
  </si>
  <si>
    <t>გულვერ</t>
  </si>
  <si>
    <t>წალენჯიხა. სოფელი ობუჯი</t>
  </si>
  <si>
    <t>51001017875</t>
  </si>
  <si>
    <t>ემზარ</t>
  </si>
  <si>
    <t>საჯაია</t>
  </si>
  <si>
    <t>წალენჯიხა. სოფელი მიქავა</t>
  </si>
  <si>
    <t>51001014224</t>
  </si>
  <si>
    <t>დიმა</t>
  </si>
  <si>
    <t>ჯოლოხავა</t>
  </si>
  <si>
    <t>ახალქალაქი. სოფელი აზავრეთი</t>
  </si>
  <si>
    <t>07001014489</t>
  </si>
  <si>
    <t>აბგარ</t>
  </si>
  <si>
    <t>მანასიან</t>
  </si>
  <si>
    <t>ახალქალაქი. სოფელი ტურცხი</t>
  </si>
  <si>
    <t>07001006245</t>
  </si>
  <si>
    <t>ღევენიან</t>
  </si>
  <si>
    <t>ახალქალაქი. სოფელი ოკამი</t>
  </si>
  <si>
    <t>07001040902</t>
  </si>
  <si>
    <t>ტიტიბა</t>
  </si>
  <si>
    <t>ბალახაძე</t>
  </si>
  <si>
    <t>ვანი. სოფელი ზეინდარი</t>
  </si>
  <si>
    <t>გია</t>
  </si>
  <si>
    <t>ხელაძე</t>
  </si>
  <si>
    <t>ჩხოროწყუ. სოფელი ხაბუმე</t>
  </si>
  <si>
    <t>48001011744</t>
  </si>
  <si>
    <t>რევაზ</t>
  </si>
  <si>
    <t>ახალაია</t>
  </si>
  <si>
    <t>ჩხოროწყუ. სოფელი თაია</t>
  </si>
  <si>
    <t>48001020427</t>
  </si>
  <si>
    <t>ჩხოროწყუ. სოფელი ჭოღა</t>
  </si>
  <si>
    <t>48001015625</t>
  </si>
  <si>
    <t>ვანო</t>
  </si>
  <si>
    <t>შენგელია</t>
  </si>
  <si>
    <t>ჩხოროწყუ. სოფელი ნაფიჩხოვო</t>
  </si>
  <si>
    <t>01029001218</t>
  </si>
  <si>
    <t>დათო</t>
  </si>
  <si>
    <t>ჩხოროწყუ. სოფელი ნაკიანი. მე-9 ქ. #2</t>
  </si>
  <si>
    <t>48001005168</t>
  </si>
  <si>
    <t>ლაშა</t>
  </si>
  <si>
    <t>ჭეჟია</t>
  </si>
  <si>
    <t>ჩოხატაური. სოფელი კოხნარი</t>
  </si>
  <si>
    <t>46001010901</t>
  </si>
  <si>
    <t>ახალაძე</t>
  </si>
  <si>
    <t>ჩოხატაური. სოფელი შუა ამაღლება</t>
  </si>
  <si>
    <t>46001011645</t>
  </si>
  <si>
    <t>ჯიბუტი</t>
  </si>
  <si>
    <t>ჩოხატაური. სოფელი ქვემო ერკეთი</t>
  </si>
  <si>
    <t>46001001937</t>
  </si>
  <si>
    <t>რამაზი</t>
  </si>
  <si>
    <t>უჯმაჯურიძე</t>
  </si>
  <si>
    <t>ჩოხატაური. სოფელი ქვენობანი</t>
  </si>
  <si>
    <t>46001013212</t>
  </si>
  <si>
    <t>კუტუბიძე</t>
  </si>
  <si>
    <t>ჩხოროწყუ. სოფელი ახუთი</t>
  </si>
  <si>
    <t>48001016911</t>
  </si>
  <si>
    <t>ტყებუჩავა</t>
  </si>
  <si>
    <t>ზუგდიდი. სოფელი ახალი სამგორი</t>
  </si>
  <si>
    <t>12001046504</t>
  </si>
  <si>
    <t>მამულაძე</t>
  </si>
  <si>
    <t>ქ.თბილისი. დიღმის მას. კვარტალი-4. კორპ-5ა. არასაცხოვრებელი ფართი #2</t>
  </si>
  <si>
    <t>190.93</t>
  </si>
  <si>
    <t>01026002889</t>
  </si>
  <si>
    <t>ტატიშვილი</t>
  </si>
  <si>
    <t>ხონი. სოფელი კუხი</t>
  </si>
  <si>
    <t>55001015604</t>
  </si>
  <si>
    <t>სილაგაძე</t>
  </si>
  <si>
    <t>წალენჯიხა. სოფელი ჭალე</t>
  </si>
  <si>
    <t>51001024655</t>
  </si>
  <si>
    <t>მანია</t>
  </si>
  <si>
    <t>თეთრიწყარო. სოფელი წინწყარო</t>
  </si>
  <si>
    <t>183.2</t>
  </si>
  <si>
    <t>61010004213</t>
  </si>
  <si>
    <t>შაქრო</t>
  </si>
  <si>
    <t>მსახურაძე</t>
  </si>
  <si>
    <t>ქ.ბათუმი. გორგასლის ქ.55/ვაჟა-ფშაველას ქ. 46-48</t>
  </si>
  <si>
    <t>61001082439</t>
  </si>
  <si>
    <t>გელაძე</t>
  </si>
  <si>
    <t>ქ. ბათუმი. ფ. ხალვაშის გამზირი #76</t>
  </si>
  <si>
    <t>61006007512</t>
  </si>
  <si>
    <t>ტარიელ</t>
  </si>
  <si>
    <t>თებიძე</t>
  </si>
  <si>
    <t>მცხეთა. სოფელი წეროვანი</t>
  </si>
  <si>
    <t>1000.05</t>
  </si>
  <si>
    <t>01023002431</t>
  </si>
  <si>
    <t>ჩარიგოგდიშვილი</t>
  </si>
  <si>
    <t>ნინოწმინდა. სოფელი განძა</t>
  </si>
  <si>
    <t>32001006893</t>
  </si>
  <si>
    <t>მანველ</t>
  </si>
  <si>
    <t>აბგარიან</t>
  </si>
  <si>
    <t>ზუგდიდი. სოფელი კოკი</t>
  </si>
  <si>
    <t>19001075066</t>
  </si>
  <si>
    <t>გაბისონია</t>
  </si>
  <si>
    <t>ზუგდიდი. სოფელი ჭითაწყარი</t>
  </si>
  <si>
    <t>58001009173</t>
  </si>
  <si>
    <t>ლუკავა</t>
  </si>
  <si>
    <t>ზუგდიდი. სოფელი ნარაზენი</t>
  </si>
  <si>
    <t>79.03</t>
  </si>
  <si>
    <t>19001006946</t>
  </si>
  <si>
    <t>ბორის</t>
  </si>
  <si>
    <t>ბერიშვილი</t>
  </si>
  <si>
    <t>ზუგდიდი. სოფელი ჯიხაშკარი</t>
  </si>
  <si>
    <t>85.7</t>
  </si>
  <si>
    <t>19001071424</t>
  </si>
  <si>
    <t>ვაჟიკო</t>
  </si>
  <si>
    <t>ხაბურზანია</t>
  </si>
  <si>
    <t>ზუგდიდი. სოფელი ახალსოფელი. სართ.1 ბ-#8</t>
  </si>
  <si>
    <t>62005021742</t>
  </si>
  <si>
    <t>მურმან</t>
  </si>
  <si>
    <t>თოდუა</t>
  </si>
  <si>
    <t>ზუგდიდი. სოფელი ანაკლია</t>
  </si>
  <si>
    <t>19001018037</t>
  </si>
  <si>
    <t>ბესარიონ</t>
  </si>
  <si>
    <t xml:space="preserve">ხაშური. დაბა სურამი. რუსთაველის ქ. </t>
  </si>
  <si>
    <t>57001013560</t>
  </si>
  <si>
    <t>მელიქიძე</t>
  </si>
  <si>
    <t>ზუგდიდი. სოფელი ინგირი</t>
  </si>
  <si>
    <t>19001082797</t>
  </si>
  <si>
    <t>როზა</t>
  </si>
  <si>
    <t>ფაცურია</t>
  </si>
  <si>
    <t>წალკა. დაბა თრიალეთი</t>
  </si>
  <si>
    <t>50.5</t>
  </si>
  <si>
    <t>61009011574</t>
  </si>
  <si>
    <t>მარკოიძე</t>
  </si>
  <si>
    <t>წალკა. სოფელი არ-სარვანი</t>
  </si>
  <si>
    <t>52001019909</t>
  </si>
  <si>
    <t>შამმა</t>
  </si>
  <si>
    <t>გარაბაირამოვა</t>
  </si>
  <si>
    <t>41.02</t>
  </si>
  <si>
    <t>59003002939</t>
  </si>
  <si>
    <t>ლაფაჩი</t>
  </si>
  <si>
    <t>ქ. დუშეთი. სოფელი მაღაროსკარი</t>
  </si>
  <si>
    <t>ქ.ფოთი. ზერაგია ქ. 76</t>
  </si>
  <si>
    <t>63.2</t>
  </si>
  <si>
    <t>42001018457</t>
  </si>
  <si>
    <t>ლუდმილა</t>
  </si>
  <si>
    <t>მიკოლაიჩუკი</t>
  </si>
  <si>
    <t>ქ. ფოთი. ნინო ჟვანიას ქ. 5</t>
  </si>
  <si>
    <t>42001028873</t>
  </si>
  <si>
    <t>ხუბულავა</t>
  </si>
  <si>
    <t>ქ. ფოთი. კოსტავას ქ. 25</t>
  </si>
  <si>
    <t>48.3</t>
  </si>
  <si>
    <t>42001022602</t>
  </si>
  <si>
    <t>ზოია</t>
  </si>
  <si>
    <t>ედიბერიძე</t>
  </si>
  <si>
    <t xml:space="preserve">ქ. ფოთი. ნ. არზიანის ქ. 8. სართ-1. ბინა-117 </t>
  </si>
  <si>
    <t>16.39</t>
  </si>
  <si>
    <t>62005024670</t>
  </si>
  <si>
    <t>იაგო</t>
  </si>
  <si>
    <t>ნანავა</t>
  </si>
  <si>
    <t>ქ. ფოთი. გ. ჯიქიას ქ. 9. სართ.-9. ბ-42</t>
  </si>
  <si>
    <t>62005004149</t>
  </si>
  <si>
    <t>მელენტი</t>
  </si>
  <si>
    <t>ცაავა</t>
  </si>
  <si>
    <t>ქ. ფოთი. წმ.ნინოს ქ. 3. სართ-1. ბ-2</t>
  </si>
  <si>
    <t>58.95</t>
  </si>
  <si>
    <t>62006009098</t>
  </si>
  <si>
    <t>ინალიშვილი</t>
  </si>
  <si>
    <t>ქ. ფოთი. დუმბაძის ქ. 32</t>
  </si>
  <si>
    <t>59.4</t>
  </si>
  <si>
    <t>42001016928</t>
  </si>
  <si>
    <t>არმინდა</t>
  </si>
  <si>
    <t>ჯიშკარიანი</t>
  </si>
  <si>
    <t>ქ. ფოთი. რეკვავას ქ.1. სართ-1. ბ-2</t>
  </si>
  <si>
    <t>45.59</t>
  </si>
  <si>
    <t>42001018392</t>
  </si>
  <si>
    <t>გრიგალაშვილი</t>
  </si>
  <si>
    <t>ქ. ფოთი. 9 აპრილის ხეივანი #4. სართ-1</t>
  </si>
  <si>
    <t>28.68</t>
  </si>
  <si>
    <t>42001006754</t>
  </si>
  <si>
    <t>გრიგოლ</t>
  </si>
  <si>
    <t>გაგუა</t>
  </si>
  <si>
    <t>ქ. ფოთი. გეგიძის ქ. 15 სართ-4. ბ-22</t>
  </si>
  <si>
    <t>51.95</t>
  </si>
  <si>
    <t>42001031901</t>
  </si>
  <si>
    <t>კირვალიძე</t>
  </si>
  <si>
    <t>ლანჩხუთი. სოფელი ღრმაღელე</t>
  </si>
  <si>
    <t>26001014246</t>
  </si>
  <si>
    <t>კარკუსაშვილი</t>
  </si>
  <si>
    <t>ქ. ფოთი. ჭავჭავაძის ქ. 183</t>
  </si>
  <si>
    <t>54.6</t>
  </si>
  <si>
    <t>42001014662</t>
  </si>
  <si>
    <t>კარლო</t>
  </si>
  <si>
    <t>ლეფსაია</t>
  </si>
  <si>
    <t>ქ. ფოთი. გაბუნიას ქ. 70</t>
  </si>
  <si>
    <t>63.04</t>
  </si>
  <si>
    <t>42001003456</t>
  </si>
  <si>
    <t>კილასონია</t>
  </si>
  <si>
    <t>ქ. ფოთი. ჯავახიშვილის ქ. 30/1. სართ-1. ბ-38</t>
  </si>
  <si>
    <t>37.63</t>
  </si>
  <si>
    <t>62001012092</t>
  </si>
  <si>
    <t>ქ. ფოთი. ლერმონტოვის ქ. 32</t>
  </si>
  <si>
    <t>44.8</t>
  </si>
  <si>
    <t>62004010089</t>
  </si>
  <si>
    <t>ჯეირან</t>
  </si>
  <si>
    <t>ქ. ფოთი. გაგრაის ქ.14</t>
  </si>
  <si>
    <t>42.89</t>
  </si>
  <si>
    <t>62001012244</t>
  </si>
  <si>
    <t>ქ. ფოთი. გამსახურდიას ქ. 82</t>
  </si>
  <si>
    <t>51.2</t>
  </si>
  <si>
    <t>42001028764</t>
  </si>
  <si>
    <t>ირინა</t>
  </si>
  <si>
    <t>ნადარეიშვილი</t>
  </si>
  <si>
    <t>ქ. ფოთი. ასათიანის ქ.16</t>
  </si>
  <si>
    <t>66.7</t>
  </si>
  <si>
    <t>42001032878</t>
  </si>
  <si>
    <t>თარგამაძე</t>
  </si>
  <si>
    <t>ქ. ფოთი. გურიის ქ. 65</t>
  </si>
  <si>
    <t>47.5</t>
  </si>
  <si>
    <t>42001022942</t>
  </si>
  <si>
    <t>ჯუმბერ</t>
  </si>
  <si>
    <t>კილაძე</t>
  </si>
  <si>
    <t>ქ. ფოთი. კონსტიტუციის ქ. 64</t>
  </si>
  <si>
    <t>39.3</t>
  </si>
  <si>
    <t>42001001698</t>
  </si>
  <si>
    <t>პარკაია</t>
  </si>
  <si>
    <t>ქ. ფოთი. გურიის 187. სართ-1. ბ-2</t>
  </si>
  <si>
    <t>69.89</t>
  </si>
  <si>
    <t>62006025679</t>
  </si>
  <si>
    <t>ეთერია</t>
  </si>
  <si>
    <t>ქ. ფოთი. ფაზისის ქ. 37</t>
  </si>
  <si>
    <t>68.2</t>
  </si>
  <si>
    <t>42001000183</t>
  </si>
  <si>
    <t>გურგენაძე</t>
  </si>
  <si>
    <t>ქ. ფოთი. დემეტრე თავდადებულის ქ. 20</t>
  </si>
  <si>
    <t>64.8</t>
  </si>
  <si>
    <t>42001004909</t>
  </si>
  <si>
    <t>ბიდიკო</t>
  </si>
  <si>
    <t>კაკულია</t>
  </si>
  <si>
    <t>ქ. ფოთი.დ. აღმაშენებლის ქ. 30</t>
  </si>
  <si>
    <t>48.4</t>
  </si>
  <si>
    <t>42001013579</t>
  </si>
  <si>
    <t>შეროზია</t>
  </si>
  <si>
    <t>ქ. ფოთი. 9 აპრილის ხეივანი 31. სართ-1. ბ-43</t>
  </si>
  <si>
    <t>42001013015</t>
  </si>
  <si>
    <t>სიმონ</t>
  </si>
  <si>
    <t>აბაკელია</t>
  </si>
  <si>
    <t>ქ. ფოთი. პაიჭაძის ქ.14</t>
  </si>
  <si>
    <t>42001030014</t>
  </si>
  <si>
    <t>კეკელიძე</t>
  </si>
  <si>
    <t>ქ. ფოთი. შავი ზღვის ქ.2</t>
  </si>
  <si>
    <t>48.36</t>
  </si>
  <si>
    <t>42001022079</t>
  </si>
  <si>
    <t>ჟუნა</t>
  </si>
  <si>
    <t>ქოიავა</t>
  </si>
  <si>
    <t>ქ. ფოთი. სამეგრელოს ქ. 51</t>
  </si>
  <si>
    <t>90.3</t>
  </si>
  <si>
    <t>42001024904</t>
  </si>
  <si>
    <t>რობერტ</t>
  </si>
  <si>
    <t>ცაგერი. სოფელი ორბელი</t>
  </si>
  <si>
    <t>49001001461</t>
  </si>
  <si>
    <t>გვიშიანი</t>
  </si>
  <si>
    <t>ცაგერი. სოფელი ტვიში</t>
  </si>
  <si>
    <t>193.6</t>
  </si>
  <si>
    <t>49001001013</t>
  </si>
  <si>
    <t>ონი. სოფელი ქვედრულა</t>
  </si>
  <si>
    <t>34001000580</t>
  </si>
  <si>
    <t>ნესტან</t>
  </si>
  <si>
    <t>გვიჩიანი</t>
  </si>
  <si>
    <t>ადიგენი. სოფელი უდე</t>
  </si>
  <si>
    <t>41.5</t>
  </si>
  <si>
    <t>03001010849</t>
  </si>
  <si>
    <t>სტეფანე</t>
  </si>
  <si>
    <t>მერაბიშვილი</t>
  </si>
  <si>
    <t>ადიგენი. ვარხანი. ყოფილი პურის საცხობი</t>
  </si>
  <si>
    <t>03001002336</t>
  </si>
  <si>
    <t>მინაძე</t>
  </si>
  <si>
    <t>ადიგენი. სოფელი მოხე</t>
  </si>
  <si>
    <t>159.05</t>
  </si>
  <si>
    <t>03001012535</t>
  </si>
  <si>
    <t>ასპინძა. სოფელი ძველი</t>
  </si>
  <si>
    <t>05001011083</t>
  </si>
  <si>
    <t>ასპინძა. სოფელი დამალა</t>
  </si>
  <si>
    <t>05001002659</t>
  </si>
  <si>
    <t>პეტროს</t>
  </si>
  <si>
    <t>ფარმანიან</t>
  </si>
  <si>
    <t>ხელვაჩაური. სოფ. თხილნარი</t>
  </si>
  <si>
    <t>61006018553</t>
  </si>
  <si>
    <t>როლანდ</t>
  </si>
  <si>
    <t>დუმბაძე</t>
  </si>
  <si>
    <t>ქ.ბათუმი.დაბა ხელვაჩაური</t>
  </si>
  <si>
    <t>61006006843</t>
  </si>
  <si>
    <t>ოთარ</t>
  </si>
  <si>
    <t>დიასამიძე</t>
  </si>
  <si>
    <t>ხელვაჩაური. სოფ. ზედა ერგე.ქუჩა8.#5</t>
  </si>
  <si>
    <t>61006017660</t>
  </si>
  <si>
    <t>ლორთქიფანიძე</t>
  </si>
  <si>
    <t>ხელვაჩაური სოფ.სალიბაური</t>
  </si>
  <si>
    <t>61001037717</t>
  </si>
  <si>
    <t>ციცინო</t>
  </si>
  <si>
    <t>კვაჭაძე</t>
  </si>
  <si>
    <t xml:space="preserve">ქ.ბათუმი.მახინჯაური. ქუჩა ჯინჭარაძე. #11 </t>
  </si>
  <si>
    <t>61007000628</t>
  </si>
  <si>
    <t>წყალტუბო.ჭავჭავაძის ქ#13</t>
  </si>
  <si>
    <t>53001020108</t>
  </si>
  <si>
    <t>ქორიძე</t>
  </si>
  <si>
    <t>წყალტუბო. 9 აპრილის ქ #15</t>
  </si>
  <si>
    <t>62001020971</t>
  </si>
  <si>
    <t>მუშკუდიანი</t>
  </si>
  <si>
    <t>წყალტუბოს რაიონი სოფ.გეგუთი</t>
  </si>
  <si>
    <t>53001005197</t>
  </si>
  <si>
    <t>ზეინაბ</t>
  </si>
  <si>
    <t>წიქორიძე</t>
  </si>
  <si>
    <t>წყალტუბოს რაიონი სოფ.ოფშკვითი</t>
  </si>
  <si>
    <t>60001022208</t>
  </si>
  <si>
    <t>კუხიანიძე</t>
  </si>
  <si>
    <t>წყალტუბოს რაიონი სოფ.ფარცხანაყანევი</t>
  </si>
  <si>
    <t>53001048998</t>
  </si>
  <si>
    <t>თევდორაძე</t>
  </si>
  <si>
    <t>წყალტუბოს რაიონი სოფ.წყალტუბო</t>
  </si>
  <si>
    <t>53001024889</t>
  </si>
  <si>
    <t>თამარა</t>
  </si>
  <si>
    <t>ქუთათელაძე</t>
  </si>
  <si>
    <t>ქ.თერჯოლა.რუსთაველის ქ. #105.სართული 1</t>
  </si>
  <si>
    <t>21001001968</t>
  </si>
  <si>
    <t>თერჯოლა.სოფ.ზედა საზანო</t>
  </si>
  <si>
    <t>21001029982</t>
  </si>
  <si>
    <t>კიაზო</t>
  </si>
  <si>
    <t>კუპატაძე</t>
  </si>
  <si>
    <t>ხელვაჩაური.სოფ. ახალსოფელი</t>
  </si>
  <si>
    <t>61006004849</t>
  </si>
  <si>
    <t>ყურშუბაძე</t>
  </si>
  <si>
    <t>ხელვაჩაური.სოფ. ჩხუტუნეთი</t>
  </si>
  <si>
    <t>61006023241</t>
  </si>
  <si>
    <t>სალვარიძე</t>
  </si>
  <si>
    <t>ხელვაჩაური.სოფ. ახალშენი</t>
  </si>
  <si>
    <t>61006028774</t>
  </si>
  <si>
    <t>კახიძე</t>
  </si>
  <si>
    <t>ხელვაჩაური.სოფ. ორთაბათუმი</t>
  </si>
  <si>
    <t>61001016759</t>
  </si>
  <si>
    <t>ზია</t>
  </si>
  <si>
    <t>ფაღავა</t>
  </si>
  <si>
    <t>ხელვაჩაური.სოფ. ფერია</t>
  </si>
  <si>
    <t>61006049848</t>
  </si>
  <si>
    <t>წყალტუბო.სოფ. მაღლაკი</t>
  </si>
  <si>
    <t>53001045447</t>
  </si>
  <si>
    <t>შოთა</t>
  </si>
  <si>
    <t>კვერნაძე</t>
  </si>
  <si>
    <t>წყალტუბო.სოფ. მუხიანი</t>
  </si>
  <si>
    <t>5300131341</t>
  </si>
  <si>
    <t>სდული</t>
  </si>
  <si>
    <t>ბაბუნაშვილი</t>
  </si>
  <si>
    <t>წყალტუბო.სოფ.ოფურჩხნეთი</t>
  </si>
  <si>
    <t>53001021541</t>
  </si>
  <si>
    <t>ნიკოლოზი</t>
  </si>
  <si>
    <t>გედენიძე</t>
  </si>
  <si>
    <t>წყალტუბო.სოფ. გუმბრა</t>
  </si>
  <si>
    <t>53001000421</t>
  </si>
  <si>
    <t>ნემსაძე</t>
  </si>
  <si>
    <t>თერჯოლა.სოფ. ნახშირღელე.ქ 15 #89</t>
  </si>
  <si>
    <t>21001006530</t>
  </si>
  <si>
    <t>დაბა თიანეთი.რუსთაველის ქ. #27</t>
  </si>
  <si>
    <t>23001001088</t>
  </si>
  <si>
    <t>ფაშურიშვილი</t>
  </si>
  <si>
    <t>საჩხერე.სოფ. ჭალოვანი</t>
  </si>
  <si>
    <t>38001009186</t>
  </si>
  <si>
    <t>მუხრანი</t>
  </si>
  <si>
    <t>შუბითიძე</t>
  </si>
  <si>
    <t>საჩხერე.სოფ. კორბოული</t>
  </si>
  <si>
    <t>146.6</t>
  </si>
  <si>
    <t>38001025542</t>
  </si>
  <si>
    <t>სისვაძე</t>
  </si>
  <si>
    <t>თიანეთი. სოფ. ხევსურთსოფელი</t>
  </si>
  <si>
    <t>01006012104</t>
  </si>
  <si>
    <t>ელგუჯა</t>
  </si>
  <si>
    <t>ჩოლოგაური</t>
  </si>
  <si>
    <t>ჩოხატაური.სოფ. ქვენობანი</t>
  </si>
  <si>
    <t>46001013210</t>
  </si>
  <si>
    <t>მესტია.სოფ. ხაიში</t>
  </si>
  <si>
    <t>62007011953</t>
  </si>
  <si>
    <t>კონჯარია</t>
  </si>
  <si>
    <t>გორი.სოფ. ტირძნისი</t>
  </si>
  <si>
    <t>59002000420</t>
  </si>
  <si>
    <t>ჯალაბაძე</t>
  </si>
  <si>
    <t>გორი.სოფ. აძვი</t>
  </si>
  <si>
    <t>59001060603</t>
  </si>
  <si>
    <t>გერკეული</t>
  </si>
  <si>
    <t>გორი. ცაბაძის ქ. #2ა</t>
  </si>
  <si>
    <t>124.25</t>
  </si>
  <si>
    <t>59001077224</t>
  </si>
  <si>
    <t>რუსუდან</t>
  </si>
  <si>
    <t>საური</t>
  </si>
  <si>
    <t>გორი.სოფ. შინდისი #16</t>
  </si>
  <si>
    <t>64.5</t>
  </si>
  <si>
    <t>50001000257</t>
  </si>
  <si>
    <t>ინაური</t>
  </si>
  <si>
    <t>გორი.სოფ.კარალეთი #3</t>
  </si>
  <si>
    <t>66.56</t>
  </si>
  <si>
    <t>59004002350</t>
  </si>
  <si>
    <t>ოლღა</t>
  </si>
  <si>
    <t>ტუაევა</t>
  </si>
  <si>
    <t>გორი. სოფ. ტინისხიდი</t>
  </si>
  <si>
    <t>56.62</t>
  </si>
  <si>
    <t>59001004033</t>
  </si>
  <si>
    <t>იორამაშვილი</t>
  </si>
  <si>
    <t>გორი. სოფ. ნიქოზი</t>
  </si>
  <si>
    <t>59002004407</t>
  </si>
  <si>
    <t>ლაზარაშვილი</t>
  </si>
  <si>
    <t>გორი. სოფ. სკრა #64</t>
  </si>
  <si>
    <t>66.59</t>
  </si>
  <si>
    <t>59004001008</t>
  </si>
  <si>
    <t>დოკაძე</t>
  </si>
  <si>
    <t>გორი. სოფ. მეჯვრისხევი</t>
  </si>
  <si>
    <t>მარეხი</t>
  </si>
  <si>
    <t>გოგინაშვილიფ/პ</t>
  </si>
  <si>
    <t>მესტია. სოფ. ხაიში.იდლიანი</t>
  </si>
  <si>
    <t>30001006106</t>
  </si>
  <si>
    <t>კვანჭიანი</t>
  </si>
  <si>
    <t>მესტია. სოფ. ლენჯერი.ნესგუნი</t>
  </si>
  <si>
    <t>30001000522</t>
  </si>
  <si>
    <t>გულედანი</t>
  </si>
  <si>
    <t>მესტია.სოფ. ცხუმარი.მაგარდელი</t>
  </si>
  <si>
    <t>30001003413</t>
  </si>
  <si>
    <t>სოსო</t>
  </si>
  <si>
    <t>მილდიანი</t>
  </si>
  <si>
    <t>მესტია. სოფ.ეცერი</t>
  </si>
  <si>
    <t>30001004402</t>
  </si>
  <si>
    <t>შალვა</t>
  </si>
  <si>
    <t>ხორგუანი</t>
  </si>
  <si>
    <t>მესტია.სოფ. იფარი.ბოგრეში</t>
  </si>
  <si>
    <t>30001001281</t>
  </si>
  <si>
    <t>გულბანი</t>
  </si>
  <si>
    <t>მესტია.სოფ. ნაკრა</t>
  </si>
  <si>
    <t>30001008560</t>
  </si>
  <si>
    <t>ისლამ</t>
  </si>
  <si>
    <t>ცინდელიანი</t>
  </si>
  <si>
    <t>მესტია.სოფ. მულახი</t>
  </si>
  <si>
    <t>28901120246</t>
  </si>
  <si>
    <t>ლერი</t>
  </si>
  <si>
    <t>გუჯეჯიანი</t>
  </si>
  <si>
    <t>მესტია.სოფ. ლატალი</t>
  </si>
  <si>
    <t>30001003373</t>
  </si>
  <si>
    <t>ვენერა</t>
  </si>
  <si>
    <t>მარგიანი</t>
  </si>
  <si>
    <t>მესტია. სოფ.უშგული</t>
  </si>
  <si>
    <t>30001003496</t>
  </si>
  <si>
    <t>ნიჟარაძე</t>
  </si>
  <si>
    <t>მესტია. სოფ.მახამულა</t>
  </si>
  <si>
    <t>3001007401</t>
  </si>
  <si>
    <t>ჭკადუა</t>
  </si>
  <si>
    <t>მესტია. აღმაშენებლის ქ.#2</t>
  </si>
  <si>
    <t>3001000668</t>
  </si>
  <si>
    <t>მარგველანი</t>
  </si>
  <si>
    <t>გორი.სოფ. ხიდისთავი</t>
  </si>
  <si>
    <t>59001032938</t>
  </si>
  <si>
    <t>მურაზ</t>
  </si>
  <si>
    <t>გორი. სოფ. ხელთუბანი</t>
  </si>
  <si>
    <t>59001024260</t>
  </si>
  <si>
    <t>გორი. სოფ. ტყვიავი</t>
  </si>
  <si>
    <t>59001071359</t>
  </si>
  <si>
    <t>რაზმაძე</t>
  </si>
  <si>
    <t>გორი.სოფ. ბერბუკი #87</t>
  </si>
  <si>
    <t>66.58</t>
  </si>
  <si>
    <t>59003000638</t>
  </si>
  <si>
    <t>ლია</t>
  </si>
  <si>
    <t>დუღაძე</t>
  </si>
  <si>
    <t>გორი.ბერი ფავლენიშვილის ქ.#6ა.ბ#107</t>
  </si>
  <si>
    <t>53.03</t>
  </si>
  <si>
    <t>50001000290</t>
  </si>
  <si>
    <t>ბაბუციძე</t>
  </si>
  <si>
    <t>გორი.სოფ. გუგუტიანთკარი</t>
  </si>
  <si>
    <t>38.48</t>
  </si>
  <si>
    <t>59001091803</t>
  </si>
  <si>
    <t>თუხარელი</t>
  </si>
  <si>
    <t>გორი.სოფ.ხურვალეთი #4</t>
  </si>
  <si>
    <t>59003002879</t>
  </si>
  <si>
    <t>ზვიადი</t>
  </si>
  <si>
    <t>გუდაძე</t>
  </si>
  <si>
    <t>გორი.სოფ. შავშვები #135</t>
  </si>
  <si>
    <t>66.54</t>
  </si>
  <si>
    <t>59002002305</t>
  </si>
  <si>
    <t>რომელაშვილი</t>
  </si>
  <si>
    <t xml:space="preserve">გორი. სოფ. ახალსოფელი </t>
  </si>
  <si>
    <t>59001059841</t>
  </si>
  <si>
    <t>ასმათ</t>
  </si>
  <si>
    <t>გოგოლაძე</t>
  </si>
  <si>
    <t>გორი.სოფ. ვარიანი</t>
  </si>
  <si>
    <t>59001000989</t>
  </si>
  <si>
    <t>კანდელაკი</t>
  </si>
  <si>
    <t xml:space="preserve">გორი.ჭალის დასახლება </t>
  </si>
  <si>
    <t>59001009358</t>
  </si>
  <si>
    <t>ოქროშიაშვილი</t>
  </si>
  <si>
    <t>გორი. სტალინის ქ.#3</t>
  </si>
  <si>
    <t>74.24</t>
  </si>
  <si>
    <t>59001014235</t>
  </si>
  <si>
    <t>ახალციხე. სოფ. აწყური</t>
  </si>
  <si>
    <t>01019004259</t>
  </si>
  <si>
    <t>წიქვაძე</t>
  </si>
  <si>
    <t>ახალციხე.ვალე.სტალინის ქ.#1</t>
  </si>
  <si>
    <t>55.1</t>
  </si>
  <si>
    <t>687.5</t>
  </si>
  <si>
    <t>35001018652</t>
  </si>
  <si>
    <t>ია</t>
  </si>
  <si>
    <t>ჯვარიძე</t>
  </si>
  <si>
    <t>ახალციხე.კოსტავას ქ. #4</t>
  </si>
  <si>
    <t>72.3</t>
  </si>
  <si>
    <t>47001000744</t>
  </si>
  <si>
    <t>აშოთ</t>
  </si>
  <si>
    <t>კავალერიან</t>
  </si>
  <si>
    <t>ახალციხე. კოსტავას ქ.#39ა</t>
  </si>
  <si>
    <t>47001000518</t>
  </si>
  <si>
    <t>ფრიდონ</t>
  </si>
  <si>
    <t>მამასახლისაშვილი</t>
  </si>
  <si>
    <t>კახაბერ მახათაძე</t>
  </si>
  <si>
    <t>01025007769</t>
  </si>
  <si>
    <t>GE10CR0000009426293601</t>
  </si>
  <si>
    <t>ელგუჯა კვეტენაძე</t>
  </si>
  <si>
    <t>01007002066</t>
  </si>
  <si>
    <t>სხვადასხვა მუსიკალური და სპორტული ღონისძიებები</t>
  </si>
  <si>
    <t xml:space="preserve">გოჩა </t>
  </si>
  <si>
    <t>01003008139</t>
  </si>
  <si>
    <t>მძღოლი</t>
  </si>
  <si>
    <t xml:space="preserve">ივანე </t>
  </si>
  <si>
    <t>ბერძენაშვილი</t>
  </si>
  <si>
    <t>20001044472</t>
  </si>
  <si>
    <t>ნუკრი</t>
  </si>
  <si>
    <t>დამენია</t>
  </si>
  <si>
    <t>02001007999</t>
  </si>
  <si>
    <t>ცომაია</t>
  </si>
  <si>
    <t xml:space="preserve">ზვიად </t>
  </si>
  <si>
    <t>სირგინავა</t>
  </si>
  <si>
    <t>ბაქრაძე</t>
  </si>
  <si>
    <t>ჩუგოშვილი</t>
  </si>
  <si>
    <t>ბელგია ბრიუსელი</t>
  </si>
  <si>
    <t>01007004144</t>
  </si>
  <si>
    <t>01030028937</t>
  </si>
  <si>
    <t>საარჩევნო კომისიის წარმომადგენელთა დაფინანსება</t>
  </si>
  <si>
    <t>ლომიაშვილი</t>
  </si>
  <si>
    <t>ივერი</t>
  </si>
  <si>
    <t>247007126</t>
  </si>
  <si>
    <t>ა(ა)იპ ქობულეთის კულტურის ცენტრი</t>
  </si>
  <si>
    <t>248048278</t>
  </si>
  <si>
    <t>ქ.ტყიბული,კ.ლომაძის ქ.#1</t>
  </si>
  <si>
    <t>ქობულეთი,აღმაშენებლის გამზირი #128</t>
  </si>
  <si>
    <t>61001001120</t>
  </si>
  <si>
    <t>კაიკაციშვილი</t>
  </si>
  <si>
    <t>ქ.თბილისი,მეტროს სადგურ "ახმეტელის თეატრი"-ს მიმდ.ტერიტორია</t>
  </si>
  <si>
    <t>18 დღე</t>
  </si>
  <si>
    <t>209456104</t>
  </si>
  <si>
    <t>შპს კარიბჭე</t>
  </si>
  <si>
    <t>ქ,ბათუმი გოგებაშვილის ქ.#60</t>
  </si>
  <si>
    <t>445403288</t>
  </si>
  <si>
    <t>შპს მერსინ ტურიზმი</t>
  </si>
  <si>
    <t>მესტია,აღმაშენებლის ქ.#2</t>
  </si>
  <si>
    <t>30001000668</t>
  </si>
  <si>
    <t>მესტია, სოფ.ლახამულა</t>
  </si>
  <si>
    <t>30001007401</t>
  </si>
  <si>
    <t>წყალტუბოს რაიონი ,სოფ.მუხიანი</t>
  </si>
  <si>
    <t>53001031341</t>
  </si>
  <si>
    <t>სადული</t>
  </si>
  <si>
    <t>ქ.გორი,გორიჯვარის ქ.#58</t>
  </si>
  <si>
    <t>59001055332</t>
  </si>
  <si>
    <t>ხიზანიშვილი</t>
  </si>
  <si>
    <t>გორი,სოფ.კარალეთი</t>
  </si>
  <si>
    <t>01019012919</t>
  </si>
  <si>
    <t>შავშიშვილი</t>
  </si>
  <si>
    <t>გორი, ცხინვალის გზატკეცილი #8</t>
  </si>
  <si>
    <t>218081929</t>
  </si>
  <si>
    <t>შპს ინტერ ლოგი</t>
  </si>
  <si>
    <t>ლაგოდეხი, სოფელი კაბალი</t>
  </si>
  <si>
    <t>25001009749</t>
  </si>
  <si>
    <t>ვუსალი</t>
  </si>
  <si>
    <t>ბაირამოვ</t>
  </si>
  <si>
    <t>გარდაბანი, სოფელი გამარჯვება</t>
  </si>
  <si>
    <t>01028002032</t>
  </si>
  <si>
    <t>ჭინჭარაული</t>
  </si>
  <si>
    <t>აბაშა, საკრებულო აბაშა</t>
  </si>
  <si>
    <t>20 დღე</t>
  </si>
  <si>
    <t>02001010064</t>
  </si>
  <si>
    <t>მერი</t>
  </si>
  <si>
    <t>აბაშა, სოფელი პირველი მაისი</t>
  </si>
  <si>
    <t>02001002867</t>
  </si>
  <si>
    <t>აბაშა, სოფელი ონტოფო</t>
  </si>
  <si>
    <t>62001019362</t>
  </si>
  <si>
    <t>რომან</t>
  </si>
  <si>
    <t>მიქაძე</t>
  </si>
  <si>
    <t>აბაშა, სოფელი წყემი</t>
  </si>
  <si>
    <t>01007000252</t>
  </si>
  <si>
    <t>კუპრეიშვილი</t>
  </si>
  <si>
    <t>აბაშა, საკრებულო ნორიო</t>
  </si>
  <si>
    <t>02001006452</t>
  </si>
  <si>
    <t>ვლადიმერი</t>
  </si>
  <si>
    <t>ჩოჩია</t>
  </si>
  <si>
    <t>აბაშა, სოფელი ნაესაკოვო</t>
  </si>
  <si>
    <t>02001005257</t>
  </si>
  <si>
    <t>გიზო</t>
  </si>
  <si>
    <t>ესაკია</t>
  </si>
  <si>
    <t>აბაშა, სოფელი სეფიეთი</t>
  </si>
  <si>
    <t>01008032378</t>
  </si>
  <si>
    <t>მელია</t>
  </si>
  <si>
    <t>ქ. აბაშა, ნინოშვილის მე-2 შესახვევი #3</t>
  </si>
  <si>
    <t>02001008470</t>
  </si>
  <si>
    <t>ბაქარი</t>
  </si>
  <si>
    <t>ლიპარტია</t>
  </si>
  <si>
    <t>ქედა, სოფელი მოსიაშვილები</t>
  </si>
  <si>
    <t>61008012493</t>
  </si>
  <si>
    <t>ქედა, საკრებულო ცხმორისი</t>
  </si>
  <si>
    <t>61008014791</t>
  </si>
  <si>
    <t>მურად</t>
  </si>
  <si>
    <t>ქედა, სოფელი პირველი მაისი</t>
  </si>
  <si>
    <t>61008014070</t>
  </si>
  <si>
    <t>ქედა, სოფელი ზუნდაგა</t>
  </si>
  <si>
    <t>61008010314</t>
  </si>
  <si>
    <t>ნადეჟდა</t>
  </si>
  <si>
    <t>ჯაბნიძე</t>
  </si>
  <si>
    <t>მარტვილი, სოფელი დიდიჭყონი</t>
  </si>
  <si>
    <t>29001013777</t>
  </si>
  <si>
    <t>გულორდავა</t>
  </si>
  <si>
    <t>მარტვილი, საკრებულო ლეხაინდრაო</t>
  </si>
  <si>
    <t>29001022165</t>
  </si>
  <si>
    <t>კვანტალიანი</t>
  </si>
  <si>
    <t>მარტვილი, სოფელი ბანძა</t>
  </si>
  <si>
    <t>29001019433</t>
  </si>
  <si>
    <t>ჯვებენავა</t>
  </si>
  <si>
    <t>ხონის რაიონი, სოფელი ივანდიდი</t>
  </si>
  <si>
    <t>55001001164</t>
  </si>
  <si>
    <t>CC675GG</t>
  </si>
  <si>
    <t>CC855GG</t>
  </si>
  <si>
    <t>CC678GG</t>
  </si>
  <si>
    <t>CC695GG</t>
  </si>
  <si>
    <t>RDR074</t>
  </si>
  <si>
    <t>24001005865</t>
  </si>
  <si>
    <t>გუგულაშვილი</t>
  </si>
  <si>
    <t>IT სპეციალისტი</t>
  </si>
  <si>
    <t>სასცენო აპარატურით მომსახურება</t>
  </si>
  <si>
    <t>გახმოვანების აპარატურა</t>
  </si>
  <si>
    <t>მაისურები</t>
  </si>
  <si>
    <t>ვიდეო რგოლის დამზადება</t>
  </si>
  <si>
    <t>ცეცაძე მამუკა ი/მ</t>
  </si>
  <si>
    <t>60001065311</t>
  </si>
  <si>
    <t>თვითმმართელი თემი ახმეტის მუნიციპალიტეტი</t>
  </si>
  <si>
    <t>224631165</t>
  </si>
  <si>
    <t>ააიპ ხონის კომუნალური სერვის ცენტრი</t>
  </si>
  <si>
    <t>244974337</t>
  </si>
  <si>
    <t>ამწეკრანით მომსახურება</t>
  </si>
  <si>
    <t>ა(ა)იპ შუახევის კულტურის ცენტრი</t>
  </si>
  <si>
    <t>247865252</t>
  </si>
  <si>
    <t>ა(ა)იპ ქედის კულტურის ცენტრი</t>
  </si>
  <si>
    <t>246762203</t>
  </si>
  <si>
    <t>ახმეტის მუნიციპალიტეტის კულტურის ცენტრი</t>
  </si>
  <si>
    <t>224631423</t>
  </si>
  <si>
    <t>ლოლაძე ზურაბ</t>
  </si>
  <si>
    <t>01011065487</t>
  </si>
  <si>
    <t>საკონცერტო პროგრამის შესრულება</t>
  </si>
  <si>
    <t>გელაშვილი არჩილ</t>
  </si>
  <si>
    <t>გოგოლაშვილი რობერტ</t>
  </si>
  <si>
    <t>01030001703</t>
  </si>
  <si>
    <t>თალაკვაძე მალხაზ</t>
  </si>
  <si>
    <t>01005000458</t>
  </si>
  <si>
    <t>თამაზაშვილი ლევან</t>
  </si>
  <si>
    <t>61004002161</t>
  </si>
  <si>
    <t>ჭკუასელი თეიმურაზ</t>
  </si>
  <si>
    <t>01007001321</t>
  </si>
  <si>
    <t>ჩხაიძე ზურაბ</t>
  </si>
  <si>
    <t>01017000455</t>
  </si>
  <si>
    <t>დოლიძე ვასილ</t>
  </si>
  <si>
    <t>01001001447</t>
  </si>
  <si>
    <t>აბესაძე დავით</t>
  </si>
  <si>
    <t>01009000773</t>
  </si>
  <si>
    <t>ჭირაქაძე გია</t>
  </si>
  <si>
    <t>01008003111</t>
  </si>
  <si>
    <t>ჭიჭინაძე გივი</t>
  </si>
  <si>
    <t>01009002077</t>
  </si>
  <si>
    <t>საარჩევნო კომისიებში წარმომადგენლლების ხარჯი</t>
  </si>
  <si>
    <t>09,10-30,10,2016</t>
  </si>
  <si>
    <t>სცენის მომსახურეობა</t>
  </si>
  <si>
    <t>დიზაინის შექმნა</t>
  </si>
  <si>
    <t>სმს-ების დაგზავნა</t>
  </si>
  <si>
    <t>10/12/2016</t>
  </si>
  <si>
    <t>ზვიად ბერიძიშვილი</t>
  </si>
  <si>
    <t>01017006881</t>
  </si>
  <si>
    <t>GE94CR0000009427523601</t>
  </si>
  <si>
    <t>10/13/2016</t>
  </si>
  <si>
    <t>მორის ხუციშვილი</t>
  </si>
  <si>
    <t>01027016242</t>
  </si>
  <si>
    <t>GE41CR0000009427613601</t>
  </si>
  <si>
    <t>ილია სეფიაშვილი</t>
  </si>
  <si>
    <t>01009004122</t>
  </si>
  <si>
    <t>GE18CR0000002003693601</t>
  </si>
  <si>
    <t>რევაზ ქარჩავა</t>
  </si>
  <si>
    <t>01010014149</t>
  </si>
  <si>
    <t>GE89CR0000009427623601</t>
  </si>
  <si>
    <t>ამირან ადეიშვილი</t>
  </si>
  <si>
    <t>01008017025</t>
  </si>
  <si>
    <t>GE40CR0000009427633601</t>
  </si>
  <si>
    <t>ავთანდილი მაღრაძე</t>
  </si>
  <si>
    <t>01009014395</t>
  </si>
  <si>
    <t>GE88CR0000009427643601</t>
  </si>
  <si>
    <t>დავითი ლაშქარავა</t>
  </si>
  <si>
    <t>39001000662</t>
  </si>
  <si>
    <t>GE87CR0000009427663601</t>
  </si>
  <si>
    <t>ზებურ დიასამიძე</t>
  </si>
  <si>
    <t>61008000623</t>
  </si>
  <si>
    <t>GE74CR0150009427673601</t>
  </si>
  <si>
    <t>ზურაბ ბერიშვილი</t>
  </si>
  <si>
    <t>01009002575</t>
  </si>
  <si>
    <t>GE86CR0000009427683601</t>
  </si>
  <si>
    <t>ავთანდილ მაისურაძე</t>
  </si>
  <si>
    <t>62001008629</t>
  </si>
  <si>
    <t>GE24CR0150009427703601</t>
  </si>
  <si>
    <t>ნუკრი აბალაკი</t>
  </si>
  <si>
    <t>59001002755</t>
  </si>
  <si>
    <t>GE36CR0000009427713601</t>
  </si>
  <si>
    <t>ლევან იოსებაშვილი</t>
  </si>
  <si>
    <t>59001030645</t>
  </si>
  <si>
    <t>GE37CR0000009427693601</t>
  </si>
  <si>
    <t>ვახტანგ ლუკავა</t>
  </si>
  <si>
    <t>19001044643</t>
  </si>
  <si>
    <t>GE71CR0150009427733601</t>
  </si>
  <si>
    <t>ვახტანგი კაპანაძე</t>
  </si>
  <si>
    <t>11001010175</t>
  </si>
  <si>
    <t>GE83CR0000009427743601</t>
  </si>
  <si>
    <t>კახა ჯაფარიძე</t>
  </si>
  <si>
    <t>61004021326</t>
  </si>
  <si>
    <t>GE70CR0150009427753601</t>
  </si>
  <si>
    <t>ზურაბ ყურაშვილი</t>
  </si>
  <si>
    <t>62001017920</t>
  </si>
  <si>
    <t>GE82CR0000009427763601</t>
  </si>
  <si>
    <t>ალექსანდრე ვაშაკიძე</t>
  </si>
  <si>
    <t>01031000236</t>
  </si>
  <si>
    <t>GE33CR0000009427773601</t>
  </si>
  <si>
    <t>გიორგი ჩეჩელაშვილი</t>
  </si>
  <si>
    <t>01025012159</t>
  </si>
  <si>
    <t>GE29CR0000009427853601</t>
  </si>
  <si>
    <t>დათო ადუაშვილი</t>
  </si>
  <si>
    <t>15001004125</t>
  </si>
  <si>
    <t>GE77CR0000009427863601</t>
  </si>
  <si>
    <t>10/18/2016</t>
  </si>
  <si>
    <t>GE14TB7473345063600033</t>
  </si>
  <si>
    <t>10/19/2016</t>
  </si>
  <si>
    <t>აკაკი ბურკიაშვილი</t>
  </si>
  <si>
    <t>01013009221</t>
  </si>
  <si>
    <t>GE04CR0000009428353601</t>
  </si>
  <si>
    <t>ვახტანგ ბურკიაშვილი</t>
  </si>
  <si>
    <t>01013014896</t>
  </si>
  <si>
    <t>GE53CR0000009428343601</t>
  </si>
  <si>
    <t>ირაკლი გიორგობიანი</t>
  </si>
  <si>
    <t>01024011857</t>
  </si>
  <si>
    <t>GE52CR0000009428363601</t>
  </si>
  <si>
    <t>ზვიად თოიძე</t>
  </si>
  <si>
    <t>01020001299</t>
  </si>
  <si>
    <t>GE03CR0000009428373601</t>
  </si>
  <si>
    <t>დავით ინაური</t>
  </si>
  <si>
    <t>01024024600</t>
  </si>
  <si>
    <t>GE80CR0000000915083601</t>
  </si>
  <si>
    <t>იური ბედინეიშვილი</t>
  </si>
  <si>
    <t>35001006197</t>
  </si>
  <si>
    <t>GE77BG0000000740042300</t>
  </si>
  <si>
    <t>ელგუჯა ანდრიაძე</t>
  </si>
  <si>
    <t>61001016923</t>
  </si>
  <si>
    <t>GE36CR0150009423583601</t>
  </si>
  <si>
    <t>10/20/2016</t>
  </si>
  <si>
    <t>მინდია ჟოჟაძე</t>
  </si>
  <si>
    <t>61001017460</t>
  </si>
  <si>
    <t>GE32CR0150009428513601</t>
  </si>
  <si>
    <t>10/17/2016</t>
  </si>
  <si>
    <t>დიმიტრი ჩქარეული</t>
  </si>
  <si>
    <t>62004015293</t>
  </si>
  <si>
    <t>GE62BG0000000854055400</t>
  </si>
  <si>
    <t>შ.პ.ს. TRANZIT N</t>
  </si>
  <si>
    <t>448387656</t>
  </si>
  <si>
    <t>GE48CR0150009427653602</t>
  </si>
  <si>
    <t>შ.პ.ს. ტექიმპექსი</t>
  </si>
  <si>
    <t>205280532</t>
  </si>
  <si>
    <t>GE02TB7791436050100001</t>
  </si>
  <si>
    <t>შ.პ.ს. T.N.T. 007</t>
  </si>
  <si>
    <t>445417317</t>
  </si>
  <si>
    <t>GE79CR0150009428003602</t>
  </si>
  <si>
    <t>შ.პ.ს. სი თი ენ ჯორჯია</t>
  </si>
  <si>
    <t>404869763</t>
  </si>
  <si>
    <t>GE83TB7621336020100001</t>
  </si>
  <si>
    <t>შ.პ.ს. საბა 2011</t>
  </si>
  <si>
    <t>445394127</t>
  </si>
  <si>
    <t>GE27CR0150009428073602</t>
  </si>
  <si>
    <t>შ.პ.ს. NTL Holding</t>
  </si>
  <si>
    <t>400054668</t>
  </si>
  <si>
    <t>GE90TB7080036080100003</t>
  </si>
  <si>
    <t>შ.პ.ს. ახალი ნათება</t>
  </si>
  <si>
    <t>202066156</t>
  </si>
  <si>
    <t>GE84BG000000146039200</t>
  </si>
  <si>
    <t>შ.პ.ს. არალ-პეტროლი</t>
  </si>
  <si>
    <t>222729527</t>
  </si>
  <si>
    <t>GE30TB7384336020100001</t>
  </si>
  <si>
    <t>შ.პ.ს. თბილისი რეფიერ კომპანი</t>
  </si>
  <si>
    <t>206271014</t>
  </si>
  <si>
    <t>GE62VT7000000002353602</t>
  </si>
  <si>
    <t>ვითიბი</t>
  </si>
  <si>
    <t>10/24/2016</t>
  </si>
  <si>
    <t>ბიძინა სონღულაშვილი</t>
  </si>
  <si>
    <t>01027011198</t>
  </si>
  <si>
    <t>GE91CR0000000125283601</t>
  </si>
  <si>
    <t>ანა ჭუჭულაშვილი</t>
  </si>
  <si>
    <t>10/27/2016</t>
  </si>
  <si>
    <t>01001070544</t>
  </si>
  <si>
    <t>GE09CR0120009429023601</t>
  </si>
  <si>
    <t>შ.პ.ს. საინვესტიციო-დეველოპერული კომპანია ათორი</t>
  </si>
  <si>
    <t>404955848</t>
  </si>
  <si>
    <t>GE44TB7264136050100002</t>
  </si>
  <si>
    <t>აგიტატორების ხელფასი</t>
  </si>
  <si>
    <t>წარმომადგენლების თანხა</t>
  </si>
  <si>
    <t>სხვა ფულადი შემოსავლები  (თანხის დაბრუნება)</t>
  </si>
  <si>
    <t>წარმომადგენლების თანხა (საქვეანგარიშოდ)</t>
  </si>
  <si>
    <t>ხასან</t>
  </si>
  <si>
    <t>შავაძე</t>
  </si>
  <si>
    <t xml:space="preserve">ნადიმ </t>
  </si>
  <si>
    <t>დეკანაძე</t>
  </si>
  <si>
    <t>61009007527</t>
  </si>
  <si>
    <t>აშშ</t>
  </si>
  <si>
    <t>LPL237</t>
  </si>
  <si>
    <t>01010000690</t>
  </si>
  <si>
    <t>SPRINTER</t>
  </si>
  <si>
    <t>1999</t>
  </si>
  <si>
    <t>2003</t>
  </si>
  <si>
    <t>GGS724</t>
  </si>
  <si>
    <t>ზვიად სირგინავა</t>
  </si>
  <si>
    <t>2009</t>
  </si>
  <si>
    <t>NG386GN</t>
  </si>
  <si>
    <t>ნუგზარ ცომაია</t>
  </si>
  <si>
    <t>MERSEDES-BENZ</t>
  </si>
  <si>
    <t>SPRINTER 313 ICD</t>
  </si>
  <si>
    <t>AI798AA</t>
  </si>
  <si>
    <t>02001005114</t>
  </si>
  <si>
    <t>VI615IV</t>
  </si>
  <si>
    <t>61009004647</t>
  </si>
  <si>
    <t>ნადიმ</t>
  </si>
  <si>
    <t>ESCAPE</t>
  </si>
  <si>
    <t>NBN353</t>
  </si>
  <si>
    <t>საინფორმაციო მომსახურეობა</t>
  </si>
  <si>
    <t>2000</t>
  </si>
  <si>
    <t>AL717EX</t>
  </si>
  <si>
    <t>28001004614</t>
  </si>
  <si>
    <t xml:space="preserve">ალექსი </t>
  </si>
  <si>
    <t>გურგენიშვილი</t>
  </si>
  <si>
    <t>წინასწარ გადახდილი საშემოსავლო</t>
  </si>
  <si>
    <t>1.2.15.12</t>
  </si>
  <si>
    <t>8 თვე</t>
  </si>
  <si>
    <t>6 თვე</t>
  </si>
  <si>
    <t>7 თვე</t>
  </si>
  <si>
    <t>7თვე</t>
  </si>
  <si>
    <t>2,3 თვე</t>
  </si>
  <si>
    <t>ლელა ჯიშკარიანი</t>
  </si>
  <si>
    <t>2,3თვე</t>
  </si>
  <si>
    <t>2.3 თვე</t>
  </si>
  <si>
    <t>2,2 თვე</t>
  </si>
  <si>
    <t>2 ,5თვე</t>
  </si>
  <si>
    <t>6 დღე</t>
  </si>
  <si>
    <t>4,5 თვე</t>
  </si>
  <si>
    <t>2,5თვე</t>
  </si>
  <si>
    <t xml:space="preserve"> 2,3თვე</t>
  </si>
  <si>
    <t>1,5თვე</t>
  </si>
  <si>
    <t>2თვე</t>
  </si>
  <si>
    <t>59001040664</t>
  </si>
  <si>
    <t>თენგიზ ბუბაშვილი</t>
  </si>
  <si>
    <t>1,5 დღე</t>
  </si>
  <si>
    <t>ხელვაჩაურის რაიონი. დაბა მახინჯაური</t>
  </si>
  <si>
    <t>ზორბეგი</t>
  </si>
  <si>
    <t>ლანჩხუთი, სოფელი ჩიბათი</t>
  </si>
  <si>
    <t>61001002410</t>
  </si>
  <si>
    <t>პატარაია</t>
  </si>
  <si>
    <t>ლანჩხუთი, სოფელი ჩოჩხათი</t>
  </si>
  <si>
    <t>26001023551</t>
  </si>
  <si>
    <t xml:space="preserve">მამუკა </t>
  </si>
  <si>
    <t xml:space="preserve"> მარშანიშვილი</t>
  </si>
  <si>
    <t>ზესტაფონი, სოფელი შროშა</t>
  </si>
  <si>
    <t>18001010688</t>
  </si>
  <si>
    <t>გორგაძე</t>
  </si>
  <si>
    <t>ზესტაფონი, სოფელი ილემი</t>
  </si>
  <si>
    <t>0,5 თვე</t>
  </si>
  <si>
    <t>18001045379</t>
  </si>
  <si>
    <t>ჯონი</t>
  </si>
  <si>
    <t>ყვარელი. სოფელი გაზავი</t>
  </si>
  <si>
    <t>45001026038</t>
  </si>
  <si>
    <t>არჩილი</t>
  </si>
  <si>
    <t>რევაზიშვილი</t>
  </si>
  <si>
    <t>ყვარელი. სოფელი ახალსოფელი</t>
  </si>
  <si>
    <t>45001007267</t>
  </si>
  <si>
    <t xml:space="preserve">გიორგი </t>
  </si>
  <si>
    <t>შაროვი</t>
  </si>
  <si>
    <t>ყვარელი. სოფელი შილდა</t>
  </si>
  <si>
    <t>45001008562</t>
  </si>
  <si>
    <t xml:space="preserve">ვალერი </t>
  </si>
  <si>
    <t>ჩიტაშვილი</t>
  </si>
  <si>
    <t>ყვარელი. სოფელი ჭიკაანი</t>
  </si>
  <si>
    <t>45001003159</t>
  </si>
  <si>
    <t>როინი</t>
  </si>
  <si>
    <t>ხვედელიძე</t>
  </si>
  <si>
    <t>ყვარელი. სოფელი ენისელი</t>
  </si>
  <si>
    <t>441554220</t>
  </si>
  <si>
    <t>შპს მინდი-2011</t>
  </si>
  <si>
    <t>ქ.თბილისი ალ.ყაზბეგის დამზ.# 29ა</t>
  </si>
  <si>
    <t>01024003515</t>
  </si>
  <si>
    <t>ელენე ძოწენიძე</t>
  </si>
  <si>
    <t>ქ.თბილისი მოედანი გულია, გვარდიის. სამრ. მიმდებ</t>
  </si>
  <si>
    <t>404459616</t>
  </si>
  <si>
    <t>შპს თელი teli</t>
  </si>
  <si>
    <t>ქ.თბილისი, ზაჰესის დასახ. თავისუფლების ქ. #1ა</t>
  </si>
  <si>
    <t>31001019345</t>
  </si>
  <si>
    <t>ჯემალი</t>
  </si>
  <si>
    <t>ფრანგულაშვილი</t>
  </si>
  <si>
    <t>15 დღე</t>
  </si>
  <si>
    <t>15დღე</t>
  </si>
  <si>
    <t>ქ. ზუგდიდი, სოფელი კახათი</t>
  </si>
  <si>
    <t>51001001575</t>
  </si>
  <si>
    <t>გუგუჩია</t>
  </si>
  <si>
    <t>ქ. ხაშური დაბა სურამი, რუსთაველის ქუჩა 133</t>
  </si>
  <si>
    <t>57001031893</t>
  </si>
  <si>
    <t xml:space="preserve">ცისნამი </t>
  </si>
  <si>
    <t>კელენჯერიძე</t>
  </si>
  <si>
    <t>ქ. ბაღდათი, სოფელი წითელხევი</t>
  </si>
  <si>
    <t>09001000230</t>
  </si>
  <si>
    <t xml:space="preserve">პავლე </t>
  </si>
  <si>
    <t>სირბილაძე</t>
  </si>
  <si>
    <t>ქ. სამტრედია რუსთაველის ქ. 23</t>
  </si>
  <si>
    <t>01010001112</t>
  </si>
  <si>
    <t>კახი</t>
  </si>
  <si>
    <t>კალაძე</t>
  </si>
  <si>
    <t>ქ. წყალტუბო, მირიან მეფის ქ #3</t>
  </si>
  <si>
    <t>53001000003</t>
  </si>
  <si>
    <t>ქ. გარდაბანი</t>
  </si>
  <si>
    <t>12001001003</t>
  </si>
  <si>
    <t xml:space="preserve">ფუატ </t>
  </si>
  <si>
    <t>10 დღე</t>
  </si>
  <si>
    <t>ქ. წალკა. არისტორელეს ქ. #14</t>
  </si>
  <si>
    <t>52001008156</t>
  </si>
  <si>
    <t>ელინა</t>
  </si>
  <si>
    <t>ჩამურლიევა</t>
  </si>
  <si>
    <t>შპს ფავორიტი სტილი</t>
  </si>
  <si>
    <t>404379294</t>
  </si>
  <si>
    <t>შპს ლემი</t>
  </si>
  <si>
    <t>406108938</t>
  </si>
  <si>
    <t>შპს მედია-2016</t>
  </si>
  <si>
    <t>428520530</t>
  </si>
  <si>
    <t>შპს ოლბერი</t>
  </si>
  <si>
    <t>205225889</t>
  </si>
  <si>
    <t>საწვიმარი</t>
  </si>
  <si>
    <t>მცხეთის მუნიციპალიტეტის კულტურისა და სასპორტო დაწესებულებების გაერთიანება</t>
  </si>
  <si>
    <t>236096602</t>
  </si>
  <si>
    <t>ხულოს სახელ. დრამატული თეატრი</t>
  </si>
  <si>
    <t>შპს მშვილდოსანი</t>
  </si>
  <si>
    <t>406100348</t>
  </si>
  <si>
    <t>მამედოვი აისელ</t>
  </si>
  <si>
    <t>01017037315</t>
  </si>
  <si>
    <t>მუსიკალური ნომერი</t>
  </si>
  <si>
    <t>გურგენიშვილი ალექსი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</si>
</sst>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,000.00"/>
    <numFmt numFmtId="165" formatCode="0,000.00"/>
    <numFmt numFmtId="166" formatCode="0,000,000.00"/>
    <numFmt numFmtId="167" formatCode="dd/mm/yy;@"/>
  </numFmts>
  <fonts count="48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Geo_WWW_Times"/>
      <family val="1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6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3" fillId="0" borderId="0"/>
    <xf numFmtId="0" fontId="3" fillId="0" borderId="0"/>
    <xf numFmtId="0" fontId="13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555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4" applyFont="1" applyBorder="1" applyProtection="1">
      <protection locked="0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6" xfId="2" applyFont="1" applyFill="1" applyBorder="1" applyAlignment="1" applyProtection="1">
      <alignment horizontal="center" vertical="top" wrapText="1"/>
    </xf>
    <xf numFmtId="1" fontId="26" fillId="5" borderId="26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1" applyFont="1" applyFill="1" applyBorder="1" applyAlignment="1" applyProtection="1">
      <alignment vertical="center"/>
      <protection locked="0"/>
    </xf>
    <xf numFmtId="0" fontId="22" fillId="5" borderId="0" xfId="4" applyFont="1" applyFill="1" applyBorder="1" applyProtection="1">
      <protection locked="0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27" xfId="2" applyFont="1" applyFill="1" applyBorder="1" applyAlignment="1" applyProtection="1">
      <alignment horizontal="left" vertical="top"/>
      <protection locked="0"/>
    </xf>
    <xf numFmtId="0" fontId="26" fillId="5" borderId="27" xfId="2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 wrapText="1"/>
      <protection locked="0"/>
    </xf>
    <xf numFmtId="1" fontId="26" fillId="5" borderId="28" xfId="2" applyNumberFormat="1" applyFont="1" applyFill="1" applyBorder="1" applyAlignment="1" applyProtection="1">
      <alignment horizontal="left" vertical="top" wrapText="1"/>
      <protection locked="0"/>
    </xf>
    <xf numFmtId="1" fontId="26" fillId="5" borderId="29" xfId="2" applyNumberFormat="1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0" fontId="13" fillId="5" borderId="0" xfId="3" applyFill="1" applyProtection="1">
      <protection locked="0"/>
    </xf>
    <xf numFmtId="0" fontId="13" fillId="5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3" fillId="5" borderId="3" xfId="3" applyFill="1" applyBorder="1" applyProtection="1"/>
    <xf numFmtId="0" fontId="18" fillId="5" borderId="1" xfId="3" applyFont="1" applyFill="1" applyBorder="1" applyAlignment="1" applyProtection="1">
      <alignment horizontal="center" vertical="center"/>
    </xf>
    <xf numFmtId="0" fontId="18" fillId="5" borderId="1" xfId="3" applyFont="1" applyFill="1" applyBorder="1" applyAlignment="1" applyProtection="1">
      <alignment horizontal="center" vertical="center" wrapText="1"/>
    </xf>
    <xf numFmtId="0" fontId="18" fillId="5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3" fillId="0" borderId="1" xfId="3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0" fontId="21" fillId="0" borderId="2" xfId="4" applyFont="1" applyBorder="1" applyAlignment="1" applyProtection="1">
      <alignment vertical="center" wrapText="1"/>
      <protection locked="0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8" fillId="5" borderId="2" xfId="3" applyFont="1" applyFill="1" applyBorder="1" applyAlignment="1" applyProtection="1">
      <alignment horizontal="center" vertical="center"/>
    </xf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31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35" fillId="5" borderId="0" xfId="1" applyFont="1" applyFill="1" applyAlignment="1" applyProtection="1">
      <alignment horizontal="right" vertical="center"/>
    </xf>
    <xf numFmtId="0" fontId="13" fillId="5" borderId="0" xfId="3" applyFill="1" applyBorder="1" applyAlignment="1" applyProtection="1">
      <alignment horizontal="left"/>
      <protection locked="0"/>
    </xf>
    <xf numFmtId="0" fontId="13" fillId="5" borderId="32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ill="1" applyBorder="1" applyAlignment="1" applyProtection="1">
      <alignment horizontal="center" vertical="center" wrapText="1"/>
    </xf>
    <xf numFmtId="0" fontId="13" fillId="5" borderId="2" xfId="3" applyFill="1" applyBorder="1" applyAlignment="1" applyProtection="1">
      <alignment horizontal="center" vertical="center" wrapText="1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3" fillId="5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3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3" fontId="19" fillId="5" borderId="31" xfId="1" applyNumberFormat="1" applyFont="1" applyFill="1" applyBorder="1" applyAlignment="1" applyProtection="1">
      <alignment horizontal="right" vertical="center" wrapText="1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6" fillId="0" borderId="35" xfId="9" applyFont="1" applyBorder="1" applyAlignment="1" applyProtection="1">
      <alignment vertical="center" wrapText="1"/>
      <protection locked="0"/>
    </xf>
    <xf numFmtId="0" fontId="36" fillId="4" borderId="24" xfId="9" applyFont="1" applyFill="1" applyBorder="1" applyAlignment="1" applyProtection="1">
      <alignment vertical="center"/>
      <protection locked="0"/>
    </xf>
    <xf numFmtId="0" fontId="36" fillId="4" borderId="22" xfId="9" applyFont="1" applyFill="1" applyBorder="1" applyAlignment="1" applyProtection="1">
      <alignment vertical="center" wrapText="1"/>
      <protection locked="0"/>
    </xf>
    <xf numFmtId="0" fontId="36" fillId="4" borderId="21" xfId="9" applyFont="1" applyFill="1" applyBorder="1" applyAlignment="1" applyProtection="1">
      <alignment vertical="center" wrapText="1"/>
      <protection locked="0"/>
    </xf>
    <xf numFmtId="49" fontId="36" fillId="0" borderId="22" xfId="9" applyNumberFormat="1" applyFont="1" applyBorder="1" applyAlignment="1" applyProtection="1">
      <alignment vertical="center"/>
      <protection locked="0"/>
    </xf>
    <xf numFmtId="0" fontId="36" fillId="0" borderId="21" xfId="9" applyFont="1" applyBorder="1" applyAlignment="1" applyProtection="1">
      <alignment vertical="center" wrapText="1"/>
      <protection locked="0"/>
    </xf>
    <xf numFmtId="0" fontId="36" fillId="0" borderId="21" xfId="9" applyFont="1" applyBorder="1" applyAlignment="1" applyProtection="1">
      <alignment horizontal="center" vertical="center"/>
      <protection locked="0"/>
    </xf>
    <xf numFmtId="0" fontId="36" fillId="0" borderId="20" xfId="9" applyFont="1" applyBorder="1" applyAlignment="1" applyProtection="1">
      <alignment horizontal="center" vertical="center"/>
      <protection locked="0"/>
    </xf>
    <xf numFmtId="0" fontId="36" fillId="0" borderId="18" xfId="9" applyFont="1" applyBorder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5" borderId="12" xfId="9" applyFont="1" applyFill="1" applyBorder="1" applyAlignment="1" applyProtection="1">
      <alignment horizontal="center" vertical="center"/>
    </xf>
    <xf numFmtId="0" fontId="31" fillId="5" borderId="16" xfId="9" applyFont="1" applyFill="1" applyBorder="1" applyAlignment="1" applyProtection="1">
      <alignment horizontal="center" vertical="center"/>
    </xf>
    <xf numFmtId="0" fontId="31" fillId="5" borderId="15" xfId="9" applyFont="1" applyFill="1" applyBorder="1" applyAlignment="1" applyProtection="1">
      <alignment horizontal="center" vertical="center"/>
    </xf>
    <xf numFmtId="0" fontId="31" fillId="5" borderId="13" xfId="9" applyFont="1" applyFill="1" applyBorder="1" applyAlignment="1" applyProtection="1">
      <alignment horizontal="center" vertical="center"/>
    </xf>
    <xf numFmtId="0" fontId="31" fillId="5" borderId="14" xfId="9" applyFont="1" applyFill="1" applyBorder="1" applyAlignment="1" applyProtection="1">
      <alignment horizontal="center" vertical="center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36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37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14" fontId="21" fillId="0" borderId="36" xfId="9" applyNumberFormat="1" applyFont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vertical="center"/>
    </xf>
    <xf numFmtId="0" fontId="19" fillId="5" borderId="37" xfId="0" applyFont="1" applyFill="1" applyBorder="1" applyAlignment="1" applyProtection="1">
      <alignment vertical="center"/>
    </xf>
    <xf numFmtId="0" fontId="21" fillId="5" borderId="36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37" xfId="0" applyFont="1" applyFill="1" applyBorder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14" fontId="23" fillId="2" borderId="0" xfId="9" applyNumberFormat="1" applyFont="1" applyFill="1" applyBorder="1" applyAlignment="1" applyProtection="1">
      <alignment vertical="center"/>
    </xf>
    <xf numFmtId="0" fontId="21" fillId="2" borderId="0" xfId="9" applyFont="1" applyFill="1" applyBorder="1" applyAlignment="1" applyProtection="1">
      <alignment horizontal="left" vertical="center"/>
    </xf>
    <xf numFmtId="0" fontId="21" fillId="2" borderId="0" xfId="9" applyFont="1" applyFill="1" applyBorder="1" applyAlignment="1" applyProtection="1">
      <alignment vertical="center"/>
    </xf>
    <xf numFmtId="0" fontId="21" fillId="2" borderId="36" xfId="9" applyFont="1" applyFill="1" applyBorder="1" applyAlignment="1" applyProtection="1">
      <alignment vertical="center"/>
      <protection locked="0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34" fillId="5" borderId="37" xfId="0" applyFont="1" applyFill="1" applyBorder="1" applyAlignment="1">
      <alignment vertical="center"/>
    </xf>
    <xf numFmtId="0" fontId="24" fillId="0" borderId="0" xfId="0" applyFont="1" applyBorder="1" applyProtection="1"/>
    <xf numFmtId="49" fontId="38" fillId="0" borderId="41" xfId="0" applyNumberFormat="1" applyFont="1" applyBorder="1" applyAlignment="1">
      <alignment horizontal="left" wrapText="1"/>
    </xf>
    <xf numFmtId="0" fontId="38" fillId="0" borderId="41" xfId="0" applyNumberFormat="1" applyFont="1" applyBorder="1" applyAlignment="1">
      <alignment horizontal="left" wrapText="1"/>
    </xf>
    <xf numFmtId="14" fontId="36" fillId="0" borderId="1" xfId="9" applyNumberFormat="1" applyFont="1" applyBorder="1" applyAlignment="1" applyProtection="1">
      <alignment vertical="center" wrapText="1"/>
      <protection locked="0"/>
    </xf>
    <xf numFmtId="0" fontId="36" fillId="0" borderId="1" xfId="9" applyFont="1" applyBorder="1" applyAlignment="1" applyProtection="1">
      <alignment vertical="center" wrapText="1"/>
      <protection locked="0"/>
    </xf>
    <xf numFmtId="1" fontId="24" fillId="5" borderId="1" xfId="0" applyNumberFormat="1" applyFont="1" applyFill="1" applyBorder="1" applyAlignment="1" applyProtection="1">
      <alignment horizontal="right" vertical="center" wrapText="1"/>
    </xf>
    <xf numFmtId="1" fontId="24" fillId="5" borderId="1" xfId="0" applyNumberFormat="1" applyFont="1" applyFill="1" applyBorder="1" applyProtection="1"/>
    <xf numFmtId="1" fontId="19" fillId="0" borderId="1" xfId="0" applyNumberFormat="1" applyFont="1" applyBorder="1" applyProtection="1">
      <protection locked="0"/>
    </xf>
    <xf numFmtId="49" fontId="19" fillId="0" borderId="1" xfId="3" applyNumberFormat="1" applyFont="1" applyBorder="1" applyAlignment="1" applyProtection="1">
      <alignment vertical="center"/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29" fillId="0" borderId="19" xfId="17" applyFont="1" applyBorder="1" applyAlignment="1" applyProtection="1">
      <alignment vertical="center" wrapText="1"/>
      <protection locked="0"/>
    </xf>
    <xf numFmtId="0" fontId="26" fillId="0" borderId="1" xfId="2" applyFont="1" applyFill="1" applyBorder="1" applyAlignment="1" applyProtection="1">
      <alignment horizontal="center" vertical="top" wrapText="1"/>
      <protection locked="0"/>
    </xf>
    <xf numFmtId="0" fontId="39" fillId="0" borderId="31" xfId="14" applyFont="1" applyBorder="1" applyAlignment="1" applyProtection="1">
      <alignment wrapText="1"/>
      <protection locked="0"/>
    </xf>
    <xf numFmtId="1" fontId="26" fillId="0" borderId="31" xfId="2" applyNumberFormat="1" applyFont="1" applyFill="1" applyBorder="1" applyAlignment="1" applyProtection="1">
      <alignment horizontal="left" vertical="top" wrapText="1"/>
      <protection locked="0"/>
    </xf>
    <xf numFmtId="14" fontId="39" fillId="0" borderId="31" xfId="14" applyNumberFormat="1" applyFont="1" applyBorder="1" applyAlignment="1" applyProtection="1">
      <alignment wrapText="1"/>
      <protection locked="0"/>
    </xf>
    <xf numFmtId="0" fontId="39" fillId="0" borderId="1" xfId="14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left" vertical="top" wrapText="1"/>
      <protection locked="0"/>
    </xf>
    <xf numFmtId="1" fontId="28" fillId="2" borderId="1" xfId="2" applyNumberFormat="1" applyFont="1" applyFill="1" applyBorder="1" applyAlignment="1" applyProtection="1">
      <alignment horizontal="center" vertical="top" wrapText="1"/>
    </xf>
    <xf numFmtId="14" fontId="39" fillId="2" borderId="1" xfId="14" applyNumberFormat="1" applyFont="1" applyFill="1" applyBorder="1" applyAlignment="1" applyProtection="1">
      <alignment wrapText="1"/>
      <protection locked="0"/>
    </xf>
    <xf numFmtId="0" fontId="27" fillId="0" borderId="8" xfId="2" applyFont="1" applyFill="1" applyBorder="1" applyAlignment="1" applyProtection="1">
      <alignment horizontal="right" vertical="top" wrapText="1"/>
      <protection locked="0"/>
    </xf>
    <xf numFmtId="0" fontId="27" fillId="0" borderId="8" xfId="2" applyFont="1" applyFill="1" applyBorder="1" applyAlignment="1" applyProtection="1">
      <alignment horizontal="center" vertical="top" wrapText="1"/>
      <protection locked="0"/>
    </xf>
    <xf numFmtId="1" fontId="21" fillId="0" borderId="1" xfId="4" applyNumberFormat="1" applyFont="1" applyBorder="1" applyAlignment="1" applyProtection="1">
      <alignment vertical="center" wrapText="1"/>
      <protection locked="0"/>
    </xf>
    <xf numFmtId="4" fontId="40" fillId="0" borderId="1" xfId="0" applyNumberFormat="1" applyFont="1" applyFill="1" applyBorder="1" applyAlignment="1">
      <alignment wrapText="1"/>
    </xf>
    <xf numFmtId="0" fontId="21" fillId="0" borderId="1" xfId="16" applyFont="1" applyFill="1" applyBorder="1" applyAlignment="1" applyProtection="1">
      <alignment vertical="center" wrapText="1"/>
      <protection locked="0"/>
    </xf>
    <xf numFmtId="0" fontId="26" fillId="0" borderId="1" xfId="16" applyFont="1" applyFill="1" applyBorder="1" applyAlignment="1" applyProtection="1">
      <alignment horizontal="center" vertical="center" wrapText="1"/>
      <protection locked="0"/>
    </xf>
    <xf numFmtId="14" fontId="26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16" applyFont="1" applyBorder="1" applyAlignment="1" applyProtection="1">
      <alignment vertical="center" wrapText="1"/>
      <protection locked="0"/>
    </xf>
    <xf numFmtId="0" fontId="21" fillId="0" borderId="1" xfId="16" applyFont="1" applyBorder="1" applyAlignment="1" applyProtection="1">
      <alignment horizontal="center" vertical="center" wrapText="1"/>
      <protection locked="0"/>
    </xf>
    <xf numFmtId="14" fontId="29" fillId="0" borderId="2" xfId="14" applyNumberFormat="1" applyFont="1" applyBorder="1" applyAlignment="1" applyProtection="1">
      <alignment horizontal="center" wrapText="1"/>
      <protection locked="0"/>
    </xf>
    <xf numFmtId="0" fontId="21" fillId="0" borderId="1" xfId="16" applyFont="1" applyFill="1" applyBorder="1" applyAlignment="1" applyProtection="1">
      <alignment horizontal="center" vertical="center" wrapText="1"/>
      <protection locked="0"/>
    </xf>
    <xf numFmtId="14" fontId="29" fillId="0" borderId="2" xfId="14" applyNumberFormat="1" applyFont="1" applyFill="1" applyBorder="1" applyAlignment="1" applyProtection="1">
      <alignment horizontal="center" wrapText="1"/>
      <protection locked="0"/>
    </xf>
    <xf numFmtId="1" fontId="19" fillId="0" borderId="0" xfId="0" applyNumberFormat="1" applyFont="1" applyProtection="1">
      <protection locked="0"/>
    </xf>
    <xf numFmtId="3" fontId="19" fillId="0" borderId="0" xfId="0" applyNumberFormat="1" applyFont="1" applyProtection="1">
      <protection locked="0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center" vertical="center" wrapText="1"/>
    </xf>
    <xf numFmtId="0" fontId="13" fillId="0" borderId="0" xfId="0" applyFont="1"/>
    <xf numFmtId="3" fontId="19" fillId="0" borderId="1" xfId="1" applyNumberFormat="1" applyFont="1" applyFill="1" applyBorder="1" applyAlignment="1" applyProtection="1">
      <alignment horizontal="right" vertical="center"/>
      <protection locked="0"/>
    </xf>
    <xf numFmtId="3" fontId="24" fillId="0" borderId="1" xfId="1" applyNumberFormat="1" applyFont="1" applyFill="1" applyBorder="1" applyAlignment="1" applyProtection="1">
      <alignment horizontal="right" vertical="center"/>
      <protection locked="0"/>
    </xf>
    <xf numFmtId="1" fontId="19" fillId="0" borderId="1" xfId="2" applyNumberFormat="1" applyFont="1" applyFill="1" applyBorder="1" applyAlignment="1" applyProtection="1">
      <alignment horizontal="right" vertical="top"/>
      <protection locked="0"/>
    </xf>
    <xf numFmtId="3" fontId="19" fillId="0" borderId="1" xfId="2" applyNumberFormat="1" applyFont="1" applyFill="1" applyBorder="1" applyAlignment="1" applyProtection="1">
      <alignment horizontal="right" vertical="center"/>
      <protection locked="0"/>
    </xf>
    <xf numFmtId="3" fontId="19" fillId="0" borderId="1" xfId="2" applyNumberFormat="1" applyFont="1" applyFill="1" applyBorder="1" applyAlignment="1" applyProtection="1">
      <alignment horizontal="right" vertical="top"/>
      <protection locked="0"/>
    </xf>
    <xf numFmtId="4" fontId="19" fillId="0" borderId="0" xfId="3" applyNumberFormat="1" applyFont="1" applyProtection="1">
      <protection locked="0"/>
    </xf>
    <xf numFmtId="3" fontId="24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0" borderId="0" xfId="3" applyNumberFormat="1" applyFont="1" applyProtection="1">
      <protection locked="0"/>
    </xf>
    <xf numFmtId="0" fontId="45" fillId="0" borderId="1" xfId="0" applyFont="1" applyBorder="1"/>
    <xf numFmtId="0" fontId="19" fillId="0" borderId="1" xfId="0" applyFont="1" applyFill="1" applyBorder="1" applyProtection="1">
      <protection locked="0"/>
    </xf>
    <xf numFmtId="49" fontId="21" fillId="0" borderId="2" xfId="16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4" applyFont="1" applyBorder="1" applyAlignment="1" applyProtection="1">
      <alignment horizontal="center" vertical="center" wrapText="1"/>
      <protection locked="0"/>
    </xf>
    <xf numFmtId="0" fontId="21" fillId="0" borderId="0" xfId="4" applyFont="1" applyBorder="1" applyAlignment="1" applyProtection="1">
      <alignment vertical="center" wrapText="1"/>
      <protection locked="0"/>
    </xf>
    <xf numFmtId="0" fontId="0" fillId="0" borderId="1" xfId="0" applyBorder="1"/>
    <xf numFmtId="3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14" fontId="23" fillId="2" borderId="34" xfId="9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43" fillId="5" borderId="0" xfId="0" applyFont="1" applyFill="1" applyProtection="1"/>
    <xf numFmtId="0" fontId="43" fillId="5" borderId="0" xfId="0" applyFont="1" applyFill="1" applyProtection="1">
      <protection locked="0"/>
    </xf>
    <xf numFmtId="0" fontId="43" fillId="5" borderId="0" xfId="1" applyFont="1" applyFill="1" applyAlignment="1" applyProtection="1">
      <alignment vertical="center"/>
    </xf>
    <xf numFmtId="0" fontId="43" fillId="0" borderId="0" xfId="0" applyFont="1"/>
    <xf numFmtId="14" fontId="43" fillId="5" borderId="0" xfId="1" applyNumberFormat="1" applyFont="1" applyFill="1" applyBorder="1" applyAlignment="1" applyProtection="1">
      <alignment horizontal="center" vertical="center"/>
    </xf>
    <xf numFmtId="0" fontId="43" fillId="2" borderId="0" xfId="0" applyFont="1" applyFill="1"/>
    <xf numFmtId="0" fontId="43" fillId="5" borderId="0" xfId="0" applyFont="1" applyFill="1" applyBorder="1" applyProtection="1"/>
    <xf numFmtId="0" fontId="46" fillId="2" borderId="0" xfId="0" applyFont="1" applyFill="1" applyBorder="1" applyAlignment="1" applyProtection="1">
      <alignment horizontal="left"/>
    </xf>
    <xf numFmtId="0" fontId="43" fillId="2" borderId="0" xfId="0" applyFont="1" applyFill="1" applyBorder="1" applyProtection="1"/>
    <xf numFmtId="0" fontId="43" fillId="2" borderId="0" xfId="0" applyFont="1" applyFill="1" applyProtection="1"/>
    <xf numFmtId="0" fontId="46" fillId="5" borderId="0" xfId="1" applyFont="1" applyFill="1" applyAlignment="1" applyProtection="1">
      <alignment horizontal="left" vertical="center"/>
    </xf>
    <xf numFmtId="0" fontId="47" fillId="5" borderId="5" xfId="16" applyFont="1" applyFill="1" applyBorder="1" applyAlignment="1" applyProtection="1">
      <alignment horizontal="left" vertical="center" wrapText="1"/>
    </xf>
    <xf numFmtId="0" fontId="47" fillId="5" borderId="5" xfId="16" applyFont="1" applyFill="1" applyBorder="1" applyAlignment="1" applyProtection="1">
      <alignment horizontal="center" vertical="center" wrapText="1"/>
    </xf>
    <xf numFmtId="0" fontId="47" fillId="5" borderId="1" xfId="16" applyFont="1" applyFill="1" applyBorder="1" applyAlignment="1" applyProtection="1">
      <alignment horizontal="center" vertical="center" wrapText="1"/>
    </xf>
    <xf numFmtId="0" fontId="41" fillId="0" borderId="1" xfId="16" applyFont="1" applyBorder="1" applyAlignment="1" applyProtection="1">
      <alignment horizontal="center" vertical="center" wrapText="1"/>
      <protection locked="0"/>
    </xf>
    <xf numFmtId="0" fontId="41" fillId="0" borderId="1" xfId="16" applyFont="1" applyBorder="1" applyAlignment="1" applyProtection="1">
      <alignment vertical="center" wrapText="1"/>
      <protection locked="0"/>
    </xf>
    <xf numFmtId="0" fontId="41" fillId="0" borderId="2" xfId="16" applyFont="1" applyBorder="1" applyAlignment="1" applyProtection="1">
      <alignment vertical="center" wrapText="1"/>
      <protection locked="0"/>
    </xf>
    <xf numFmtId="0" fontId="43" fillId="2" borderId="0" xfId="0" applyFont="1" applyFill="1" applyProtection="1">
      <protection locked="0"/>
    </xf>
    <xf numFmtId="0" fontId="41" fillId="2" borderId="0" xfId="16" applyFont="1" applyFill="1" applyProtection="1">
      <protection locked="0"/>
    </xf>
    <xf numFmtId="0" fontId="46" fillId="2" borderId="0" xfId="0" applyFont="1" applyFill="1" applyAlignment="1" applyProtection="1">
      <alignment horizontal="center"/>
      <protection locked="0"/>
    </xf>
    <xf numFmtId="0" fontId="43" fillId="2" borderId="0" xfId="0" applyFont="1" applyFill="1" applyAlignment="1" applyProtection="1">
      <alignment horizontal="center" vertical="center"/>
      <protection locked="0"/>
    </xf>
    <xf numFmtId="0" fontId="43" fillId="2" borderId="3" xfId="0" applyFont="1" applyFill="1" applyBorder="1" applyProtection="1">
      <protection locked="0"/>
    </xf>
    <xf numFmtId="0" fontId="43" fillId="2" borderId="3" xfId="0" applyFont="1" applyFill="1" applyBorder="1"/>
    <xf numFmtId="0" fontId="46" fillId="2" borderId="0" xfId="0" applyFont="1" applyFill="1" applyProtection="1">
      <protection locked="0"/>
    </xf>
    <xf numFmtId="0" fontId="43" fillId="2" borderId="0" xfId="0" applyFont="1" applyFill="1" applyBorder="1" applyProtection="1">
      <protection locked="0"/>
    </xf>
    <xf numFmtId="0" fontId="46" fillId="2" borderId="0" xfId="0" applyFont="1" applyFill="1"/>
    <xf numFmtId="14" fontId="13" fillId="0" borderId="1" xfId="3" applyNumberFormat="1" applyFill="1" applyBorder="1" applyProtection="1">
      <protection locked="0"/>
    </xf>
    <xf numFmtId="0" fontId="26" fillId="0" borderId="30" xfId="2" applyFont="1" applyFill="1" applyBorder="1" applyAlignment="1" applyProtection="1">
      <alignment horizontal="left" vertical="top" wrapText="1"/>
      <protection locked="0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2" fontId="26" fillId="0" borderId="25" xfId="2" applyNumberFormat="1" applyFont="1" applyFill="1" applyBorder="1" applyAlignment="1" applyProtection="1">
      <alignment horizontal="left" vertical="top" wrapText="1"/>
    </xf>
    <xf numFmtId="49" fontId="24" fillId="0" borderId="1" xfId="1" applyNumberFormat="1" applyFont="1" applyFill="1" applyBorder="1" applyAlignment="1" applyProtection="1">
      <alignment horizontal="left" vertical="center" wrapText="1" indent="1"/>
    </xf>
    <xf numFmtId="1" fontId="28" fillId="0" borderId="42" xfId="2" applyNumberFormat="1" applyFont="1" applyFill="1" applyBorder="1" applyAlignment="1" applyProtection="1">
      <alignment horizontal="center" vertical="top" wrapText="1"/>
      <protection locked="0"/>
    </xf>
    <xf numFmtId="0" fontId="19" fillId="0" borderId="1" xfId="1" applyFont="1" applyFill="1" applyBorder="1" applyAlignment="1" applyProtection="1">
      <alignment vertical="center" wrapText="1"/>
    </xf>
    <xf numFmtId="0" fontId="4" fillId="0" borderId="0" xfId="16" applyFill="1"/>
    <xf numFmtId="1" fontId="19" fillId="0" borderId="1" xfId="0" applyNumberFormat="1" applyFont="1" applyFill="1" applyBorder="1" applyProtection="1">
      <protection locked="0"/>
    </xf>
    <xf numFmtId="0" fontId="41" fillId="0" borderId="1" xfId="16" applyFont="1" applyFill="1" applyBorder="1" applyAlignment="1" applyProtection="1">
      <alignment horizontal="center" vertical="center" wrapText="1"/>
      <protection locked="0"/>
    </xf>
    <xf numFmtId="49" fontId="41" fillId="0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 applyProtection="1">
      <alignment horizontal="center" vertical="center"/>
      <protection locked="0"/>
    </xf>
    <xf numFmtId="0" fontId="41" fillId="0" borderId="2" xfId="16" applyFont="1" applyFill="1" applyBorder="1" applyAlignment="1" applyProtection="1">
      <alignment vertical="center" wrapText="1"/>
      <protection locked="0"/>
    </xf>
    <xf numFmtId="0" fontId="29" fillId="0" borderId="1" xfId="7" applyFont="1" applyFill="1" applyBorder="1" applyAlignment="1" applyProtection="1">
      <alignment wrapText="1"/>
      <protection locked="0"/>
    </xf>
    <xf numFmtId="0" fontId="13" fillId="0" borderId="1" xfId="3" applyFill="1" applyBorder="1" applyProtection="1">
      <protection locked="0"/>
    </xf>
    <xf numFmtId="14" fontId="13" fillId="0" borderId="1" xfId="3" applyNumberFormat="1" applyFill="1" applyBorder="1" applyProtection="1"/>
    <xf numFmtId="0" fontId="13" fillId="0" borderId="1" xfId="3" applyFill="1" applyBorder="1" applyAlignment="1" applyProtection="1">
      <alignment horizontal="center" vertical="center" wrapText="1"/>
      <protection locked="0"/>
    </xf>
    <xf numFmtId="0" fontId="36" fillId="0" borderId="2" xfId="18" applyFont="1" applyBorder="1" applyAlignment="1" applyProtection="1">
      <alignment vertical="center" wrapText="1"/>
      <protection locked="0"/>
    </xf>
    <xf numFmtId="0" fontId="21" fillId="0" borderId="0" xfId="9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horizontal="left" vertical="center"/>
    </xf>
    <xf numFmtId="0" fontId="29" fillId="0" borderId="0" xfId="9" applyFont="1" applyFill="1" applyBorder="1" applyAlignment="1" applyProtection="1">
      <alignment vertical="center"/>
    </xf>
    <xf numFmtId="0" fontId="31" fillId="0" borderId="15" xfId="9" applyFont="1" applyFill="1" applyBorder="1" applyAlignment="1" applyProtection="1">
      <alignment horizontal="center" vertical="center" wrapText="1"/>
    </xf>
    <xf numFmtId="0" fontId="31" fillId="0" borderId="14" xfId="9" applyFont="1" applyFill="1" applyBorder="1" applyAlignment="1" applyProtection="1">
      <alignment horizontal="center" vertical="center"/>
    </xf>
    <xf numFmtId="0" fontId="36" fillId="0" borderId="23" xfId="9" applyFont="1" applyFill="1" applyBorder="1" applyAlignment="1" applyProtection="1">
      <alignment vertical="center"/>
      <protection locked="0"/>
    </xf>
    <xf numFmtId="0" fontId="21" fillId="0" borderId="0" xfId="9" applyFont="1" applyFill="1" applyBorder="1" applyAlignment="1" applyProtection="1">
      <alignment vertical="center"/>
      <protection locked="0"/>
    </xf>
    <xf numFmtId="0" fontId="21" fillId="0" borderId="3" xfId="9" applyFont="1" applyFill="1" applyBorder="1" applyAlignment="1" applyProtection="1">
      <alignment vertical="center"/>
      <protection locked="0"/>
    </xf>
    <xf numFmtId="0" fontId="19" fillId="0" borderId="0" xfId="0" applyFont="1" applyFill="1" applyAlignment="1">
      <alignment vertical="center"/>
    </xf>
    <xf numFmtId="0" fontId="29" fillId="0" borderId="0" xfId="9" applyFont="1" applyFill="1" applyAlignment="1" applyProtection="1">
      <alignment vertical="center"/>
      <protection locked="0"/>
    </xf>
    <xf numFmtId="0" fontId="24" fillId="0" borderId="1" xfId="1" applyFont="1" applyFill="1" applyBorder="1" applyAlignment="1" applyProtection="1">
      <alignment vertical="center" wrapText="1"/>
    </xf>
    <xf numFmtId="0" fontId="19" fillId="0" borderId="0" xfId="1" applyFont="1" applyBorder="1" applyAlignment="1" applyProtection="1">
      <alignment horizontal="center" vertical="center" wrapText="1"/>
      <protection locked="0"/>
    </xf>
    <xf numFmtId="3" fontId="24" fillId="7" borderId="0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4" applyFont="1" applyFill="1" applyBorder="1" applyAlignment="1" applyProtection="1">
      <alignment vertical="center" wrapText="1"/>
      <protection locked="0"/>
    </xf>
    <xf numFmtId="1" fontId="21" fillId="0" borderId="1" xfId="4" applyNumberFormat="1" applyFont="1" applyFill="1" applyBorder="1" applyAlignment="1" applyProtection="1">
      <alignment vertical="center" wrapText="1"/>
      <protection locked="0"/>
    </xf>
    <xf numFmtId="3" fontId="25" fillId="0" borderId="0" xfId="1" applyNumberFormat="1" applyFont="1" applyAlignment="1" applyProtection="1">
      <alignment horizontal="center" vertical="center" wrapText="1"/>
      <protection locked="0"/>
    </xf>
    <xf numFmtId="167" fontId="41" fillId="0" borderId="1" xfId="14" applyNumberFormat="1" applyFont="1" applyFill="1" applyBorder="1" applyAlignment="1" applyProtection="1">
      <alignment horizontal="center" vertical="center"/>
      <protection locked="0"/>
    </xf>
    <xf numFmtId="1" fontId="42" fillId="0" borderId="1" xfId="2" applyNumberFormat="1" applyFont="1" applyFill="1" applyBorder="1" applyAlignment="1" applyProtection="1">
      <alignment horizontal="left" vertical="top" wrapText="1"/>
      <protection locked="0"/>
    </xf>
    <xf numFmtId="49" fontId="42" fillId="0" borderId="1" xfId="2" applyNumberFormat="1" applyFont="1" applyFill="1" applyBorder="1" applyAlignment="1" applyProtection="1">
      <alignment horizontal="left" vertical="top" wrapText="1"/>
      <protection locked="0"/>
    </xf>
    <xf numFmtId="0" fontId="42" fillId="0" borderId="1" xfId="2" applyFont="1" applyFill="1" applyBorder="1" applyAlignment="1" applyProtection="1">
      <alignment horizontal="left" vertical="top" wrapText="1"/>
      <protection locked="0"/>
    </xf>
    <xf numFmtId="49" fontId="43" fillId="0" borderId="1" xfId="0" applyNumberFormat="1" applyFont="1" applyFill="1" applyBorder="1" applyAlignment="1" applyProtection="1">
      <alignment horizontal="left" vertical="top"/>
      <protection locked="0"/>
    </xf>
    <xf numFmtId="0" fontId="43" fillId="0" borderId="1" xfId="0" applyFont="1" applyFill="1" applyBorder="1" applyAlignment="1">
      <alignment horizontal="left" vertical="top"/>
    </xf>
    <xf numFmtId="0" fontId="43" fillId="0" borderId="1" xfId="0" applyNumberFormat="1" applyFont="1" applyFill="1" applyBorder="1" applyAlignment="1" applyProtection="1">
      <alignment horizontal="left" vertical="top"/>
      <protection locked="0"/>
    </xf>
    <xf numFmtId="0" fontId="43" fillId="0" borderId="1" xfId="0" applyNumberFormat="1" applyFont="1" applyFill="1" applyBorder="1" applyAlignment="1">
      <alignment horizontal="left" vertical="top"/>
    </xf>
    <xf numFmtId="0" fontId="43" fillId="0" borderId="1" xfId="0" applyFont="1" applyFill="1" applyBorder="1" applyAlignment="1" applyProtection="1">
      <alignment horizontal="left" vertical="top"/>
      <protection locked="0"/>
    </xf>
    <xf numFmtId="0" fontId="42" fillId="0" borderId="1" xfId="2" applyNumberFormat="1" applyFont="1" applyFill="1" applyBorder="1" applyAlignment="1" applyProtection="1">
      <alignment horizontal="left" vertical="top" wrapText="1"/>
      <protection locked="0"/>
    </xf>
    <xf numFmtId="0" fontId="42" fillId="0" borderId="1" xfId="0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2" fontId="43" fillId="0" borderId="1" xfId="2" applyNumberFormat="1" applyFont="1" applyFill="1" applyBorder="1" applyAlignment="1" applyProtection="1">
      <alignment horizontal="left" vertical="top" wrapText="1"/>
      <protection locked="0"/>
    </xf>
    <xf numFmtId="0" fontId="43" fillId="0" borderId="1" xfId="2" applyFont="1" applyFill="1" applyBorder="1" applyAlignment="1" applyProtection="1">
      <alignment horizontal="left" vertical="top" wrapText="1"/>
      <protection locked="0"/>
    </xf>
    <xf numFmtId="0" fontId="43" fillId="0" borderId="1" xfId="2" applyFont="1" applyFill="1" applyBorder="1" applyAlignment="1" applyProtection="1">
      <alignment horizontal="left" vertical="top"/>
      <protection locked="0"/>
    </xf>
    <xf numFmtId="14" fontId="43" fillId="0" borderId="1" xfId="3" applyNumberFormat="1" applyFont="1" applyFill="1" applyBorder="1" applyAlignment="1" applyProtection="1">
      <alignment horizontal="center" vertical="center"/>
      <protection locked="0"/>
    </xf>
    <xf numFmtId="4" fontId="42" fillId="0" borderId="1" xfId="2" applyNumberFormat="1" applyFont="1" applyFill="1" applyBorder="1" applyAlignment="1" applyProtection="1">
      <alignment horizontal="left" vertical="top" wrapText="1"/>
      <protection locked="0"/>
    </xf>
    <xf numFmtId="1" fontId="42" fillId="0" borderId="7" xfId="2" applyNumberFormat="1" applyFont="1" applyFill="1" applyBorder="1" applyAlignment="1" applyProtection="1">
      <alignment horizontal="left" vertical="top" wrapText="1"/>
      <protection locked="0"/>
    </xf>
    <xf numFmtId="167" fontId="41" fillId="0" borderId="33" xfId="14" applyNumberFormat="1" applyFont="1" applyFill="1" applyBorder="1" applyAlignment="1" applyProtection="1">
      <alignment horizontal="center" vertical="center"/>
      <protection locked="0"/>
    </xf>
    <xf numFmtId="1" fontId="42" fillId="0" borderId="9" xfId="2" applyNumberFormat="1" applyFont="1" applyFill="1" applyBorder="1" applyAlignment="1" applyProtection="1">
      <alignment horizontal="left" vertical="top" wrapText="1"/>
      <protection locked="0"/>
    </xf>
    <xf numFmtId="49" fontId="42" fillId="0" borderId="33" xfId="2" applyNumberFormat="1" applyFont="1" applyFill="1" applyBorder="1" applyAlignment="1" applyProtection="1">
      <alignment horizontal="left" vertical="top" wrapText="1"/>
      <protection locked="0"/>
    </xf>
    <xf numFmtId="0" fontId="42" fillId="0" borderId="33" xfId="2" applyFont="1" applyFill="1" applyBorder="1" applyAlignment="1" applyProtection="1">
      <alignment horizontal="left" vertical="top" wrapText="1"/>
      <protection locked="0"/>
    </xf>
    <xf numFmtId="4" fontId="42" fillId="0" borderId="33" xfId="2" applyNumberFormat="1" applyFont="1" applyFill="1" applyBorder="1" applyAlignment="1" applyProtection="1">
      <alignment horizontal="left" vertical="top" wrapText="1"/>
      <protection locked="0"/>
    </xf>
    <xf numFmtId="14" fontId="13" fillId="0" borderId="1" xfId="3" applyNumberFormat="1" applyFill="1" applyBorder="1" applyAlignment="1" applyProtection="1">
      <alignment horizontal="center" vertical="center"/>
      <protection locked="0"/>
    </xf>
    <xf numFmtId="49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2" xfId="16" applyFont="1" applyFill="1" applyBorder="1" applyAlignment="1" applyProtection="1">
      <alignment vertical="center" wrapText="1"/>
      <protection locked="0"/>
    </xf>
    <xf numFmtId="0" fontId="21" fillId="4" borderId="38" xfId="18" applyFont="1" applyFill="1" applyBorder="1" applyAlignment="1" applyProtection="1">
      <alignment vertical="center" wrapText="1"/>
      <protection locked="0"/>
    </xf>
    <xf numFmtId="0" fontId="21" fillId="4" borderId="33" xfId="18" applyFont="1" applyFill="1" applyBorder="1" applyAlignment="1" applyProtection="1">
      <alignment vertical="center" wrapText="1"/>
      <protection locked="0"/>
    </xf>
    <xf numFmtId="0" fontId="21" fillId="4" borderId="39" xfId="18" applyFont="1" applyFill="1" applyBorder="1" applyAlignment="1" applyProtection="1">
      <alignment vertical="center"/>
      <protection locked="0"/>
    </xf>
    <xf numFmtId="0" fontId="21" fillId="0" borderId="40" xfId="18" applyFont="1" applyBorder="1" applyAlignment="1" applyProtection="1">
      <alignment vertical="center" wrapText="1"/>
      <protection locked="0"/>
    </xf>
    <xf numFmtId="1" fontId="28" fillId="0" borderId="1" xfId="2" applyNumberFormat="1" applyFont="1" applyFill="1" applyBorder="1" applyAlignment="1" applyProtection="1">
      <alignment horizontal="center" vertical="top" wrapText="1"/>
    </xf>
    <xf numFmtId="0" fontId="41" fillId="0" borderId="2" xfId="16" applyFont="1" applyFill="1" applyBorder="1" applyAlignment="1" applyProtection="1">
      <alignment horizontal="center" vertical="center" wrapText="1"/>
      <protection locked="0"/>
    </xf>
    <xf numFmtId="1" fontId="27" fillId="5" borderId="7" xfId="2" applyNumberFormat="1" applyFont="1" applyFill="1" applyBorder="1" applyAlignment="1" applyProtection="1">
      <alignment horizontal="right" vertical="top" wrapText="1"/>
      <protection locked="0"/>
    </xf>
    <xf numFmtId="0" fontId="19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16" applyFont="1" applyFill="1" applyBorder="1" applyAlignment="1" applyProtection="1">
      <alignment vertical="center" wrapText="1"/>
      <protection locked="0"/>
    </xf>
    <xf numFmtId="49" fontId="19" fillId="0" borderId="2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6" applyFont="1" applyFill="1" applyBorder="1" applyAlignment="1" applyProtection="1">
      <alignment vertical="center" wrapText="1"/>
      <protection locked="0"/>
    </xf>
    <xf numFmtId="14" fontId="29" fillId="0" borderId="2" xfId="5" applyNumberFormat="1" applyFont="1" applyBorder="1" applyAlignment="1" applyProtection="1">
      <alignment horizontal="left" wrapText="1"/>
      <protection locked="0"/>
    </xf>
    <xf numFmtId="1" fontId="26" fillId="0" borderId="3" xfId="2" applyNumberFormat="1" applyFont="1" applyFill="1" applyBorder="1" applyAlignment="1" applyProtection="1">
      <alignment horizontal="left" vertical="top" wrapText="1"/>
      <protection locked="0"/>
    </xf>
    <xf numFmtId="0" fontId="38" fillId="0" borderId="41" xfId="0" applyNumberFormat="1" applyFont="1" applyBorder="1" applyAlignment="1">
      <alignment horizontal="center" wrapText="1"/>
    </xf>
    <xf numFmtId="0" fontId="19" fillId="0" borderId="1" xfId="3" applyFont="1" applyBorder="1" applyAlignment="1" applyProtection="1">
      <alignment horizontal="center" vertical="center"/>
      <protection locked="0"/>
    </xf>
    <xf numFmtId="14" fontId="19" fillId="0" borderId="1" xfId="3" applyNumberFormat="1" applyFont="1" applyBorder="1" applyAlignment="1" applyProtection="1">
      <alignment horizontal="left" vertical="center"/>
      <protection locked="0"/>
    </xf>
    <xf numFmtId="0" fontId="26" fillId="0" borderId="43" xfId="2" applyFont="1" applyFill="1" applyBorder="1" applyAlignment="1" applyProtection="1">
      <alignment horizontal="center" vertical="top" wrapText="1"/>
      <protection locked="0"/>
    </xf>
    <xf numFmtId="1" fontId="26" fillId="0" borderId="25" xfId="2" applyNumberFormat="1" applyFont="1" applyFill="1" applyBorder="1" applyAlignment="1" applyProtection="1">
      <alignment horizontal="left" vertical="top" wrapText="1"/>
      <protection locked="0"/>
    </xf>
    <xf numFmtId="0" fontId="26" fillId="0" borderId="9" xfId="2" applyFont="1" applyFill="1" applyBorder="1" applyAlignment="1" applyProtection="1">
      <alignment horizontal="center" vertical="top" wrapText="1"/>
      <protection locked="0"/>
    </xf>
    <xf numFmtId="0" fontId="26" fillId="0" borderId="8" xfId="2" applyFont="1" applyFill="1" applyBorder="1" applyAlignment="1" applyProtection="1">
      <alignment horizontal="left" vertical="top" wrapText="1"/>
      <protection locked="0"/>
    </xf>
    <xf numFmtId="0" fontId="19" fillId="2" borderId="1" xfId="0" applyFont="1" applyFill="1" applyBorder="1" applyProtection="1">
      <protection locked="0"/>
    </xf>
    <xf numFmtId="14" fontId="29" fillId="0" borderId="1" xfId="5" applyNumberFormat="1" applyFont="1" applyBorder="1" applyAlignment="1" applyProtection="1">
      <alignment wrapText="1"/>
      <protection locked="0"/>
    </xf>
    <xf numFmtId="1" fontId="27" fillId="5" borderId="6" xfId="2" applyNumberFormat="1" applyFont="1" applyFill="1" applyBorder="1" applyAlignment="1" applyProtection="1">
      <alignment horizontal="right" vertical="top" wrapText="1"/>
      <protection locked="0"/>
    </xf>
    <xf numFmtId="1" fontId="26" fillId="0" borderId="8" xfId="2" applyNumberFormat="1" applyFont="1" applyFill="1" applyBorder="1" applyAlignment="1" applyProtection="1">
      <alignment horizontal="right" vertical="top" wrapText="1"/>
      <protection locked="0"/>
    </xf>
    <xf numFmtId="1" fontId="26" fillId="0" borderId="6" xfId="2" applyNumberFormat="1" applyFont="1" applyFill="1" applyBorder="1" applyAlignment="1" applyProtection="1">
      <alignment horizontal="right" vertical="top" wrapText="1"/>
      <protection locked="0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2" xfId="16" applyFont="1" applyFill="1" applyBorder="1" applyAlignment="1" applyProtection="1">
      <alignment horizontal="center" vertical="center" wrapText="1"/>
      <protection locked="0"/>
    </xf>
    <xf numFmtId="3" fontId="19" fillId="0" borderId="4" xfId="2" applyNumberFormat="1" applyFont="1" applyFill="1" applyBorder="1" applyAlignment="1" applyProtection="1">
      <alignment horizontal="right" vertical="center"/>
      <protection locked="0"/>
    </xf>
    <xf numFmtId="0" fontId="43" fillId="0" borderId="1" xfId="1" applyFont="1" applyFill="1" applyBorder="1" applyAlignment="1" applyProtection="1">
      <alignment horizontal="left" vertical="top" wrapText="1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Alignment="1" applyProtection="1">
      <alignment horizontal="right" vertical="center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5" borderId="0" xfId="1" applyFont="1" applyFill="1" applyBorder="1" applyAlignment="1" applyProtection="1">
      <alignment horizontal="center" vertical="center"/>
    </xf>
    <xf numFmtId="0" fontId="19" fillId="0" borderId="3" xfId="0" applyFont="1" applyBorder="1" applyAlignment="1" applyProtection="1">
      <alignment horizontal="center"/>
      <protection locked="0"/>
    </xf>
    <xf numFmtId="14" fontId="19" fillId="0" borderId="0" xfId="1" applyNumberFormat="1" applyFont="1" applyFill="1" applyBorder="1" applyAlignment="1" applyProtection="1">
      <alignment horizontal="left" vertical="center"/>
    </xf>
    <xf numFmtId="0" fontId="19" fillId="0" borderId="0" xfId="1" applyFont="1" applyFill="1" applyBorder="1" applyAlignment="1" applyProtection="1">
      <alignment horizontal="left" vertical="center"/>
    </xf>
    <xf numFmtId="0" fontId="21" fillId="0" borderId="33" xfId="16" applyFont="1" applyFill="1" applyBorder="1" applyAlignment="1" applyProtection="1">
      <alignment horizontal="center" vertical="center" wrapText="1"/>
      <protection locked="0"/>
    </xf>
    <xf numFmtId="0" fontId="21" fillId="0" borderId="2" xfId="16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1" fontId="21" fillId="0" borderId="33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41" fillId="0" borderId="33" xfId="16" applyFont="1" applyFill="1" applyBorder="1" applyAlignment="1" applyProtection="1">
      <alignment horizontal="center" vertical="center" wrapText="1"/>
      <protection locked="0"/>
    </xf>
    <xf numFmtId="0" fontId="41" fillId="0" borderId="31" xfId="16" applyFont="1" applyFill="1" applyBorder="1" applyAlignment="1" applyProtection="1">
      <alignment horizontal="center" vertical="center" wrapText="1"/>
      <protection locked="0"/>
    </xf>
    <xf numFmtId="0" fontId="41" fillId="0" borderId="2" xfId="16" applyFont="1" applyFill="1" applyBorder="1" applyAlignment="1" applyProtection="1">
      <alignment horizontal="center" vertical="center" wrapText="1"/>
      <protection locked="0"/>
    </xf>
    <xf numFmtId="0" fontId="21" fillId="0" borderId="33" xfId="4" applyFont="1" applyBorder="1" applyAlignment="1" applyProtection="1">
      <alignment horizontal="center" vertical="center" wrapText="1"/>
      <protection locked="0"/>
    </xf>
    <xf numFmtId="0" fontId="21" fillId="0" borderId="31" xfId="4" applyFont="1" applyBorder="1" applyAlignment="1" applyProtection="1">
      <alignment horizontal="center" vertical="center" wrapText="1"/>
      <protection locked="0"/>
    </xf>
  </cellXfs>
  <cellStyles count="26">
    <cellStyle name="Normal" xfId="0" builtinId="0"/>
    <cellStyle name="Normal 10" xfId="23"/>
    <cellStyle name="Normal 10 2" xfId="24"/>
    <cellStyle name="Normal 11" xfId="25"/>
    <cellStyle name="Normal 2" xfId="2"/>
    <cellStyle name="Normal 2 2" xfId="20"/>
    <cellStyle name="Normal 2 3" xfId="22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2 3 2 2" xfId="17"/>
    <cellStyle name="Normal 5 2 3 3" xfId="15"/>
    <cellStyle name="Normal 5 3" xfId="9"/>
    <cellStyle name="Normal 5 3 2" xfId="10"/>
    <cellStyle name="Normal 5 3 2 2" xfId="18"/>
    <cellStyle name="Normal 6" xfId="12"/>
    <cellStyle name="Normal 7" xfId="13"/>
    <cellStyle name="Normal 8" xfId="19"/>
    <cellStyle name="Normal 9" xfId="2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view="pageBreakPreview" zoomScale="80" zoomScaleNormal="100" zoomScaleSheetLayoutView="80" workbookViewId="0">
      <selection activeCell="I8" sqref="I8"/>
    </sheetView>
  </sheetViews>
  <sheetFormatPr defaultRowHeight="15"/>
  <cols>
    <col min="1" max="1" width="6.28515625" style="276" bestFit="1" customWidth="1"/>
    <col min="2" max="2" width="13.140625" style="276" customWidth="1"/>
    <col min="3" max="3" width="17.85546875" style="276" customWidth="1"/>
    <col min="4" max="4" width="15.140625" style="453" customWidth="1"/>
    <col min="5" max="5" width="24.5703125" style="276" customWidth="1"/>
    <col min="6" max="8" width="19.140625" style="277" customWidth="1"/>
    <col min="9" max="9" width="16.42578125" style="276" bestFit="1" customWidth="1"/>
    <col min="10" max="10" width="17.42578125" style="276" customWidth="1"/>
    <col min="11" max="11" width="13.140625" style="276" bestFit="1" customWidth="1"/>
    <col min="12" max="12" width="15.28515625" style="276" customWidth="1"/>
    <col min="13" max="16384" width="9.140625" style="276"/>
  </cols>
  <sheetData>
    <row r="1" spans="1:12" s="286" customFormat="1">
      <c r="A1" s="326" t="s">
        <v>295</v>
      </c>
      <c r="B1" s="319"/>
      <c r="C1" s="319"/>
      <c r="D1" s="444"/>
      <c r="E1" s="320"/>
      <c r="F1" s="315"/>
      <c r="G1" s="320"/>
      <c r="H1" s="325"/>
      <c r="I1" s="319"/>
      <c r="J1" s="320"/>
      <c r="K1" s="320"/>
      <c r="L1" s="324" t="s">
        <v>97</v>
      </c>
    </row>
    <row r="2" spans="1:12" s="286" customFormat="1">
      <c r="A2" s="323" t="s">
        <v>128</v>
      </c>
      <c r="B2" s="319"/>
      <c r="C2" s="319"/>
      <c r="D2" s="444"/>
      <c r="E2" s="320"/>
      <c r="F2" s="315"/>
      <c r="G2" s="320"/>
      <c r="H2" s="322"/>
      <c r="I2" s="319"/>
      <c r="J2" s="320"/>
      <c r="K2" s="320"/>
      <c r="L2" s="321" t="s">
        <v>2687</v>
      </c>
    </row>
    <row r="3" spans="1:12" s="286" customFormat="1" ht="15.75" thickBot="1">
      <c r="A3" s="344" t="s">
        <v>262</v>
      </c>
      <c r="B3" s="315"/>
      <c r="C3" s="315"/>
      <c r="D3" s="445" t="s">
        <v>461</v>
      </c>
      <c r="E3" s="336"/>
      <c r="F3" s="285"/>
      <c r="G3" s="279"/>
      <c r="H3" s="337"/>
      <c r="I3" s="336"/>
      <c r="J3" s="338"/>
      <c r="K3" s="279"/>
      <c r="L3" s="339"/>
    </row>
    <row r="4" spans="1:12" ht="15.75" thickBot="1">
      <c r="A4" s="318"/>
      <c r="B4" s="317"/>
      <c r="C4" s="316"/>
      <c r="D4" s="446"/>
      <c r="E4" s="316"/>
      <c r="F4" s="315"/>
      <c r="G4" s="315"/>
      <c r="H4" s="315"/>
      <c r="I4" s="527" t="s">
        <v>441</v>
      </c>
      <c r="J4" s="528"/>
      <c r="K4" s="529"/>
      <c r="L4" s="314"/>
    </row>
    <row r="5" spans="1:12" s="303" customFormat="1" ht="51.75" thickBot="1">
      <c r="A5" s="313" t="s">
        <v>64</v>
      </c>
      <c r="B5" s="312" t="s">
        <v>129</v>
      </c>
      <c r="C5" s="312" t="s">
        <v>440</v>
      </c>
      <c r="D5" s="447" t="s">
        <v>268</v>
      </c>
      <c r="E5" s="311" t="s">
        <v>439</v>
      </c>
      <c r="F5" s="310" t="s">
        <v>438</v>
      </c>
      <c r="G5" s="309" t="s">
        <v>216</v>
      </c>
      <c r="H5" s="308" t="s">
        <v>213</v>
      </c>
      <c r="I5" s="307" t="s">
        <v>437</v>
      </c>
      <c r="J5" s="306" t="s">
        <v>265</v>
      </c>
      <c r="K5" s="305" t="s">
        <v>217</v>
      </c>
      <c r="L5" s="304" t="s">
        <v>218</v>
      </c>
    </row>
    <row r="6" spans="1:12" s="297" customFormat="1" ht="15.75" thickBot="1">
      <c r="A6" s="301">
        <v>1</v>
      </c>
      <c r="B6" s="300">
        <v>2</v>
      </c>
      <c r="C6" s="302">
        <v>3</v>
      </c>
      <c r="D6" s="448">
        <v>4</v>
      </c>
      <c r="E6" s="301">
        <v>5</v>
      </c>
      <c r="F6" s="300">
        <v>6</v>
      </c>
      <c r="G6" s="302">
        <v>7</v>
      </c>
      <c r="H6" s="300">
        <v>8</v>
      </c>
      <c r="I6" s="301">
        <v>9</v>
      </c>
      <c r="J6" s="300">
        <v>10</v>
      </c>
      <c r="K6" s="299">
        <v>11</v>
      </c>
      <c r="L6" s="298">
        <v>12</v>
      </c>
    </row>
    <row r="7" spans="1:12" ht="25.5">
      <c r="A7" s="296">
        <v>1</v>
      </c>
      <c r="B7" s="346" t="s">
        <v>2691</v>
      </c>
      <c r="C7" s="443" t="s">
        <v>1294</v>
      </c>
      <c r="D7" s="509">
        <v>40000</v>
      </c>
      <c r="E7" s="347" t="s">
        <v>2692</v>
      </c>
      <c r="F7" s="346" t="s">
        <v>2693</v>
      </c>
      <c r="G7" s="346" t="s">
        <v>2694</v>
      </c>
      <c r="H7" s="355" t="s">
        <v>462</v>
      </c>
      <c r="I7" s="493"/>
      <c r="J7" s="494"/>
      <c r="K7" s="495"/>
      <c r="L7" s="496"/>
    </row>
    <row r="8" spans="1:12" ht="25.5">
      <c r="A8" s="295">
        <v>2</v>
      </c>
      <c r="B8" s="346" t="s">
        <v>2695</v>
      </c>
      <c r="C8" s="443" t="s">
        <v>1294</v>
      </c>
      <c r="D8" s="509">
        <v>30000</v>
      </c>
      <c r="E8" s="347" t="s">
        <v>2696</v>
      </c>
      <c r="F8" s="346" t="s">
        <v>2697</v>
      </c>
      <c r="G8" s="346" t="s">
        <v>2698</v>
      </c>
      <c r="H8" s="346" t="s">
        <v>462</v>
      </c>
      <c r="I8" s="493"/>
      <c r="J8" s="494"/>
      <c r="K8" s="495"/>
      <c r="L8" s="496"/>
    </row>
    <row r="9" spans="1:12" ht="25.5">
      <c r="A9" s="295">
        <v>3</v>
      </c>
      <c r="B9" s="346" t="s">
        <v>2695</v>
      </c>
      <c r="C9" s="443" t="s">
        <v>1294</v>
      </c>
      <c r="D9" s="509">
        <v>40000</v>
      </c>
      <c r="E9" s="347" t="s">
        <v>2699</v>
      </c>
      <c r="F9" s="346" t="s">
        <v>2700</v>
      </c>
      <c r="G9" s="346" t="s">
        <v>2701</v>
      </c>
      <c r="H9" s="346" t="s">
        <v>462</v>
      </c>
      <c r="I9" s="493"/>
      <c r="J9" s="494"/>
      <c r="K9" s="495"/>
      <c r="L9" s="496"/>
    </row>
    <row r="10" spans="1:12" ht="25.5">
      <c r="A10" s="296">
        <v>4</v>
      </c>
      <c r="B10" s="346" t="s">
        <v>2695</v>
      </c>
      <c r="C10" s="443" t="s">
        <v>1294</v>
      </c>
      <c r="D10" s="509">
        <v>40000</v>
      </c>
      <c r="E10" s="347" t="s">
        <v>2702</v>
      </c>
      <c r="F10" s="346" t="s">
        <v>2703</v>
      </c>
      <c r="G10" s="346" t="s">
        <v>2704</v>
      </c>
      <c r="H10" s="346" t="s">
        <v>462</v>
      </c>
      <c r="I10" s="493"/>
      <c r="J10" s="494"/>
      <c r="K10" s="495"/>
      <c r="L10" s="496"/>
    </row>
    <row r="11" spans="1:12" ht="25.5">
      <c r="A11" s="295">
        <v>5</v>
      </c>
      <c r="B11" s="346" t="s">
        <v>2695</v>
      </c>
      <c r="C11" s="443" t="s">
        <v>1294</v>
      </c>
      <c r="D11" s="509">
        <v>50000</v>
      </c>
      <c r="E11" s="347" t="s">
        <v>2705</v>
      </c>
      <c r="F11" s="346" t="s">
        <v>2706</v>
      </c>
      <c r="G11" s="346" t="s">
        <v>2707</v>
      </c>
      <c r="H11" s="346" t="s">
        <v>462</v>
      </c>
      <c r="I11" s="493"/>
      <c r="J11" s="494"/>
      <c r="K11" s="495"/>
      <c r="L11" s="496"/>
    </row>
    <row r="12" spans="1:12" ht="25.5">
      <c r="A12" s="295">
        <v>6</v>
      </c>
      <c r="B12" s="346" t="s">
        <v>2695</v>
      </c>
      <c r="C12" s="443" t="s">
        <v>1294</v>
      </c>
      <c r="D12" s="509">
        <v>60000</v>
      </c>
      <c r="E12" s="347" t="s">
        <v>2708</v>
      </c>
      <c r="F12" s="346" t="s">
        <v>2709</v>
      </c>
      <c r="G12" s="346" t="s">
        <v>2710</v>
      </c>
      <c r="H12" s="346" t="s">
        <v>462</v>
      </c>
      <c r="I12" s="493"/>
      <c r="J12" s="494"/>
      <c r="K12" s="495"/>
      <c r="L12" s="496"/>
    </row>
    <row r="13" spans="1:12" ht="25.5">
      <c r="A13" s="296">
        <v>7</v>
      </c>
      <c r="B13" s="346" t="s">
        <v>2695</v>
      </c>
      <c r="C13" s="443" t="s">
        <v>1294</v>
      </c>
      <c r="D13" s="509">
        <v>15000</v>
      </c>
      <c r="E13" s="347" t="s">
        <v>2711</v>
      </c>
      <c r="F13" s="346" t="s">
        <v>2712</v>
      </c>
      <c r="G13" s="346" t="s">
        <v>2713</v>
      </c>
      <c r="H13" s="346" t="s">
        <v>462</v>
      </c>
      <c r="I13" s="493"/>
      <c r="J13" s="494"/>
      <c r="K13" s="495"/>
      <c r="L13" s="496"/>
    </row>
    <row r="14" spans="1:12" ht="25.5">
      <c r="A14" s="295">
        <v>8</v>
      </c>
      <c r="B14" s="346" t="s">
        <v>2695</v>
      </c>
      <c r="C14" s="443" t="s">
        <v>1294</v>
      </c>
      <c r="D14" s="509">
        <v>50000</v>
      </c>
      <c r="E14" s="347" t="s">
        <v>2714</v>
      </c>
      <c r="F14" s="346" t="s">
        <v>2715</v>
      </c>
      <c r="G14" s="346" t="s">
        <v>2716</v>
      </c>
      <c r="H14" s="346" t="s">
        <v>462</v>
      </c>
      <c r="I14" s="493"/>
      <c r="J14" s="494"/>
      <c r="K14" s="495"/>
      <c r="L14" s="496"/>
    </row>
    <row r="15" spans="1:12" ht="25.5">
      <c r="A15" s="295">
        <v>9</v>
      </c>
      <c r="B15" s="346" t="s">
        <v>2695</v>
      </c>
      <c r="C15" s="443" t="s">
        <v>1294</v>
      </c>
      <c r="D15" s="509">
        <v>40000</v>
      </c>
      <c r="E15" s="347" t="s">
        <v>2717</v>
      </c>
      <c r="F15" s="346" t="s">
        <v>2718</v>
      </c>
      <c r="G15" s="346" t="s">
        <v>2719</v>
      </c>
      <c r="H15" s="346" t="s">
        <v>462</v>
      </c>
      <c r="I15" s="493"/>
      <c r="J15" s="494"/>
      <c r="K15" s="495"/>
      <c r="L15" s="496"/>
    </row>
    <row r="16" spans="1:12" ht="25.5">
      <c r="A16" s="296">
        <v>10</v>
      </c>
      <c r="B16" s="346" t="s">
        <v>2695</v>
      </c>
      <c r="C16" s="443" t="s">
        <v>1294</v>
      </c>
      <c r="D16" s="509">
        <v>60000</v>
      </c>
      <c r="E16" s="347" t="s">
        <v>2720</v>
      </c>
      <c r="F16" s="346" t="s">
        <v>2721</v>
      </c>
      <c r="G16" s="346" t="s">
        <v>2722</v>
      </c>
      <c r="H16" s="346" t="s">
        <v>462</v>
      </c>
      <c r="I16" s="493"/>
      <c r="J16" s="494"/>
      <c r="K16" s="495"/>
      <c r="L16" s="496"/>
    </row>
    <row r="17" spans="1:12" ht="25.5">
      <c r="A17" s="295">
        <v>11</v>
      </c>
      <c r="B17" s="346" t="s">
        <v>2695</v>
      </c>
      <c r="C17" s="443" t="s">
        <v>1294</v>
      </c>
      <c r="D17" s="509">
        <v>60000</v>
      </c>
      <c r="E17" s="347" t="s">
        <v>2723</v>
      </c>
      <c r="F17" s="346" t="s">
        <v>2724</v>
      </c>
      <c r="G17" s="346" t="s">
        <v>2725</v>
      </c>
      <c r="H17" s="346" t="s">
        <v>462</v>
      </c>
      <c r="I17" s="493"/>
      <c r="J17" s="494"/>
      <c r="K17" s="495"/>
      <c r="L17" s="496"/>
    </row>
    <row r="18" spans="1:12" ht="25.5">
      <c r="A18" s="295">
        <v>12</v>
      </c>
      <c r="B18" s="346" t="s">
        <v>2695</v>
      </c>
      <c r="C18" s="443" t="s">
        <v>1294</v>
      </c>
      <c r="D18" s="509">
        <v>30000</v>
      </c>
      <c r="E18" s="347" t="s">
        <v>2726</v>
      </c>
      <c r="F18" s="346" t="s">
        <v>2727</v>
      </c>
      <c r="G18" s="346" t="s">
        <v>2728</v>
      </c>
      <c r="H18" s="346" t="s">
        <v>462</v>
      </c>
      <c r="I18" s="493"/>
      <c r="J18" s="494"/>
      <c r="K18" s="495"/>
      <c r="L18" s="496"/>
    </row>
    <row r="19" spans="1:12" ht="25.5">
      <c r="A19" s="296">
        <v>13</v>
      </c>
      <c r="B19" s="346" t="s">
        <v>2695</v>
      </c>
      <c r="C19" s="443" t="s">
        <v>1294</v>
      </c>
      <c r="D19" s="509">
        <v>30000</v>
      </c>
      <c r="E19" s="347" t="s">
        <v>2729</v>
      </c>
      <c r="F19" s="346" t="s">
        <v>2730</v>
      </c>
      <c r="G19" s="346" t="s">
        <v>2731</v>
      </c>
      <c r="H19" s="346" t="s">
        <v>462</v>
      </c>
      <c r="I19" s="493"/>
      <c r="J19" s="494"/>
      <c r="K19" s="495"/>
      <c r="L19" s="496"/>
    </row>
    <row r="20" spans="1:12" ht="25.5">
      <c r="A20" s="295">
        <v>14</v>
      </c>
      <c r="B20" s="346" t="s">
        <v>2695</v>
      </c>
      <c r="C20" s="443" t="s">
        <v>1294</v>
      </c>
      <c r="D20" s="509">
        <v>60000</v>
      </c>
      <c r="E20" s="347" t="s">
        <v>2732</v>
      </c>
      <c r="F20" s="346" t="s">
        <v>2733</v>
      </c>
      <c r="G20" s="346" t="s">
        <v>2734</v>
      </c>
      <c r="H20" s="346" t="s">
        <v>462</v>
      </c>
      <c r="I20" s="493"/>
      <c r="J20" s="494"/>
      <c r="K20" s="495"/>
      <c r="L20" s="496"/>
    </row>
    <row r="21" spans="1:12" ht="25.5">
      <c r="A21" s="295">
        <v>15</v>
      </c>
      <c r="B21" s="346" t="s">
        <v>2695</v>
      </c>
      <c r="C21" s="443" t="s">
        <v>1294</v>
      </c>
      <c r="D21" s="509">
        <v>20000</v>
      </c>
      <c r="E21" s="347" t="s">
        <v>2735</v>
      </c>
      <c r="F21" s="346" t="s">
        <v>2736</v>
      </c>
      <c r="G21" s="346" t="s">
        <v>2737</v>
      </c>
      <c r="H21" s="346" t="s">
        <v>462</v>
      </c>
      <c r="I21" s="493"/>
      <c r="J21" s="494"/>
      <c r="K21" s="495"/>
      <c r="L21" s="496"/>
    </row>
    <row r="22" spans="1:12" ht="25.5">
      <c r="A22" s="296">
        <v>16</v>
      </c>
      <c r="B22" s="346" t="s">
        <v>2695</v>
      </c>
      <c r="C22" s="443" t="s">
        <v>1294</v>
      </c>
      <c r="D22" s="509">
        <v>30000</v>
      </c>
      <c r="E22" s="347" t="s">
        <v>2738</v>
      </c>
      <c r="F22" s="346" t="s">
        <v>2739</v>
      </c>
      <c r="G22" s="346" t="s">
        <v>2740</v>
      </c>
      <c r="H22" s="346" t="s">
        <v>462</v>
      </c>
      <c r="I22" s="493"/>
      <c r="J22" s="494"/>
      <c r="K22" s="495"/>
      <c r="L22" s="496"/>
    </row>
    <row r="23" spans="1:12" ht="25.5">
      <c r="A23" s="295">
        <v>17</v>
      </c>
      <c r="B23" s="346" t="s">
        <v>2695</v>
      </c>
      <c r="C23" s="443" t="s">
        <v>1294</v>
      </c>
      <c r="D23" s="509">
        <v>25000</v>
      </c>
      <c r="E23" s="347" t="s">
        <v>2741</v>
      </c>
      <c r="F23" s="346" t="s">
        <v>2742</v>
      </c>
      <c r="G23" s="346" t="s">
        <v>2743</v>
      </c>
      <c r="H23" s="346" t="s">
        <v>462</v>
      </c>
      <c r="I23" s="493"/>
      <c r="J23" s="494"/>
      <c r="K23" s="495"/>
      <c r="L23" s="496"/>
    </row>
    <row r="24" spans="1:12" ht="25.5">
      <c r="A24" s="295">
        <v>18</v>
      </c>
      <c r="B24" s="346" t="s">
        <v>2695</v>
      </c>
      <c r="C24" s="443" t="s">
        <v>1294</v>
      </c>
      <c r="D24" s="509">
        <v>30000</v>
      </c>
      <c r="E24" s="347" t="s">
        <v>2744</v>
      </c>
      <c r="F24" s="346" t="s">
        <v>2745</v>
      </c>
      <c r="G24" s="346" t="s">
        <v>2746</v>
      </c>
      <c r="H24" s="346" t="s">
        <v>462</v>
      </c>
      <c r="I24" s="493"/>
      <c r="J24" s="494"/>
      <c r="K24" s="495"/>
      <c r="L24" s="496"/>
    </row>
    <row r="25" spans="1:12" ht="25.5">
      <c r="A25" s="296">
        <v>19</v>
      </c>
      <c r="B25" s="346" t="s">
        <v>2695</v>
      </c>
      <c r="C25" s="443" t="s">
        <v>1294</v>
      </c>
      <c r="D25" s="509">
        <v>20000</v>
      </c>
      <c r="E25" s="347" t="s">
        <v>2747</v>
      </c>
      <c r="F25" s="346" t="s">
        <v>2748</v>
      </c>
      <c r="G25" s="346" t="s">
        <v>2749</v>
      </c>
      <c r="H25" s="346" t="s">
        <v>462</v>
      </c>
      <c r="I25" s="493"/>
      <c r="J25" s="494"/>
      <c r="K25" s="495"/>
      <c r="L25" s="496"/>
    </row>
    <row r="26" spans="1:12" ht="25.5">
      <c r="A26" s="295">
        <v>20</v>
      </c>
      <c r="B26" s="346" t="s">
        <v>2750</v>
      </c>
      <c r="C26" s="443" t="s">
        <v>1294</v>
      </c>
      <c r="D26" s="509">
        <v>950</v>
      </c>
      <c r="E26" s="347" t="s">
        <v>2529</v>
      </c>
      <c r="F26" s="346" t="s">
        <v>2530</v>
      </c>
      <c r="G26" s="346" t="s">
        <v>2751</v>
      </c>
      <c r="H26" s="346" t="s">
        <v>1296</v>
      </c>
      <c r="I26" s="493"/>
      <c r="J26" s="494"/>
      <c r="K26" s="495"/>
      <c r="L26" s="496"/>
    </row>
    <row r="27" spans="1:12" ht="25.5">
      <c r="A27" s="295">
        <v>21</v>
      </c>
      <c r="B27" s="346" t="s">
        <v>2752</v>
      </c>
      <c r="C27" s="443" t="s">
        <v>1294</v>
      </c>
      <c r="D27" s="509">
        <v>30000</v>
      </c>
      <c r="E27" s="347" t="s">
        <v>2753</v>
      </c>
      <c r="F27" s="346" t="s">
        <v>2754</v>
      </c>
      <c r="G27" s="346" t="s">
        <v>2755</v>
      </c>
      <c r="H27" s="346" t="s">
        <v>462</v>
      </c>
      <c r="I27" s="493"/>
      <c r="J27" s="494"/>
      <c r="K27" s="495"/>
      <c r="L27" s="496"/>
    </row>
    <row r="28" spans="1:12" ht="25.5">
      <c r="A28" s="296">
        <v>22</v>
      </c>
      <c r="B28" s="346" t="s">
        <v>2752</v>
      </c>
      <c r="C28" s="443" t="s">
        <v>1294</v>
      </c>
      <c r="D28" s="509">
        <v>50000</v>
      </c>
      <c r="E28" s="347" t="s">
        <v>2756</v>
      </c>
      <c r="F28" s="346" t="s">
        <v>2757</v>
      </c>
      <c r="G28" s="346" t="s">
        <v>2758</v>
      </c>
      <c r="H28" s="346" t="s">
        <v>462</v>
      </c>
      <c r="I28" s="493"/>
      <c r="J28" s="494"/>
      <c r="K28" s="495"/>
      <c r="L28" s="496"/>
    </row>
    <row r="29" spans="1:12" ht="25.5">
      <c r="A29" s="295">
        <v>23</v>
      </c>
      <c r="B29" s="346" t="s">
        <v>2752</v>
      </c>
      <c r="C29" s="443" t="s">
        <v>1294</v>
      </c>
      <c r="D29" s="509">
        <v>30000</v>
      </c>
      <c r="E29" s="347" t="s">
        <v>2759</v>
      </c>
      <c r="F29" s="346" t="s">
        <v>2760</v>
      </c>
      <c r="G29" s="346" t="s">
        <v>2761</v>
      </c>
      <c r="H29" s="346" t="s">
        <v>462</v>
      </c>
      <c r="I29" s="493"/>
      <c r="J29" s="494"/>
      <c r="K29" s="495"/>
      <c r="L29" s="496"/>
    </row>
    <row r="30" spans="1:12" ht="25.5">
      <c r="A30" s="295">
        <v>24</v>
      </c>
      <c r="B30" s="346" t="s">
        <v>2752</v>
      </c>
      <c r="C30" s="443" t="s">
        <v>1294</v>
      </c>
      <c r="D30" s="509">
        <v>50000</v>
      </c>
      <c r="E30" s="347" t="s">
        <v>2762</v>
      </c>
      <c r="F30" s="346" t="s">
        <v>2763</v>
      </c>
      <c r="G30" s="346" t="s">
        <v>2764</v>
      </c>
      <c r="H30" s="346" t="s">
        <v>462</v>
      </c>
      <c r="I30" s="493"/>
      <c r="J30" s="494"/>
      <c r="K30" s="495"/>
      <c r="L30" s="496"/>
    </row>
    <row r="31" spans="1:12" ht="25.5">
      <c r="A31" s="296">
        <v>25</v>
      </c>
      <c r="B31" s="346" t="s">
        <v>2752</v>
      </c>
      <c r="C31" s="443" t="s">
        <v>1294</v>
      </c>
      <c r="D31" s="509">
        <v>60000</v>
      </c>
      <c r="E31" s="347" t="s">
        <v>2765</v>
      </c>
      <c r="F31" s="346" t="s">
        <v>2766</v>
      </c>
      <c r="G31" s="346" t="s">
        <v>2767</v>
      </c>
      <c r="H31" s="346" t="s">
        <v>462</v>
      </c>
      <c r="I31" s="493"/>
      <c r="J31" s="494"/>
      <c r="K31" s="495"/>
      <c r="L31" s="496"/>
    </row>
    <row r="32" spans="1:12" ht="25.5">
      <c r="A32" s="295">
        <v>26</v>
      </c>
      <c r="B32" s="346" t="s">
        <v>2752</v>
      </c>
      <c r="C32" s="443" t="s">
        <v>1294</v>
      </c>
      <c r="D32" s="509">
        <v>30000</v>
      </c>
      <c r="E32" s="347" t="s">
        <v>2768</v>
      </c>
      <c r="F32" s="346" t="s">
        <v>2769</v>
      </c>
      <c r="G32" s="346" t="s">
        <v>2770</v>
      </c>
      <c r="H32" s="346" t="s">
        <v>1295</v>
      </c>
      <c r="I32" s="493"/>
      <c r="J32" s="494"/>
      <c r="K32" s="495"/>
      <c r="L32" s="496"/>
    </row>
    <row r="33" spans="1:12" ht="25.5">
      <c r="A33" s="295">
        <v>27</v>
      </c>
      <c r="B33" s="346" t="s">
        <v>2752</v>
      </c>
      <c r="C33" s="443" t="s">
        <v>1294</v>
      </c>
      <c r="D33" s="509">
        <v>800</v>
      </c>
      <c r="E33" s="347" t="s">
        <v>2771</v>
      </c>
      <c r="F33" s="346" t="s">
        <v>2772</v>
      </c>
      <c r="G33" s="346" t="s">
        <v>2773</v>
      </c>
      <c r="H33" s="346" t="s">
        <v>462</v>
      </c>
      <c r="I33" s="493"/>
      <c r="J33" s="494"/>
      <c r="K33" s="495"/>
      <c r="L33" s="496"/>
    </row>
    <row r="34" spans="1:12" ht="25.5">
      <c r="A34" s="296">
        <v>28</v>
      </c>
      <c r="B34" s="346" t="s">
        <v>2774</v>
      </c>
      <c r="C34" s="443" t="s">
        <v>1294</v>
      </c>
      <c r="D34" s="509">
        <v>55000</v>
      </c>
      <c r="E34" s="347" t="s">
        <v>2775</v>
      </c>
      <c r="F34" s="346" t="s">
        <v>2776</v>
      </c>
      <c r="G34" s="346" t="s">
        <v>2777</v>
      </c>
      <c r="H34" s="346" t="s">
        <v>462</v>
      </c>
      <c r="I34" s="493"/>
      <c r="J34" s="494"/>
      <c r="K34" s="495"/>
      <c r="L34" s="496"/>
    </row>
    <row r="35" spans="1:12" ht="24">
      <c r="A35" s="295">
        <v>29</v>
      </c>
      <c r="B35" s="346" t="s">
        <v>2778</v>
      </c>
      <c r="C35" s="443" t="s">
        <v>219</v>
      </c>
      <c r="D35" s="509">
        <v>20</v>
      </c>
      <c r="E35" s="347" t="s">
        <v>2779</v>
      </c>
      <c r="F35" s="346" t="s">
        <v>2780</v>
      </c>
      <c r="G35" s="346" t="s">
        <v>2781</v>
      </c>
      <c r="H35" s="346" t="s">
        <v>1295</v>
      </c>
      <c r="I35" s="493"/>
      <c r="J35" s="494"/>
      <c r="K35" s="495"/>
      <c r="L35" s="496"/>
    </row>
    <row r="36" spans="1:12" ht="30">
      <c r="A36" s="295">
        <v>30</v>
      </c>
      <c r="B36" s="346" t="s">
        <v>2695</v>
      </c>
      <c r="C36" s="443" t="s">
        <v>1294</v>
      </c>
      <c r="D36" s="510">
        <v>30000</v>
      </c>
      <c r="E36" s="354" t="s">
        <v>2782</v>
      </c>
      <c r="F36" s="353" t="s">
        <v>2783</v>
      </c>
      <c r="G36" s="354" t="s">
        <v>2784</v>
      </c>
      <c r="H36" s="355" t="s">
        <v>462</v>
      </c>
      <c r="I36" s="493"/>
      <c r="J36" s="494"/>
      <c r="K36" s="495"/>
      <c r="L36" s="496"/>
    </row>
    <row r="37" spans="1:12" ht="30">
      <c r="A37" s="296">
        <v>31</v>
      </c>
      <c r="B37" s="511" t="s">
        <v>2778</v>
      </c>
      <c r="C37" s="443" t="s">
        <v>1294</v>
      </c>
      <c r="D37" s="510">
        <v>50000</v>
      </c>
      <c r="E37" s="354" t="s">
        <v>2785</v>
      </c>
      <c r="F37" s="353" t="s">
        <v>2786</v>
      </c>
      <c r="G37" s="354" t="s">
        <v>2787</v>
      </c>
      <c r="H37" s="355" t="s">
        <v>1296</v>
      </c>
      <c r="I37" s="493"/>
      <c r="J37" s="494"/>
      <c r="K37" s="495"/>
      <c r="L37" s="496"/>
    </row>
    <row r="38" spans="1:12" ht="30">
      <c r="A38" s="295">
        <v>32</v>
      </c>
      <c r="B38" s="511" t="s">
        <v>2778</v>
      </c>
      <c r="C38" s="443" t="s">
        <v>1294</v>
      </c>
      <c r="D38" s="510">
        <v>55000</v>
      </c>
      <c r="E38" s="354" t="s">
        <v>2788</v>
      </c>
      <c r="F38" s="353" t="s">
        <v>2789</v>
      </c>
      <c r="G38" s="354" t="s">
        <v>2790</v>
      </c>
      <c r="H38" s="355" t="s">
        <v>462</v>
      </c>
      <c r="I38" s="493"/>
      <c r="J38" s="494"/>
      <c r="K38" s="495"/>
      <c r="L38" s="496"/>
    </row>
    <row r="39" spans="1:12" ht="30">
      <c r="A39" s="295">
        <v>33</v>
      </c>
      <c r="B39" s="511" t="s">
        <v>2778</v>
      </c>
      <c r="C39" s="443" t="s">
        <v>1294</v>
      </c>
      <c r="D39" s="510">
        <v>120000</v>
      </c>
      <c r="E39" s="354" t="s">
        <v>2791</v>
      </c>
      <c r="F39" s="353" t="s">
        <v>2792</v>
      </c>
      <c r="G39" s="354" t="s">
        <v>2793</v>
      </c>
      <c r="H39" s="355" t="s">
        <v>1296</v>
      </c>
      <c r="I39" s="493"/>
      <c r="J39" s="494"/>
      <c r="K39" s="495"/>
      <c r="L39" s="496"/>
    </row>
    <row r="40" spans="1:12" ht="30">
      <c r="A40" s="296">
        <v>34</v>
      </c>
      <c r="B40" s="511" t="s">
        <v>2778</v>
      </c>
      <c r="C40" s="443" t="s">
        <v>1294</v>
      </c>
      <c r="D40" s="510">
        <v>85000</v>
      </c>
      <c r="E40" s="354" t="s">
        <v>2794</v>
      </c>
      <c r="F40" s="353" t="s">
        <v>2795</v>
      </c>
      <c r="G40" s="354" t="s">
        <v>2796</v>
      </c>
      <c r="H40" s="355" t="s">
        <v>462</v>
      </c>
      <c r="I40" s="493"/>
      <c r="J40" s="494"/>
      <c r="K40" s="495"/>
      <c r="L40" s="496"/>
    </row>
    <row r="41" spans="1:12" ht="30">
      <c r="A41" s="295">
        <v>35</v>
      </c>
      <c r="B41" s="511" t="s">
        <v>2752</v>
      </c>
      <c r="C41" s="443" t="s">
        <v>1294</v>
      </c>
      <c r="D41" s="510">
        <v>40000</v>
      </c>
      <c r="E41" s="354" t="s">
        <v>2797</v>
      </c>
      <c r="F41" s="353" t="s">
        <v>2798</v>
      </c>
      <c r="G41" s="354" t="s">
        <v>2799</v>
      </c>
      <c r="H41" s="355" t="s">
        <v>1296</v>
      </c>
      <c r="I41" s="493"/>
      <c r="J41" s="494"/>
      <c r="K41" s="495"/>
      <c r="L41" s="496"/>
    </row>
    <row r="42" spans="1:12" ht="30">
      <c r="A42" s="295">
        <v>36</v>
      </c>
      <c r="B42" s="511" t="s">
        <v>2774</v>
      </c>
      <c r="C42" s="443" t="s">
        <v>1294</v>
      </c>
      <c r="D42" s="510">
        <v>60000</v>
      </c>
      <c r="E42" s="354" t="s">
        <v>2800</v>
      </c>
      <c r="F42" s="353" t="s">
        <v>2801</v>
      </c>
      <c r="G42" s="354" t="s">
        <v>2802</v>
      </c>
      <c r="H42" s="355" t="s">
        <v>1295</v>
      </c>
      <c r="I42" s="493"/>
      <c r="J42" s="494"/>
      <c r="K42" s="495"/>
      <c r="L42" s="496"/>
    </row>
    <row r="43" spans="1:12" ht="30">
      <c r="A43" s="296">
        <v>37</v>
      </c>
      <c r="B43" s="511" t="s">
        <v>2774</v>
      </c>
      <c r="C43" s="443" t="s">
        <v>1294</v>
      </c>
      <c r="D43" s="510">
        <v>60000</v>
      </c>
      <c r="E43" s="354" t="s">
        <v>2803</v>
      </c>
      <c r="F43" s="353" t="s">
        <v>2804</v>
      </c>
      <c r="G43" s="354" t="s">
        <v>2805</v>
      </c>
      <c r="H43" s="355" t="s">
        <v>1296</v>
      </c>
      <c r="I43" s="493"/>
      <c r="J43" s="494"/>
      <c r="K43" s="495"/>
      <c r="L43" s="496"/>
    </row>
    <row r="44" spans="1:12" ht="30">
      <c r="A44" s="295">
        <v>38</v>
      </c>
      <c r="B44" s="511" t="s">
        <v>2774</v>
      </c>
      <c r="C44" s="443" t="s">
        <v>1294</v>
      </c>
      <c r="D44" s="510">
        <v>60000</v>
      </c>
      <c r="E44" s="354" t="s">
        <v>2806</v>
      </c>
      <c r="F44" s="353" t="s">
        <v>2807</v>
      </c>
      <c r="G44" s="354" t="s">
        <v>2808</v>
      </c>
      <c r="H44" s="355" t="s">
        <v>2809</v>
      </c>
      <c r="I44" s="493"/>
      <c r="J44" s="494"/>
      <c r="K44" s="495"/>
      <c r="L44" s="496"/>
    </row>
    <row r="45" spans="1:12" ht="25.5">
      <c r="A45" s="295">
        <v>39</v>
      </c>
      <c r="B45" s="346" t="s">
        <v>2810</v>
      </c>
      <c r="C45" s="443" t="s">
        <v>1294</v>
      </c>
      <c r="D45" s="509">
        <v>50000</v>
      </c>
      <c r="E45" s="347" t="s">
        <v>2811</v>
      </c>
      <c r="F45" s="346" t="s">
        <v>2812</v>
      </c>
      <c r="G45" s="346" t="s">
        <v>2813</v>
      </c>
      <c r="H45" s="346" t="s">
        <v>462</v>
      </c>
      <c r="I45" s="493"/>
      <c r="J45" s="494"/>
      <c r="K45" s="495"/>
      <c r="L45" s="496"/>
    </row>
    <row r="46" spans="1:12" ht="25.5">
      <c r="A46" s="296">
        <v>40</v>
      </c>
      <c r="B46" s="346" t="s">
        <v>2815</v>
      </c>
      <c r="C46" s="443" t="s">
        <v>1294</v>
      </c>
      <c r="D46" s="509">
        <v>3260</v>
      </c>
      <c r="E46" s="347" t="s">
        <v>2814</v>
      </c>
      <c r="F46" s="346" t="s">
        <v>2816</v>
      </c>
      <c r="G46" s="346" t="s">
        <v>2817</v>
      </c>
      <c r="H46" s="346" t="s">
        <v>462</v>
      </c>
      <c r="I46" s="493"/>
      <c r="J46" s="494"/>
      <c r="K46" s="495"/>
      <c r="L46" s="496"/>
    </row>
    <row r="47" spans="1:12" ht="25.5">
      <c r="A47" s="295">
        <v>41</v>
      </c>
      <c r="B47" s="346" t="s">
        <v>2815</v>
      </c>
      <c r="C47" s="443" t="s">
        <v>1294</v>
      </c>
      <c r="D47" s="509">
        <v>25000</v>
      </c>
      <c r="E47" s="347" t="s">
        <v>2526</v>
      </c>
      <c r="F47" s="346" t="s">
        <v>2527</v>
      </c>
      <c r="G47" s="346" t="s">
        <v>2528</v>
      </c>
      <c r="H47" s="346" t="s">
        <v>462</v>
      </c>
      <c r="I47" s="493"/>
      <c r="J47" s="494"/>
      <c r="K47" s="495"/>
      <c r="L47" s="496"/>
    </row>
    <row r="48" spans="1:12" ht="45">
      <c r="A48" s="295">
        <v>42</v>
      </c>
      <c r="B48" s="346" t="s">
        <v>2810</v>
      </c>
      <c r="C48" s="443" t="s">
        <v>1294</v>
      </c>
      <c r="D48" s="510">
        <v>110000</v>
      </c>
      <c r="E48" s="354" t="s">
        <v>2818</v>
      </c>
      <c r="F48" s="353" t="s">
        <v>2819</v>
      </c>
      <c r="G48" s="354" t="s">
        <v>2820</v>
      </c>
      <c r="H48" s="355" t="s">
        <v>1296</v>
      </c>
      <c r="I48" s="493"/>
      <c r="J48" s="494"/>
      <c r="K48" s="495"/>
      <c r="L48" s="496"/>
    </row>
    <row r="49" spans="1:12" ht="15.75" thickBot="1">
      <c r="A49" s="294" t="s">
        <v>264</v>
      </c>
      <c r="B49" s="348"/>
      <c r="C49" s="349"/>
      <c r="D49" s="449"/>
      <c r="E49" s="293"/>
      <c r="F49" s="292"/>
      <c r="G49" s="292"/>
      <c r="H49" s="292"/>
      <c r="I49" s="291"/>
      <c r="J49" s="290"/>
      <c r="K49" s="289"/>
      <c r="L49" s="288"/>
    </row>
    <row r="50" spans="1:12" s="286" customFormat="1">
      <c r="A50" s="526" t="s">
        <v>409</v>
      </c>
      <c r="B50" s="526"/>
      <c r="C50" s="526"/>
      <c r="D50" s="526"/>
      <c r="E50" s="526"/>
      <c r="F50" s="526"/>
      <c r="G50" s="526"/>
      <c r="H50" s="526"/>
      <c r="I50" s="526"/>
      <c r="J50" s="526"/>
      <c r="K50" s="526"/>
      <c r="L50" s="526"/>
    </row>
    <row r="51" spans="1:12" s="287" customFormat="1" ht="12.75">
      <c r="A51" s="526" t="s">
        <v>436</v>
      </c>
      <c r="B51" s="526"/>
      <c r="C51" s="526"/>
      <c r="D51" s="526"/>
      <c r="E51" s="526"/>
      <c r="F51" s="526"/>
      <c r="G51" s="526"/>
      <c r="H51" s="526"/>
      <c r="I51" s="526"/>
      <c r="J51" s="526"/>
      <c r="K51" s="526"/>
      <c r="L51" s="526"/>
    </row>
    <row r="52" spans="1:12" s="287" customFormat="1" ht="12.75">
      <c r="A52" s="526"/>
      <c r="B52" s="526"/>
      <c r="C52" s="526"/>
      <c r="D52" s="526"/>
      <c r="E52" s="526"/>
      <c r="F52" s="526"/>
      <c r="G52" s="526"/>
      <c r="H52" s="526"/>
      <c r="I52" s="526"/>
      <c r="J52" s="526"/>
      <c r="K52" s="526"/>
      <c r="L52" s="526"/>
    </row>
    <row r="53" spans="1:12" s="286" customFormat="1">
      <c r="A53" s="526" t="s">
        <v>435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  <c r="L53" s="526"/>
    </row>
    <row r="54" spans="1:12" s="286" customFormat="1">
      <c r="A54" s="526"/>
      <c r="B54" s="526"/>
      <c r="C54" s="526"/>
      <c r="D54" s="526"/>
      <c r="E54" s="526"/>
      <c r="F54" s="526"/>
      <c r="G54" s="526"/>
      <c r="H54" s="526"/>
      <c r="I54" s="526"/>
      <c r="J54" s="526"/>
      <c r="K54" s="526"/>
      <c r="L54" s="526"/>
    </row>
    <row r="55" spans="1:12" s="286" customFormat="1">
      <c r="A55" s="526" t="s">
        <v>434</v>
      </c>
      <c r="B55" s="526"/>
      <c r="C55" s="526"/>
      <c r="D55" s="526"/>
      <c r="E55" s="526"/>
      <c r="F55" s="526"/>
      <c r="G55" s="526"/>
      <c r="H55" s="526"/>
      <c r="I55" s="526"/>
      <c r="J55" s="526"/>
      <c r="K55" s="526"/>
      <c r="L55" s="526"/>
    </row>
    <row r="56" spans="1:12" s="281" customFormat="1">
      <c r="A56" s="530" t="s">
        <v>96</v>
      </c>
      <c r="B56" s="530"/>
      <c r="C56" s="280"/>
      <c r="D56" s="450"/>
      <c r="E56" s="280"/>
      <c r="F56" s="280"/>
      <c r="G56" s="279"/>
      <c r="H56" s="280"/>
      <c r="I56" s="280"/>
      <c r="J56" s="279"/>
      <c r="K56" s="280"/>
      <c r="L56" s="279"/>
    </row>
    <row r="57" spans="1:12" s="281" customFormat="1">
      <c r="A57" s="280"/>
      <c r="B57" s="279"/>
      <c r="C57" s="284"/>
      <c r="D57" s="451"/>
      <c r="E57" s="284"/>
      <c r="F57" s="280"/>
      <c r="G57" s="279"/>
      <c r="H57" s="283"/>
      <c r="I57" s="280"/>
      <c r="J57" s="279"/>
      <c r="K57" s="280"/>
      <c r="L57" s="279"/>
    </row>
    <row r="58" spans="1:12" s="281" customFormat="1" ht="15" customHeight="1">
      <c r="A58" s="280"/>
      <c r="B58" s="279"/>
      <c r="C58" s="525" t="s">
        <v>256</v>
      </c>
      <c r="D58" s="525"/>
      <c r="E58" s="525"/>
      <c r="F58" s="280"/>
      <c r="G58" s="279"/>
      <c r="H58" s="397" t="s">
        <v>433</v>
      </c>
      <c r="I58" s="282"/>
      <c r="J58" s="279"/>
      <c r="K58" s="280"/>
      <c r="L58" s="279"/>
    </row>
    <row r="59" spans="1:12" s="278" customFormat="1">
      <c r="A59" s="280"/>
      <c r="B59" s="279"/>
      <c r="C59" s="525" t="s">
        <v>127</v>
      </c>
      <c r="D59" s="525"/>
      <c r="E59" s="525"/>
      <c r="F59" s="280"/>
      <c r="G59" s="279"/>
      <c r="H59" s="280"/>
      <c r="I59" s="280"/>
      <c r="J59" s="279"/>
      <c r="K59" s="280"/>
      <c r="L59" s="279"/>
    </row>
    <row r="60" spans="1:12" s="278" customFormat="1">
      <c r="D60" s="452"/>
      <c r="E60" s="276"/>
    </row>
    <row r="61" spans="1:12" s="278" customFormat="1">
      <c r="D61" s="452"/>
      <c r="E61" s="276"/>
    </row>
    <row r="62" spans="1:12" s="278" customFormat="1">
      <c r="D62" s="452"/>
      <c r="E62" s="276"/>
    </row>
    <row r="63" spans="1:12" s="278" customFormat="1">
      <c r="D63" s="452"/>
      <c r="E63" s="276"/>
    </row>
    <row r="64" spans="1:12" s="278" customFormat="1">
      <c r="D64" s="452"/>
    </row>
  </sheetData>
  <mergeCells count="8">
    <mergeCell ref="C59:E59"/>
    <mergeCell ref="A51:L52"/>
    <mergeCell ref="A53:L54"/>
    <mergeCell ref="A55:L55"/>
    <mergeCell ref="I4:K4"/>
    <mergeCell ref="A56:B56"/>
    <mergeCell ref="A50:L50"/>
    <mergeCell ref="C58:E58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49 F7:F35 F45:F47">
      <formula1>11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36:F44 F48">
      <formula1>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7 H36:H44 H4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49 B7:B36 B45:B48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37:B44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7:C49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93"/>
  <sheetViews>
    <sheetView showGridLines="0" tabSelected="1" view="pageBreakPreview" topLeftCell="A28" zoomScale="80" zoomScaleNormal="100" zoomScaleSheetLayoutView="80" workbookViewId="0">
      <selection activeCell="I37" sqref="I37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1.28515625" style="2" customWidth="1"/>
    <col min="8" max="16384" width="9.140625" style="2"/>
  </cols>
  <sheetData>
    <row r="1" spans="1:8">
      <c r="A1" s="75" t="s">
        <v>212</v>
      </c>
      <c r="B1" s="122"/>
      <c r="C1" s="536" t="s">
        <v>186</v>
      </c>
      <c r="D1" s="536"/>
      <c r="E1" s="106"/>
    </row>
    <row r="2" spans="1:8">
      <c r="A2" s="77" t="s">
        <v>128</v>
      </c>
      <c r="B2" s="122"/>
      <c r="C2" s="78"/>
      <c r="D2" s="531" t="s">
        <v>2687</v>
      </c>
      <c r="E2" s="532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N1'!D3</f>
        <v>მ.პ.გ. ქართული ოცნება - დემოკრატიული საქართველო</v>
      </c>
      <c r="B5" s="121"/>
      <c r="C5" s="121"/>
      <c r="D5" s="59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8">
      <c r="A9" s="49"/>
      <c r="B9" s="50"/>
      <c r="C9" s="158"/>
      <c r="D9" s="158"/>
      <c r="E9" s="106"/>
    </row>
    <row r="10" spans="1:8">
      <c r="A10" s="51" t="s">
        <v>179</v>
      </c>
      <c r="B10" s="52"/>
      <c r="C10" s="350">
        <f>SUM(C11,C34)</f>
        <v>3189312.11</v>
      </c>
      <c r="D10" s="350">
        <f>SUM(D11,D34)</f>
        <v>4016137.76</v>
      </c>
      <c r="E10" s="106"/>
      <c r="G10" s="376">
        <f>C10+'ფორმა N2'!C9+'ფორმა N3'!C9-'ფორმა N4'!C11-'ფორმა N5'!C9</f>
        <v>4210760.0199999996</v>
      </c>
      <c r="H10" s="376">
        <f>G10+G47+G46-D10</f>
        <v>0.71999999927356839</v>
      </c>
    </row>
    <row r="11" spans="1:8">
      <c r="A11" s="53" t="s">
        <v>180</v>
      </c>
      <c r="B11" s="54"/>
      <c r="C11" s="351">
        <f>SUM(C12:C32)</f>
        <v>2759384.86</v>
      </c>
      <c r="D11" s="351">
        <f>SUM(D12:D32)</f>
        <v>3590011.02</v>
      </c>
      <c r="E11" s="106"/>
    </row>
    <row r="12" spans="1:8">
      <c r="A12" s="57">
        <v>1110</v>
      </c>
      <c r="B12" s="56" t="s">
        <v>130</v>
      </c>
      <c r="C12" s="390">
        <v>31350</v>
      </c>
      <c r="D12" s="390">
        <v>6210</v>
      </c>
      <c r="E12" s="106"/>
    </row>
    <row r="13" spans="1:8">
      <c r="A13" s="57">
        <v>1120</v>
      </c>
      <c r="B13" s="56" t="s">
        <v>131</v>
      </c>
      <c r="C13" s="390"/>
      <c r="D13" s="390"/>
      <c r="E13" s="106"/>
    </row>
    <row r="14" spans="1:8">
      <c r="A14" s="57">
        <v>1211</v>
      </c>
      <c r="B14" s="56" t="s">
        <v>132</v>
      </c>
      <c r="C14" s="433">
        <v>189807</v>
      </c>
      <c r="D14" s="433">
        <v>758781</v>
      </c>
      <c r="E14" s="106"/>
      <c r="G14" s="377">
        <f>C12+C14+C15+C23+'ფორმა N2'!D9+'ფორმა N3'!D9-'ფორმა N4'!D11-'ფორმა N5'!D9-'ფორმა N7'!D12-'ფორმა N7'!D14-'ფორმა N7'!D15-D23</f>
        <v>0.93000000022584572</v>
      </c>
      <c r="H14" s="376">
        <f>C12+C14+C15+C23+'ფორმა N3'!D9-'ფორმა N5'!D9-'ფორმა N7'!D12-'ფორმა N7'!D14-'ფორმა N7'!D15-'ფორმა N7'!D23</f>
        <v>0.93000000022584572</v>
      </c>
    </row>
    <row r="15" spans="1:8">
      <c r="A15" s="57">
        <v>1212</v>
      </c>
      <c r="B15" s="56" t="s">
        <v>133</v>
      </c>
      <c r="C15" s="433">
        <f>4505.08+20601.1</f>
        <v>25106.18</v>
      </c>
      <c r="D15" s="433">
        <f>2967.75+13597.08</f>
        <v>16564.830000000002</v>
      </c>
      <c r="E15" s="106"/>
      <c r="G15" s="376"/>
    </row>
    <row r="16" spans="1:8">
      <c r="A16" s="57">
        <v>1213</v>
      </c>
      <c r="B16" s="56" t="s">
        <v>134</v>
      </c>
      <c r="C16" s="390"/>
      <c r="D16" s="390"/>
      <c r="E16" s="106"/>
    </row>
    <row r="17" spans="1:12">
      <c r="A17" s="57">
        <v>1214</v>
      </c>
      <c r="B17" s="56" t="s">
        <v>135</v>
      </c>
      <c r="C17" s="390"/>
      <c r="D17" s="390"/>
      <c r="E17" s="106"/>
    </row>
    <row r="18" spans="1:12">
      <c r="A18" s="57">
        <v>1215</v>
      </c>
      <c r="B18" s="56" t="s">
        <v>136</v>
      </c>
      <c r="C18" s="390"/>
      <c r="D18" s="390"/>
      <c r="E18" s="106"/>
    </row>
    <row r="19" spans="1:12">
      <c r="A19" s="57">
        <v>1300</v>
      </c>
      <c r="B19" s="56" t="s">
        <v>137</v>
      </c>
      <c r="C19" s="390"/>
      <c r="D19" s="390"/>
      <c r="E19" s="106"/>
    </row>
    <row r="20" spans="1:12">
      <c r="A20" s="57">
        <v>1410</v>
      </c>
      <c r="B20" s="56" t="s">
        <v>138</v>
      </c>
      <c r="C20" s="390"/>
      <c r="D20" s="390"/>
      <c r="E20" s="106"/>
    </row>
    <row r="21" spans="1:12">
      <c r="A21" s="57">
        <v>1421</v>
      </c>
      <c r="B21" s="56" t="s">
        <v>139</v>
      </c>
      <c r="C21" s="390"/>
      <c r="D21" s="390"/>
      <c r="E21" s="106"/>
    </row>
    <row r="22" spans="1:12">
      <c r="A22" s="57">
        <v>1422</v>
      </c>
      <c r="B22" s="56" t="s">
        <v>140</v>
      </c>
      <c r="C22" s="390"/>
      <c r="D22" s="390"/>
      <c r="E22" s="106"/>
    </row>
    <row r="23" spans="1:12">
      <c r="A23" s="57">
        <v>1423</v>
      </c>
      <c r="B23" s="56" t="s">
        <v>141</v>
      </c>
      <c r="C23" s="390">
        <v>120</v>
      </c>
      <c r="D23" s="390">
        <f>120+163200</f>
        <v>163320</v>
      </c>
      <c r="E23" s="106"/>
    </row>
    <row r="24" spans="1:12">
      <c r="A24" s="57">
        <v>1431</v>
      </c>
      <c r="B24" s="56" t="s">
        <v>142</v>
      </c>
      <c r="C24" s="390"/>
      <c r="D24" s="390"/>
      <c r="E24" s="106"/>
      <c r="I24" s="376"/>
    </row>
    <row r="25" spans="1:12">
      <c r="A25" s="57">
        <v>1432</v>
      </c>
      <c r="B25" s="56" t="s">
        <v>143</v>
      </c>
      <c r="C25" s="390"/>
      <c r="D25" s="390"/>
      <c r="E25" s="106"/>
      <c r="J25" s="376"/>
      <c r="L25" s="376"/>
    </row>
    <row r="26" spans="1:12">
      <c r="A26" s="57">
        <v>1433</v>
      </c>
      <c r="B26" s="56" t="s">
        <v>144</v>
      </c>
      <c r="C26" s="433">
        <v>17610.189999999999</v>
      </c>
      <c r="D26" s="433">
        <v>102257.60000000001</v>
      </c>
      <c r="E26" s="106"/>
      <c r="G26" s="376"/>
      <c r="H26" s="376"/>
    </row>
    <row r="27" spans="1:12">
      <c r="A27" s="57">
        <v>1441</v>
      </c>
      <c r="B27" s="56" t="s">
        <v>145</v>
      </c>
      <c r="C27" s="433">
        <f>45593.4+65291.09</f>
        <v>110884.48999999999</v>
      </c>
      <c r="D27" s="433">
        <f>40275.56+74354.03</f>
        <v>114629.59</v>
      </c>
      <c r="E27" s="106"/>
    </row>
    <row r="28" spans="1:12">
      <c r="A28" s="57">
        <v>1442</v>
      </c>
      <c r="B28" s="56" t="s">
        <v>146</v>
      </c>
      <c r="C28" s="433">
        <f>2378832+5675</f>
        <v>2384507</v>
      </c>
      <c r="D28" s="433">
        <f>2427148+1100</f>
        <v>2428248</v>
      </c>
      <c r="E28" s="106"/>
      <c r="F28" s="376"/>
      <c r="G28" s="376"/>
      <c r="H28" s="376"/>
    </row>
    <row r="29" spans="1:12">
      <c r="A29" s="57">
        <v>1443</v>
      </c>
      <c r="B29" s="56" t="s">
        <v>147</v>
      </c>
      <c r="C29" s="390"/>
      <c r="D29" s="390"/>
      <c r="E29" s="106"/>
    </row>
    <row r="30" spans="1:12">
      <c r="A30" s="57">
        <v>1444</v>
      </c>
      <c r="B30" s="56" t="s">
        <v>148</v>
      </c>
      <c r="C30" s="8"/>
      <c r="D30" s="390"/>
      <c r="E30" s="106"/>
      <c r="H30" s="376"/>
    </row>
    <row r="31" spans="1:12">
      <c r="A31" s="57">
        <v>1445</v>
      </c>
      <c r="B31" s="56" t="s">
        <v>149</v>
      </c>
      <c r="C31" s="8"/>
      <c r="D31" s="390"/>
      <c r="E31" s="106"/>
    </row>
    <row r="32" spans="1:12">
      <c r="A32" s="57">
        <v>1446</v>
      </c>
      <c r="B32" s="56" t="s">
        <v>150</v>
      </c>
      <c r="C32" s="8"/>
      <c r="D32" s="8"/>
      <c r="E32" s="106"/>
    </row>
    <row r="33" spans="1:7">
      <c r="A33" s="30"/>
      <c r="E33" s="106"/>
    </row>
    <row r="34" spans="1:7">
      <c r="A34" s="58" t="s">
        <v>181</v>
      </c>
      <c r="B34" s="56"/>
      <c r="C34" s="351">
        <f>SUM(C35:C42)</f>
        <v>429927.25</v>
      </c>
      <c r="D34" s="351">
        <f>SUM(D35:D42)</f>
        <v>426126.74</v>
      </c>
      <c r="E34" s="106"/>
    </row>
    <row r="35" spans="1:7">
      <c r="A35" s="57">
        <v>2110</v>
      </c>
      <c r="B35" s="56" t="s">
        <v>89</v>
      </c>
      <c r="C35" s="8"/>
      <c r="D35" s="390"/>
      <c r="E35" s="106"/>
    </row>
    <row r="36" spans="1:7">
      <c r="A36" s="57">
        <v>2120</v>
      </c>
      <c r="B36" s="56" t="s">
        <v>151</v>
      </c>
      <c r="C36" s="433">
        <v>392754.25</v>
      </c>
      <c r="D36" s="433">
        <v>392754.25</v>
      </c>
      <c r="E36" s="106"/>
    </row>
    <row r="37" spans="1:7">
      <c r="A37" s="57">
        <v>2130</v>
      </c>
      <c r="B37" s="56" t="s">
        <v>90</v>
      </c>
      <c r="C37" s="390"/>
      <c r="D37" s="390"/>
      <c r="E37" s="106"/>
    </row>
    <row r="38" spans="1:7">
      <c r="A38" s="57">
        <v>2140</v>
      </c>
      <c r="B38" s="56" t="s">
        <v>389</v>
      </c>
      <c r="C38" s="390"/>
      <c r="D38" s="390"/>
      <c r="E38" s="106"/>
    </row>
    <row r="39" spans="1:7">
      <c r="A39" s="57">
        <v>2150</v>
      </c>
      <c r="B39" s="56" t="s">
        <v>392</v>
      </c>
      <c r="C39" s="390">
        <v>940</v>
      </c>
      <c r="D39" s="433">
        <v>940</v>
      </c>
      <c r="E39" s="106"/>
    </row>
    <row r="40" spans="1:7">
      <c r="A40" s="57">
        <v>2220</v>
      </c>
      <c r="B40" s="56" t="s">
        <v>91</v>
      </c>
      <c r="C40" s="433">
        <v>36233</v>
      </c>
      <c r="D40" s="433">
        <v>32432.49</v>
      </c>
      <c r="E40" s="106"/>
    </row>
    <row r="41" spans="1:7">
      <c r="A41" s="57">
        <v>2300</v>
      </c>
      <c r="B41" s="56" t="s">
        <v>152</v>
      </c>
      <c r="C41" s="8"/>
      <c r="D41" s="390"/>
      <c r="E41" s="106"/>
    </row>
    <row r="42" spans="1:7">
      <c r="A42" s="57">
        <v>2400</v>
      </c>
      <c r="B42" s="56" t="s">
        <v>153</v>
      </c>
      <c r="C42" s="8"/>
      <c r="D42" s="8"/>
      <c r="E42" s="106"/>
    </row>
    <row r="43" spans="1:7">
      <c r="A43" s="31"/>
      <c r="E43" s="106"/>
    </row>
    <row r="44" spans="1:7">
      <c r="A44" s="55" t="s">
        <v>185</v>
      </c>
      <c r="B44" s="56"/>
      <c r="C44" s="351">
        <f>SUM(C45,C64)</f>
        <v>3189311.8000000003</v>
      </c>
      <c r="D44" s="351">
        <f>SUM(D45,D64)</f>
        <v>4016138.44</v>
      </c>
      <c r="E44" s="106"/>
    </row>
    <row r="45" spans="1:7">
      <c r="A45" s="58" t="s">
        <v>182</v>
      </c>
      <c r="B45" s="56"/>
      <c r="C45" s="351">
        <f>SUM(C46:C61)</f>
        <v>3110866.9800000004</v>
      </c>
      <c r="D45" s="351">
        <f>SUM(D46:D61)</f>
        <v>2916245.44</v>
      </c>
      <c r="E45" s="106"/>
    </row>
    <row r="46" spans="1:7">
      <c r="A46" s="57">
        <v>3100</v>
      </c>
      <c r="B46" s="56" t="s">
        <v>154</v>
      </c>
      <c r="C46" s="8">
        <v>1000000</v>
      </c>
      <c r="D46" s="8">
        <v>1000000</v>
      </c>
      <c r="E46" s="106"/>
      <c r="G46" s="2">
        <f>D46-C46</f>
        <v>0</v>
      </c>
    </row>
    <row r="47" spans="1:7">
      <c r="A47" s="57">
        <v>3210</v>
      </c>
      <c r="B47" s="56" t="s">
        <v>155</v>
      </c>
      <c r="C47" s="433">
        <f>1542254+36118.85+53545.83+57906.3+812.5+380950+39187.5</f>
        <v>2110774.9800000004</v>
      </c>
      <c r="D47" s="433">
        <f>1439671+5314.78+12045+13148.16+812+444225+937.5</f>
        <v>1916153.44</v>
      </c>
      <c r="E47" s="106"/>
      <c r="G47" s="376">
        <f>D47-C47</f>
        <v>-194621.5400000005</v>
      </c>
    </row>
    <row r="48" spans="1:7">
      <c r="A48" s="57">
        <v>3221</v>
      </c>
      <c r="B48" s="56" t="s">
        <v>156</v>
      </c>
      <c r="C48" s="390"/>
      <c r="D48" s="8"/>
      <c r="E48" s="106"/>
    </row>
    <row r="49" spans="1:5">
      <c r="A49" s="57">
        <v>3222</v>
      </c>
      <c r="B49" s="56" t="s">
        <v>157</v>
      </c>
      <c r="C49" s="390"/>
      <c r="D49" s="8"/>
      <c r="E49" s="106"/>
    </row>
    <row r="50" spans="1:5">
      <c r="A50" s="57">
        <v>3223</v>
      </c>
      <c r="B50" s="56" t="s">
        <v>158</v>
      </c>
      <c r="C50" s="390"/>
      <c r="D50" s="8"/>
      <c r="E50" s="106"/>
    </row>
    <row r="51" spans="1:5">
      <c r="A51" s="57">
        <v>3224</v>
      </c>
      <c r="B51" s="56" t="s">
        <v>159</v>
      </c>
      <c r="C51" s="390"/>
      <c r="D51" s="8"/>
      <c r="E51" s="106"/>
    </row>
    <row r="52" spans="1:5">
      <c r="A52" s="57">
        <v>3231</v>
      </c>
      <c r="B52" s="56" t="s">
        <v>160</v>
      </c>
      <c r="C52" s="390"/>
      <c r="D52" s="8"/>
      <c r="E52" s="106"/>
    </row>
    <row r="53" spans="1:5">
      <c r="A53" s="57">
        <v>3232</v>
      </c>
      <c r="B53" s="56" t="s">
        <v>161</v>
      </c>
      <c r="C53" s="390"/>
      <c r="D53" s="8"/>
      <c r="E53" s="106"/>
    </row>
    <row r="54" spans="1:5">
      <c r="A54" s="57">
        <v>3234</v>
      </c>
      <c r="B54" s="56" t="s">
        <v>162</v>
      </c>
      <c r="C54" s="390">
        <v>92</v>
      </c>
      <c r="D54" s="390">
        <v>92</v>
      </c>
      <c r="E54" s="106"/>
    </row>
    <row r="55" spans="1:5" ht="30">
      <c r="A55" s="57">
        <v>3236</v>
      </c>
      <c r="B55" s="56" t="s">
        <v>177</v>
      </c>
      <c r="C55" s="390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78444.820000000007</v>
      </c>
      <c r="D64" s="351">
        <f>SUM(D65:D67)</f>
        <v>1099893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433">
        <v>78444.820000000007</v>
      </c>
      <c r="D67" s="433">
        <v>1099893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8">
      <c r="A83" s="2"/>
      <c r="B83" s="2"/>
    </row>
    <row r="84" spans="1:8">
      <c r="A84" s="70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70" t="s">
        <v>420</v>
      </c>
      <c r="D87" s="12"/>
      <c r="E87"/>
      <c r="F87"/>
      <c r="G87"/>
      <c r="H87"/>
    </row>
    <row r="88" spans="1:8">
      <c r="A88"/>
      <c r="B88" s="2" t="s">
        <v>421</v>
      </c>
      <c r="D88" s="12"/>
      <c r="E88"/>
      <c r="F88"/>
      <c r="G88"/>
      <c r="H88"/>
    </row>
    <row r="89" spans="1:8" customFormat="1" ht="12.75">
      <c r="B89" s="66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H15" sqref="H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33" t="s">
        <v>97</v>
      </c>
      <c r="J1" s="533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31" t="s">
        <v>2687</v>
      </c>
      <c r="J2" s="532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6" t="str">
        <f>'ფორმა N1'!D3</f>
        <v>მ.პ.გ. ქართული ოცნება - დემოკრატიული საქართველო</v>
      </c>
      <c r="B5" s="342"/>
      <c r="C5" s="342"/>
      <c r="D5" s="342"/>
      <c r="E5" s="342"/>
      <c r="F5" s="343"/>
      <c r="G5" s="342"/>
      <c r="H5" s="342"/>
      <c r="I5" s="342"/>
      <c r="J5" s="342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159">
        <v>1</v>
      </c>
      <c r="B10" s="357" t="s">
        <v>462</v>
      </c>
      <c r="C10" s="358" t="s">
        <v>463</v>
      </c>
      <c r="D10" s="430" t="s">
        <v>464</v>
      </c>
      <c r="E10" s="359" t="s">
        <v>465</v>
      </c>
      <c r="F10" s="160">
        <v>189806</v>
      </c>
      <c r="G10" s="497">
        <v>2011817.5</v>
      </c>
      <c r="H10" s="497">
        <v>1442842.53</v>
      </c>
      <c r="I10" s="160">
        <f>F10+G10-H10</f>
        <v>758780.97</v>
      </c>
      <c r="J10" s="160"/>
      <c r="K10" s="106"/>
    </row>
    <row r="11" spans="1:11" s="27" customFormat="1" ht="30">
      <c r="A11" s="159">
        <v>2</v>
      </c>
      <c r="B11" s="360" t="s">
        <v>462</v>
      </c>
      <c r="C11" s="361" t="s">
        <v>943</v>
      </c>
      <c r="D11" s="362" t="s">
        <v>466</v>
      </c>
      <c r="E11" s="363" t="s">
        <v>465</v>
      </c>
      <c r="F11" s="160">
        <v>4505</v>
      </c>
      <c r="G11" s="497">
        <v>0</v>
      </c>
      <c r="H11" s="497">
        <v>1537.33</v>
      </c>
      <c r="I11" s="160">
        <f>F11+G11-H11</f>
        <v>2967.67</v>
      </c>
      <c r="J11" s="160"/>
      <c r="K11" s="106"/>
    </row>
    <row r="12" spans="1:11" s="27" customFormat="1" ht="30">
      <c r="A12" s="159">
        <v>3</v>
      </c>
      <c r="B12" s="360" t="s">
        <v>462</v>
      </c>
      <c r="C12" s="361" t="s">
        <v>943</v>
      </c>
      <c r="D12" s="362" t="s">
        <v>467</v>
      </c>
      <c r="E12" s="363" t="s">
        <v>465</v>
      </c>
      <c r="F12" s="160">
        <v>0</v>
      </c>
      <c r="G12" s="497"/>
      <c r="H12" s="497"/>
      <c r="I12" s="160"/>
      <c r="J12" s="160"/>
      <c r="K12" s="106"/>
    </row>
    <row r="13" spans="1:11" s="27" customFormat="1" ht="30">
      <c r="A13" s="159">
        <v>4</v>
      </c>
      <c r="B13" s="360" t="s">
        <v>462</v>
      </c>
      <c r="C13" s="358" t="s">
        <v>940</v>
      </c>
      <c r="D13" s="430" t="s">
        <v>464</v>
      </c>
      <c r="E13" s="363" t="s">
        <v>939</v>
      </c>
      <c r="F13" s="160">
        <v>0</v>
      </c>
      <c r="G13" s="497">
        <v>0</v>
      </c>
      <c r="H13" s="497">
        <v>0</v>
      </c>
      <c r="I13" s="160">
        <v>0</v>
      </c>
      <c r="J13" s="160"/>
      <c r="K13" s="106"/>
    </row>
    <row r="14" spans="1:11" s="27" customFormat="1" ht="30">
      <c r="A14" s="159">
        <v>5</v>
      </c>
      <c r="B14" s="360" t="s">
        <v>462</v>
      </c>
      <c r="C14" s="361" t="s">
        <v>941</v>
      </c>
      <c r="D14" s="362" t="s">
        <v>466</v>
      </c>
      <c r="E14" s="363" t="s">
        <v>939</v>
      </c>
      <c r="F14" s="160">
        <v>20601</v>
      </c>
      <c r="G14" s="497">
        <v>590.79</v>
      </c>
      <c r="H14" s="497">
        <v>7594.85</v>
      </c>
      <c r="I14" s="160">
        <f>F14+G14-H14</f>
        <v>13596.94</v>
      </c>
      <c r="J14" s="160"/>
      <c r="K14" s="106"/>
    </row>
    <row r="15" spans="1:11" s="27" customFormat="1" ht="30">
      <c r="A15" s="356">
        <v>6</v>
      </c>
      <c r="B15" s="360" t="s">
        <v>462</v>
      </c>
      <c r="C15" s="361" t="s">
        <v>942</v>
      </c>
      <c r="D15" s="362" t="s">
        <v>467</v>
      </c>
      <c r="E15" s="363" t="s">
        <v>939</v>
      </c>
      <c r="F15" s="365">
        <v>0</v>
      </c>
      <c r="G15" s="364">
        <v>0</v>
      </c>
      <c r="H15" s="364">
        <v>0</v>
      </c>
      <c r="I15" s="364">
        <f>F15+G15-H15</f>
        <v>0</v>
      </c>
      <c r="J15" s="364"/>
      <c r="K15" s="106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224" t="s">
        <v>96</v>
      </c>
      <c r="C20" s="105"/>
      <c r="D20" s="105"/>
      <c r="E20" s="105"/>
      <c r="F20" s="225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2"/>
      <c r="G21" s="102"/>
      <c r="H21" s="102"/>
      <c r="I21" s="102"/>
      <c r="J21" s="102"/>
    </row>
    <row r="22" spans="1:10">
      <c r="A22" s="105"/>
      <c r="B22" s="105"/>
      <c r="C22" s="272"/>
      <c r="D22" s="105"/>
      <c r="E22" s="105"/>
      <c r="F22" s="272"/>
      <c r="G22" s="273"/>
      <c r="H22" s="273"/>
      <c r="I22" s="102"/>
      <c r="J22" s="102"/>
    </row>
    <row r="23" spans="1:10">
      <c r="A23" s="102"/>
      <c r="B23" s="105"/>
      <c r="C23" s="226" t="s">
        <v>256</v>
      </c>
      <c r="D23" s="226"/>
      <c r="E23" s="105"/>
      <c r="F23" s="105" t="s">
        <v>261</v>
      </c>
      <c r="G23" s="102"/>
      <c r="H23" s="102"/>
      <c r="I23" s="102"/>
      <c r="J23" s="102"/>
    </row>
    <row r="24" spans="1:10">
      <c r="A24" s="102"/>
      <c r="B24" s="105"/>
      <c r="C24" s="227" t="s">
        <v>127</v>
      </c>
      <c r="D24" s="105"/>
      <c r="E24" s="105"/>
      <c r="F24" s="105" t="s">
        <v>257</v>
      </c>
      <c r="G24" s="102"/>
      <c r="H24" s="102"/>
      <c r="I24" s="102"/>
      <c r="J24" s="102"/>
    </row>
    <row r="25" spans="1:10" customFormat="1">
      <c r="A25" s="102"/>
      <c r="B25" s="105"/>
      <c r="C25" s="105"/>
      <c r="D25" s="227"/>
      <c r="E25" s="102"/>
      <c r="F25" s="102"/>
      <c r="G25" s="102"/>
      <c r="H25" s="102"/>
      <c r="I25" s="102"/>
      <c r="J25" s="102"/>
    </row>
    <row r="26" spans="1:10" customFormat="1" ht="12.75">
      <c r="A26" s="102"/>
      <c r="B26" s="102"/>
      <c r="C26" s="102"/>
      <c r="D26" s="102"/>
      <c r="E26" s="102"/>
      <c r="F26" s="102"/>
      <c r="G26" s="102"/>
      <c r="H26" s="102"/>
      <c r="I26" s="102"/>
      <c r="J26" s="102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D12" sqref="D12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31" t="s">
        <v>2687</v>
      </c>
      <c r="H2" s="532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6" t="str">
        <f>'ფორმა N1'!D3</f>
        <v>მ.პ.გ. ქართული ოცნება - დემოკრატიული საქართველო</v>
      </c>
      <c r="B5" s="216"/>
      <c r="C5" s="216"/>
      <c r="D5" s="216"/>
      <c r="E5" s="216"/>
      <c r="F5" s="216"/>
      <c r="G5" s="216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514"/>
      <c r="C9" s="169"/>
      <c r="D9" s="170"/>
      <c r="E9" s="170"/>
      <c r="F9" s="170"/>
      <c r="G9" s="171">
        <v>31350</v>
      </c>
      <c r="H9" s="106"/>
    </row>
    <row r="10" spans="1:8" ht="15.75">
      <c r="A10" s="512">
        <v>1</v>
      </c>
      <c r="B10" s="517">
        <v>42653</v>
      </c>
      <c r="C10" s="516"/>
      <c r="D10" s="516">
        <v>30600</v>
      </c>
      <c r="E10" s="513" t="s">
        <v>209</v>
      </c>
      <c r="F10" s="173" t="s">
        <v>59</v>
      </c>
      <c r="G10" s="518">
        <f>G9-D10</f>
        <v>750</v>
      </c>
      <c r="H10" s="106"/>
    </row>
    <row r="11" spans="1:8" ht="15.75">
      <c r="A11" s="512">
        <v>2</v>
      </c>
      <c r="B11" s="517" t="s">
        <v>2752</v>
      </c>
      <c r="C11" s="485">
        <v>299120</v>
      </c>
      <c r="D11" s="361">
        <v>0</v>
      </c>
      <c r="E11" s="513" t="s">
        <v>209</v>
      </c>
      <c r="F11" s="173" t="s">
        <v>2822</v>
      </c>
      <c r="G11" s="518">
        <f>G10+C11</f>
        <v>299870</v>
      </c>
      <c r="H11" s="106"/>
    </row>
    <row r="12" spans="1:8" ht="15.75">
      <c r="A12" s="168">
        <v>3</v>
      </c>
      <c r="B12" s="507" t="s">
        <v>2774</v>
      </c>
      <c r="C12" s="515">
        <v>0</v>
      </c>
      <c r="D12" s="519">
        <f>324680-420-30600-163200</f>
        <v>130460</v>
      </c>
      <c r="E12" s="513" t="s">
        <v>209</v>
      </c>
      <c r="F12" s="173" t="s">
        <v>2822</v>
      </c>
      <c r="G12" s="518">
        <f>G11-D12</f>
        <v>169410</v>
      </c>
      <c r="H12" s="106"/>
    </row>
    <row r="13" spans="1:8" ht="30">
      <c r="A13" s="168">
        <v>4</v>
      </c>
      <c r="B13" s="157" t="s">
        <v>2774</v>
      </c>
      <c r="C13" s="172">
        <v>0</v>
      </c>
      <c r="D13" s="520">
        <v>163200</v>
      </c>
      <c r="E13" s="173" t="s">
        <v>209</v>
      </c>
      <c r="F13" s="173" t="s">
        <v>2824</v>
      </c>
      <c r="G13" s="174">
        <f t="shared" ref="G13:G19" si="0">IF(ISBLANK(B13),"",G12+C13-D13)</f>
        <v>6210</v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10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10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10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10" ht="15.75">
      <c r="A20" s="168" t="s">
        <v>266</v>
      </c>
      <c r="B20" s="157"/>
      <c r="C20" s="175"/>
      <c r="D20" s="176"/>
      <c r="E20" s="176"/>
      <c r="F20" s="176"/>
      <c r="G20" s="174" t="str">
        <f>IF(ISBLANK(B20),"",#REF!+C20-D20)</f>
        <v/>
      </c>
      <c r="H20" s="106"/>
    </row>
    <row r="21" spans="1:10">
      <c r="A21" s="177" t="s">
        <v>304</v>
      </c>
      <c r="B21" s="178"/>
      <c r="C21" s="179"/>
      <c r="D21" s="180"/>
      <c r="E21" s="180"/>
      <c r="F21" s="181"/>
      <c r="G21" s="499">
        <f>G9+C11-D10-D12-D13</f>
        <v>6210</v>
      </c>
      <c r="H21" s="106"/>
    </row>
    <row r="25" spans="1:10">
      <c r="B25" s="184" t="s">
        <v>96</v>
      </c>
      <c r="F25" s="185"/>
    </row>
    <row r="26" spans="1:10">
      <c r="F26" s="183"/>
      <c r="G26" s="183"/>
      <c r="H26" s="183"/>
      <c r="I26" s="183"/>
      <c r="J26" s="183"/>
    </row>
    <row r="27" spans="1:10">
      <c r="C27" s="186"/>
      <c r="F27" s="186"/>
      <c r="G27" s="187"/>
      <c r="H27" s="183"/>
      <c r="I27" s="183"/>
      <c r="J27" s="183"/>
    </row>
    <row r="28" spans="1:10">
      <c r="A28" s="183"/>
      <c r="C28" s="188" t="s">
        <v>256</v>
      </c>
      <c r="F28" s="189" t="s">
        <v>261</v>
      </c>
      <c r="G28" s="187"/>
      <c r="H28" s="183"/>
      <c r="I28" s="183"/>
      <c r="J28" s="183"/>
    </row>
    <row r="29" spans="1:10">
      <c r="A29" s="183"/>
      <c r="C29" s="190" t="s">
        <v>127</v>
      </c>
      <c r="F29" s="182" t="s">
        <v>257</v>
      </c>
      <c r="G29" s="183"/>
      <c r="H29" s="183"/>
      <c r="I29" s="183"/>
      <c r="J29" s="183"/>
    </row>
    <row r="30" spans="1:10" s="183" customFormat="1">
      <c r="B30" s="182"/>
    </row>
    <row r="31" spans="1:10" s="183" customFormat="1" ht="12.75"/>
    <row r="32" spans="1:10" s="183" customFormat="1" ht="12.75"/>
    <row r="33" s="183" customFormat="1" ht="12.75"/>
    <row r="34" s="183" customFormat="1" ht="12.75"/>
  </sheetData>
  <mergeCells count="1">
    <mergeCell ref="G2:H2"/>
  </mergeCells>
  <dataValidations count="1">
    <dataValidation allowBlank="1" showInputMessage="1" showErrorMessage="1" prompt="თვე/დღე/წელი" sqref="B11:B20"/>
  </dataValidations>
  <printOptions gridLines="1"/>
  <pageMargins left="0.7" right="0.7" top="0.75" bottom="0.75" header="0.3" footer="0.3"/>
  <pageSetup scale="6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3" zoomScale="80" zoomScaleNormal="100" zoomScaleSheetLayoutView="80" workbookViewId="0">
      <selection activeCell="G32" sqref="G3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538" t="s">
        <v>97</v>
      </c>
      <c r="J1" s="538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531" t="s">
        <v>2687</v>
      </c>
      <c r="J2" s="532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20" t="str">
        <f>'ფორმა N1'!D3</f>
        <v>მ.პ.გ. ქართული ოცნება - დემოკრატიული საქართველო</v>
      </c>
      <c r="B5" s="121"/>
      <c r="C5" s="121"/>
      <c r="D5" s="121"/>
      <c r="E5" s="121"/>
      <c r="F5" s="59"/>
      <c r="G5" s="59"/>
      <c r="H5" s="59"/>
      <c r="I5" s="132"/>
      <c r="J5" s="59"/>
      <c r="K5" s="106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37" t="s">
        <v>208</v>
      </c>
      <c r="C7" s="537"/>
      <c r="D7" s="537" t="s">
        <v>280</v>
      </c>
      <c r="E7" s="537"/>
      <c r="F7" s="537" t="s">
        <v>281</v>
      </c>
      <c r="G7" s="537"/>
      <c r="H7" s="156" t="s">
        <v>267</v>
      </c>
      <c r="I7" s="537" t="s">
        <v>211</v>
      </c>
      <c r="J7" s="537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3572</v>
      </c>
      <c r="C9" s="83">
        <f>SUM(C10,C14,C17)</f>
        <v>393694.83</v>
      </c>
      <c r="D9" s="83">
        <f t="shared" ref="D9:F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3572</v>
      </c>
      <c r="J9" s="83">
        <f>SUM(J10,J14,J17)</f>
        <v>393694.83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457"/>
      <c r="E11" s="457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457"/>
      <c r="E12" s="457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457"/>
      <c r="E13" s="457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3571</v>
      </c>
      <c r="C14" s="133">
        <f>SUM(C15:C16)</f>
        <v>392754.25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3571</v>
      </c>
      <c r="J14" s="133">
        <f t="shared" si="2"/>
        <v>392754.25</v>
      </c>
      <c r="K14" s="145"/>
    </row>
    <row r="15" spans="1:12" ht="15">
      <c r="A15" s="61" t="s">
        <v>110</v>
      </c>
      <c r="B15" s="26">
        <v>11</v>
      </c>
      <c r="C15" s="26">
        <v>266936.32000000001</v>
      </c>
      <c r="D15" s="26">
        <v>0</v>
      </c>
      <c r="E15" s="26">
        <v>0</v>
      </c>
      <c r="F15" s="26"/>
      <c r="G15" s="26"/>
      <c r="H15" s="26"/>
      <c r="I15" s="26">
        <f>B15+D15-F15</f>
        <v>11</v>
      </c>
      <c r="J15" s="26">
        <f>C15+E15-G15-H15</f>
        <v>266936.32000000001</v>
      </c>
      <c r="K15" s="145"/>
    </row>
    <row r="16" spans="1:12" ht="15">
      <c r="A16" s="61" t="s">
        <v>111</v>
      </c>
      <c r="B16" s="26">
        <v>3560</v>
      </c>
      <c r="C16" s="26">
        <v>125817.93</v>
      </c>
      <c r="D16" s="26">
        <v>0</v>
      </c>
      <c r="E16" s="26">
        <v>0</v>
      </c>
      <c r="F16" s="26"/>
      <c r="G16" s="26"/>
      <c r="H16" s="26"/>
      <c r="I16" s="26">
        <f>B16+D16-F16</f>
        <v>3560</v>
      </c>
      <c r="J16" s="26">
        <f>C16+E16-G16-H16</f>
        <v>125817.93</v>
      </c>
      <c r="K16" s="145"/>
    </row>
    <row r="17" spans="1:11" ht="15">
      <c r="A17" s="61" t="s">
        <v>112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940.58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940.58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>
        <v>1</v>
      </c>
      <c r="C21" s="26">
        <v>940.58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940.58</v>
      </c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23780</v>
      </c>
      <c r="C24" s="83">
        <f t="shared" ref="C24:J24" si="5">SUM(C25:C31)</f>
        <v>36233</v>
      </c>
      <c r="D24" s="83">
        <f t="shared" si="5"/>
        <v>0</v>
      </c>
      <c r="E24" s="83">
        <f t="shared" si="5"/>
        <v>0</v>
      </c>
      <c r="F24" s="83">
        <f t="shared" si="5"/>
        <v>2570</v>
      </c>
      <c r="G24" s="83">
        <f t="shared" si="5"/>
        <v>3801</v>
      </c>
      <c r="H24" s="83">
        <f t="shared" si="5"/>
        <v>0</v>
      </c>
      <c r="I24" s="83">
        <f t="shared" si="5"/>
        <v>21210</v>
      </c>
      <c r="J24" s="83">
        <f t="shared" si="5"/>
        <v>32432</v>
      </c>
      <c r="K24" s="145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23780</v>
      </c>
      <c r="C31" s="366">
        <v>36233</v>
      </c>
      <c r="D31" s="457"/>
      <c r="E31" s="458">
        <v>0</v>
      </c>
      <c r="F31" s="457">
        <v>2570</v>
      </c>
      <c r="G31" s="458">
        <v>3801</v>
      </c>
      <c r="H31" s="26"/>
      <c r="I31" s="26">
        <f>B31+D31-F31</f>
        <v>21210</v>
      </c>
      <c r="J31" s="366">
        <f>C31+E31-G31-H31</f>
        <v>32432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531" t="s">
        <v>2687</v>
      </c>
      <c r="I2" s="532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20" t="str">
        <f>'ფორმა N1'!D3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B9" sqref="B9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35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31" t="s">
        <v>2687</v>
      </c>
      <c r="J2" s="532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20" t="str">
        <f>'ფორმა N1'!D3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28.5">
      <c r="A9" s="68">
        <v>1</v>
      </c>
      <c r="B9" s="367" t="s">
        <v>468</v>
      </c>
      <c r="C9" s="368" t="s">
        <v>469</v>
      </c>
      <c r="D9" s="369" t="s">
        <v>470</v>
      </c>
      <c r="E9" s="369">
        <v>2012</v>
      </c>
      <c r="F9" s="369" t="s">
        <v>471</v>
      </c>
      <c r="G9" s="369">
        <v>66066.13</v>
      </c>
      <c r="H9" s="370" t="s">
        <v>472</v>
      </c>
      <c r="I9" s="26"/>
      <c r="J9" s="152"/>
    </row>
    <row r="10" spans="1:12" ht="15">
      <c r="A10" s="68">
        <v>2</v>
      </c>
      <c r="B10" s="371" t="s">
        <v>473</v>
      </c>
      <c r="C10" s="371" t="s">
        <v>474</v>
      </c>
      <c r="D10" s="372" t="s">
        <v>475</v>
      </c>
      <c r="E10" s="372">
        <v>2016</v>
      </c>
      <c r="F10" s="372" t="s">
        <v>476</v>
      </c>
      <c r="G10" s="372">
        <v>24874.959999999999</v>
      </c>
      <c r="H10" s="373">
        <v>42406</v>
      </c>
      <c r="I10" s="26"/>
      <c r="J10" s="152"/>
    </row>
    <row r="11" spans="1:12" ht="15">
      <c r="A11" s="68">
        <v>3</v>
      </c>
      <c r="B11" s="371" t="s">
        <v>473</v>
      </c>
      <c r="C11" s="371" t="s">
        <v>474</v>
      </c>
      <c r="D11" s="372" t="s">
        <v>475</v>
      </c>
      <c r="E11" s="372">
        <v>2016</v>
      </c>
      <c r="F11" s="372" t="s">
        <v>477</v>
      </c>
      <c r="G11" s="372">
        <v>24874.959999999999</v>
      </c>
      <c r="H11" s="373">
        <v>42406</v>
      </c>
      <c r="I11" s="26"/>
      <c r="J11" s="152"/>
    </row>
    <row r="12" spans="1:12" ht="15">
      <c r="A12" s="68">
        <v>4</v>
      </c>
      <c r="B12" s="371" t="s">
        <v>473</v>
      </c>
      <c r="C12" s="371" t="s">
        <v>474</v>
      </c>
      <c r="D12" s="372" t="s">
        <v>475</v>
      </c>
      <c r="E12" s="372">
        <v>2016</v>
      </c>
      <c r="F12" s="372" t="s">
        <v>478</v>
      </c>
      <c r="G12" s="372">
        <v>24874.959999999999</v>
      </c>
      <c r="H12" s="373">
        <v>42406</v>
      </c>
      <c r="I12" s="26"/>
      <c r="J12" s="152"/>
    </row>
    <row r="13" spans="1:12" ht="15">
      <c r="A13" s="68">
        <v>5</v>
      </c>
      <c r="B13" s="371" t="s">
        <v>473</v>
      </c>
      <c r="C13" s="371" t="s">
        <v>474</v>
      </c>
      <c r="D13" s="372" t="s">
        <v>475</v>
      </c>
      <c r="E13" s="372">
        <v>2016</v>
      </c>
      <c r="F13" s="372" t="s">
        <v>479</v>
      </c>
      <c r="G13" s="372">
        <v>24874.959999999999</v>
      </c>
      <c r="H13" s="373">
        <v>42406</v>
      </c>
      <c r="I13" s="26"/>
      <c r="J13" s="152"/>
    </row>
    <row r="14" spans="1:12" ht="15">
      <c r="A14" s="68">
        <v>6</v>
      </c>
      <c r="B14" s="368" t="s">
        <v>473</v>
      </c>
      <c r="C14" s="368" t="s">
        <v>474</v>
      </c>
      <c r="D14" s="374" t="s">
        <v>475</v>
      </c>
      <c r="E14" s="374">
        <v>2016</v>
      </c>
      <c r="F14" s="374" t="s">
        <v>480</v>
      </c>
      <c r="G14" s="374">
        <v>23250.45</v>
      </c>
      <c r="H14" s="375">
        <v>42649</v>
      </c>
      <c r="I14" s="26"/>
      <c r="J14" s="152"/>
    </row>
    <row r="15" spans="1:12" s="23" customFormat="1" ht="15">
      <c r="A15" s="68">
        <v>7</v>
      </c>
      <c r="B15" s="368" t="s">
        <v>473</v>
      </c>
      <c r="C15" s="368" t="s">
        <v>474</v>
      </c>
      <c r="D15" s="374" t="s">
        <v>475</v>
      </c>
      <c r="E15" s="374">
        <v>2016</v>
      </c>
      <c r="F15" s="374" t="s">
        <v>481</v>
      </c>
      <c r="G15" s="374">
        <v>23250.45</v>
      </c>
      <c r="H15" s="375">
        <v>42649</v>
      </c>
      <c r="I15" s="26"/>
      <c r="J15" s="146"/>
    </row>
    <row r="16" spans="1:12" s="23" customFormat="1" ht="15">
      <c r="A16" s="68">
        <v>8</v>
      </c>
      <c r="B16" s="368" t="s">
        <v>473</v>
      </c>
      <c r="C16" s="368" t="s">
        <v>474</v>
      </c>
      <c r="D16" s="374" t="s">
        <v>475</v>
      </c>
      <c r="E16" s="374">
        <v>2016</v>
      </c>
      <c r="F16" s="374" t="s">
        <v>482</v>
      </c>
      <c r="G16" s="374">
        <v>23250.45</v>
      </c>
      <c r="H16" s="375">
        <v>42649</v>
      </c>
      <c r="I16" s="26"/>
      <c r="J16" s="146"/>
    </row>
    <row r="17" spans="1:10" s="23" customFormat="1" ht="15">
      <c r="A17" s="68">
        <v>9</v>
      </c>
      <c r="B17" s="368" t="s">
        <v>473</v>
      </c>
      <c r="C17" s="368" t="s">
        <v>474</v>
      </c>
      <c r="D17" s="374" t="s">
        <v>475</v>
      </c>
      <c r="E17" s="374">
        <v>2016</v>
      </c>
      <c r="F17" s="374" t="s">
        <v>483</v>
      </c>
      <c r="G17" s="374">
        <v>23250.45</v>
      </c>
      <c r="H17" s="375">
        <v>42649</v>
      </c>
      <c r="I17" s="26"/>
      <c r="J17" s="146"/>
    </row>
    <row r="18" spans="1:10" s="23" customFormat="1" ht="15">
      <c r="A18" s="68">
        <v>10</v>
      </c>
      <c r="B18" s="368" t="s">
        <v>473</v>
      </c>
      <c r="C18" s="368" t="s">
        <v>474</v>
      </c>
      <c r="D18" s="374" t="s">
        <v>475</v>
      </c>
      <c r="E18" s="374">
        <v>2016</v>
      </c>
      <c r="F18" s="374" t="s">
        <v>484</v>
      </c>
      <c r="G18" s="374">
        <v>23250.45</v>
      </c>
      <c r="H18" s="375">
        <v>42649</v>
      </c>
      <c r="I18" s="26"/>
      <c r="J18" s="146"/>
    </row>
    <row r="19" spans="1:10" s="23" customFormat="1" ht="15">
      <c r="A19" s="68">
        <v>11</v>
      </c>
      <c r="B19" s="368" t="s">
        <v>473</v>
      </c>
      <c r="C19" s="368" t="s">
        <v>474</v>
      </c>
      <c r="D19" s="374" t="s">
        <v>475</v>
      </c>
      <c r="E19" s="374">
        <v>2016</v>
      </c>
      <c r="F19" s="374" t="s">
        <v>485</v>
      </c>
      <c r="G19" s="374">
        <v>24757.46</v>
      </c>
      <c r="H19" s="375">
        <v>42649</v>
      </c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0" customWidth="1"/>
    <col min="2" max="2" width="37.42578125" style="210" customWidth="1"/>
    <col min="3" max="3" width="21.5703125" style="210" customWidth="1"/>
    <col min="4" max="4" width="20" style="210" customWidth="1"/>
    <col min="5" max="5" width="18.7109375" style="210" customWidth="1"/>
    <col min="6" max="6" width="24.140625" style="210" customWidth="1"/>
    <col min="7" max="7" width="27.140625" style="210" customWidth="1"/>
    <col min="8" max="8" width="0.7109375" style="210" customWidth="1"/>
    <col min="9" max="16384" width="9.140625" style="210"/>
  </cols>
  <sheetData>
    <row r="1" spans="1:8" s="194" customFormat="1" ht="15">
      <c r="A1" s="191" t="s">
        <v>314</v>
      </c>
      <c r="B1" s="192"/>
      <c r="C1" s="192"/>
      <c r="D1" s="192"/>
      <c r="E1" s="192"/>
      <c r="F1" s="79"/>
      <c r="G1" s="79" t="s">
        <v>97</v>
      </c>
      <c r="H1" s="195"/>
    </row>
    <row r="2" spans="1:8" s="194" customFormat="1" ht="15">
      <c r="A2" s="195" t="s">
        <v>305</v>
      </c>
      <c r="B2" s="192"/>
      <c r="C2" s="192"/>
      <c r="D2" s="192"/>
      <c r="E2" s="193"/>
      <c r="F2" s="193"/>
      <c r="G2" s="531" t="s">
        <v>2687</v>
      </c>
      <c r="H2" s="532"/>
    </row>
    <row r="3" spans="1:8" s="194" customFormat="1">
      <c r="A3" s="195"/>
      <c r="B3" s="192"/>
      <c r="C3" s="192"/>
      <c r="D3" s="192"/>
      <c r="E3" s="193"/>
      <c r="F3" s="193"/>
      <c r="G3" s="193"/>
      <c r="H3" s="195"/>
    </row>
    <row r="4" spans="1:8" s="194" customFormat="1" ht="15">
      <c r="A4" s="115" t="s">
        <v>262</v>
      </c>
      <c r="B4" s="192"/>
      <c r="C4" s="192"/>
      <c r="D4" s="192"/>
      <c r="E4" s="196"/>
      <c r="F4" s="196"/>
      <c r="G4" s="193"/>
      <c r="H4" s="195"/>
    </row>
    <row r="5" spans="1:8" s="194" customFormat="1">
      <c r="A5" s="197" t="str">
        <f>'ფორმა N1'!D3</f>
        <v>მ.პ.გ. ქართული ოცნება - დემოკრატიული საქართველო</v>
      </c>
      <c r="B5" s="197"/>
      <c r="C5" s="197"/>
      <c r="D5" s="197"/>
      <c r="E5" s="197"/>
      <c r="F5" s="197"/>
      <c r="G5" s="198"/>
      <c r="H5" s="195"/>
    </row>
    <row r="6" spans="1:8" s="211" customFormat="1">
      <c r="A6" s="199"/>
      <c r="B6" s="199"/>
      <c r="C6" s="199"/>
      <c r="D6" s="199"/>
      <c r="E6" s="199"/>
      <c r="F6" s="199"/>
      <c r="G6" s="199"/>
      <c r="H6" s="196"/>
    </row>
    <row r="7" spans="1:8" s="194" customFormat="1" ht="51">
      <c r="A7" s="223" t="s">
        <v>64</v>
      </c>
      <c r="B7" s="202" t="s">
        <v>309</v>
      </c>
      <c r="C7" s="202" t="s">
        <v>310</v>
      </c>
      <c r="D7" s="202" t="s">
        <v>311</v>
      </c>
      <c r="E7" s="202" t="s">
        <v>312</v>
      </c>
      <c r="F7" s="202" t="s">
        <v>313</v>
      </c>
      <c r="G7" s="202" t="s">
        <v>306</v>
      </c>
      <c r="H7" s="195"/>
    </row>
    <row r="8" spans="1:8" s="194" customFormat="1">
      <c r="A8" s="200">
        <v>1</v>
      </c>
      <c r="B8" s="201">
        <v>2</v>
      </c>
      <c r="C8" s="201">
        <v>3</v>
      </c>
      <c r="D8" s="201">
        <v>4</v>
      </c>
      <c r="E8" s="202">
        <v>5</v>
      </c>
      <c r="F8" s="202">
        <v>6</v>
      </c>
      <c r="G8" s="202">
        <v>7</v>
      </c>
      <c r="H8" s="195"/>
    </row>
    <row r="9" spans="1:8" s="194" customFormat="1">
      <c r="A9" s="212">
        <v>1</v>
      </c>
      <c r="B9" s="203"/>
      <c r="C9" s="203"/>
      <c r="D9" s="204"/>
      <c r="E9" s="203"/>
      <c r="F9" s="203"/>
      <c r="G9" s="203"/>
      <c r="H9" s="195"/>
    </row>
    <row r="10" spans="1:8" s="194" customFormat="1">
      <c r="A10" s="212">
        <v>2</v>
      </c>
      <c r="B10" s="203"/>
      <c r="C10" s="203"/>
      <c r="D10" s="204"/>
      <c r="E10" s="203"/>
      <c r="F10" s="203"/>
      <c r="G10" s="203"/>
      <c r="H10" s="195"/>
    </row>
    <row r="11" spans="1:8" s="194" customFormat="1">
      <c r="A11" s="212">
        <v>3</v>
      </c>
      <c r="B11" s="203"/>
      <c r="C11" s="203"/>
      <c r="D11" s="204"/>
      <c r="E11" s="203"/>
      <c r="F11" s="203"/>
      <c r="G11" s="203"/>
      <c r="H11" s="195"/>
    </row>
    <row r="12" spans="1:8" s="194" customFormat="1">
      <c r="A12" s="212">
        <v>4</v>
      </c>
      <c r="B12" s="203"/>
      <c r="C12" s="203"/>
      <c r="D12" s="204"/>
      <c r="E12" s="203"/>
      <c r="F12" s="203"/>
      <c r="G12" s="203"/>
      <c r="H12" s="195"/>
    </row>
    <row r="13" spans="1:8" s="194" customFormat="1">
      <c r="A13" s="212">
        <v>5</v>
      </c>
      <c r="B13" s="203"/>
      <c r="C13" s="203"/>
      <c r="D13" s="204"/>
      <c r="E13" s="203"/>
      <c r="F13" s="203"/>
      <c r="G13" s="203"/>
      <c r="H13" s="195"/>
    </row>
    <row r="14" spans="1:8" s="194" customFormat="1">
      <c r="A14" s="212">
        <v>6</v>
      </c>
      <c r="B14" s="203"/>
      <c r="C14" s="203"/>
      <c r="D14" s="204"/>
      <c r="E14" s="203"/>
      <c r="F14" s="203"/>
      <c r="G14" s="203"/>
      <c r="H14" s="195"/>
    </row>
    <row r="15" spans="1:8" s="194" customFormat="1">
      <c r="A15" s="212">
        <v>7</v>
      </c>
      <c r="B15" s="203"/>
      <c r="C15" s="203"/>
      <c r="D15" s="204"/>
      <c r="E15" s="203"/>
      <c r="F15" s="203"/>
      <c r="G15" s="203"/>
      <c r="H15" s="195"/>
    </row>
    <row r="16" spans="1:8" s="194" customFormat="1">
      <c r="A16" s="212">
        <v>8</v>
      </c>
      <c r="B16" s="203"/>
      <c r="C16" s="203"/>
      <c r="D16" s="204"/>
      <c r="E16" s="203"/>
      <c r="F16" s="203"/>
      <c r="G16" s="203"/>
      <c r="H16" s="195"/>
    </row>
    <row r="17" spans="1:11" s="194" customFormat="1">
      <c r="A17" s="212">
        <v>9</v>
      </c>
      <c r="B17" s="203"/>
      <c r="C17" s="203"/>
      <c r="D17" s="204"/>
      <c r="E17" s="203"/>
      <c r="F17" s="203"/>
      <c r="G17" s="203"/>
      <c r="H17" s="195"/>
    </row>
    <row r="18" spans="1:11" s="194" customFormat="1">
      <c r="A18" s="212">
        <v>10</v>
      </c>
      <c r="B18" s="203"/>
      <c r="C18" s="203"/>
      <c r="D18" s="204"/>
      <c r="E18" s="203"/>
      <c r="F18" s="203"/>
      <c r="G18" s="203"/>
      <c r="H18" s="195"/>
    </row>
    <row r="19" spans="1:11" s="194" customFormat="1">
      <c r="A19" s="212" t="s">
        <v>264</v>
      </c>
      <c r="B19" s="203"/>
      <c r="C19" s="203"/>
      <c r="D19" s="204"/>
      <c r="E19" s="203"/>
      <c r="F19" s="203"/>
      <c r="G19" s="203"/>
      <c r="H19" s="195"/>
    </row>
    <row r="22" spans="1:11" s="194" customFormat="1"/>
    <row r="23" spans="1:11" s="194" customFormat="1"/>
    <row r="24" spans="1:11" s="21" customFormat="1" ht="15">
      <c r="B24" s="205" t="s">
        <v>96</v>
      </c>
      <c r="C24" s="205"/>
    </row>
    <row r="25" spans="1:11" s="21" customFormat="1" ht="15">
      <c r="B25" s="205"/>
      <c r="C25" s="205"/>
    </row>
    <row r="26" spans="1:11" s="21" customFormat="1" ht="15">
      <c r="C26" s="207"/>
      <c r="F26" s="207"/>
      <c r="G26" s="207"/>
      <c r="H26" s="206"/>
    </row>
    <row r="27" spans="1:11" s="21" customFormat="1" ht="15">
      <c r="C27" s="208" t="s">
        <v>256</v>
      </c>
      <c r="F27" s="205" t="s">
        <v>307</v>
      </c>
      <c r="J27" s="206"/>
      <c r="K27" s="206"/>
    </row>
    <row r="28" spans="1:11" s="21" customFormat="1" ht="15">
      <c r="C28" s="208" t="s">
        <v>127</v>
      </c>
      <c r="F28" s="209" t="s">
        <v>257</v>
      </c>
      <c r="J28" s="206"/>
      <c r="K28" s="206"/>
    </row>
    <row r="29" spans="1:11" s="194" customFormat="1" ht="15">
      <c r="C29" s="208"/>
      <c r="J29" s="211"/>
      <c r="K29" s="21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1"/>
  <sheetViews>
    <sheetView view="pageBreakPreview" topLeftCell="A537" zoomScale="80" zoomScaleNormal="80" zoomScaleSheetLayoutView="80" workbookViewId="0">
      <selection activeCell="E543" sqref="E54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40" t="s">
        <v>2687</v>
      </c>
      <c r="L2" s="541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3" customFormat="1" ht="15">
      <c r="A5" s="216" t="str">
        <f>'ფორმა N1'!D3</f>
        <v>მ.პ.გ. ქართული ოცნება - დემოკრატიული საქართველო</v>
      </c>
      <c r="B5" s="81"/>
      <c r="C5" s="81"/>
      <c r="D5" s="81"/>
      <c r="E5" s="217"/>
      <c r="F5" s="218"/>
      <c r="G5" s="218"/>
      <c r="H5" s="218"/>
      <c r="I5" s="218"/>
      <c r="J5" s="218"/>
      <c r="K5" s="217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30">
      <c r="A9" s="374">
        <v>1</v>
      </c>
      <c r="B9" s="486" t="s">
        <v>1338</v>
      </c>
      <c r="C9" s="486" t="s">
        <v>597</v>
      </c>
      <c r="D9" s="487" t="s">
        <v>2858</v>
      </c>
      <c r="E9" s="488" t="s">
        <v>1339</v>
      </c>
      <c r="F9" s="489">
        <v>5131.8937500000002</v>
      </c>
      <c r="G9" s="490"/>
      <c r="H9" s="491"/>
      <c r="I9" s="492"/>
      <c r="J9" s="391" t="s">
        <v>668</v>
      </c>
      <c r="K9" s="368" t="s">
        <v>669</v>
      </c>
    </row>
    <row r="10" spans="1:12" ht="30">
      <c r="A10" s="374">
        <v>2</v>
      </c>
      <c r="B10" s="486" t="s">
        <v>670</v>
      </c>
      <c r="C10" s="486" t="s">
        <v>597</v>
      </c>
      <c r="D10" s="487" t="s">
        <v>2859</v>
      </c>
      <c r="E10" s="488">
        <v>200</v>
      </c>
      <c r="F10" s="488">
        <v>3400</v>
      </c>
      <c r="G10" s="490"/>
      <c r="H10" s="491"/>
      <c r="I10" s="492"/>
      <c r="J10" s="391" t="s">
        <v>672</v>
      </c>
      <c r="K10" s="368" t="s">
        <v>673</v>
      </c>
    </row>
    <row r="11" spans="1:12" ht="45">
      <c r="A11" s="374">
        <v>3</v>
      </c>
      <c r="B11" s="486" t="s">
        <v>674</v>
      </c>
      <c r="C11" s="486" t="s">
        <v>597</v>
      </c>
      <c r="D11" s="487" t="s">
        <v>667</v>
      </c>
      <c r="E11" s="488">
        <v>106</v>
      </c>
      <c r="F11" s="488">
        <v>800</v>
      </c>
      <c r="G11" s="490"/>
      <c r="H11" s="491"/>
      <c r="I11" s="492"/>
      <c r="J11" s="391" t="s">
        <v>676</v>
      </c>
      <c r="K11" s="368" t="s">
        <v>677</v>
      </c>
    </row>
    <row r="12" spans="1:12" ht="30">
      <c r="A12" s="374">
        <v>4</v>
      </c>
      <c r="B12" s="486" t="s">
        <v>678</v>
      </c>
      <c r="C12" s="486" t="s">
        <v>597</v>
      </c>
      <c r="D12" s="487" t="s">
        <v>2860</v>
      </c>
      <c r="E12" s="488">
        <v>135.69999999999999</v>
      </c>
      <c r="F12" s="488">
        <v>625</v>
      </c>
      <c r="G12" s="490"/>
      <c r="H12" s="491"/>
      <c r="I12" s="492"/>
      <c r="J12" s="391">
        <v>26001002376</v>
      </c>
      <c r="K12" s="368" t="s">
        <v>680</v>
      </c>
    </row>
    <row r="13" spans="1:12" ht="30">
      <c r="A13" s="374">
        <v>5</v>
      </c>
      <c r="B13" s="486" t="s">
        <v>683</v>
      </c>
      <c r="C13" s="486" t="s">
        <v>597</v>
      </c>
      <c r="D13" s="487" t="s">
        <v>2860</v>
      </c>
      <c r="E13" s="488">
        <v>219</v>
      </c>
      <c r="F13" s="488">
        <v>800</v>
      </c>
      <c r="G13" s="490"/>
      <c r="H13" s="491"/>
      <c r="I13" s="492"/>
      <c r="J13" s="391" t="s">
        <v>684</v>
      </c>
      <c r="K13" s="368" t="s">
        <v>685</v>
      </c>
    </row>
    <row r="14" spans="1:12" ht="30">
      <c r="A14" s="374">
        <v>6</v>
      </c>
      <c r="B14" s="486" t="s">
        <v>686</v>
      </c>
      <c r="C14" s="486" t="s">
        <v>597</v>
      </c>
      <c r="D14" s="487" t="s">
        <v>2860</v>
      </c>
      <c r="E14" s="488">
        <v>100.2</v>
      </c>
      <c r="F14" s="488">
        <v>625</v>
      </c>
      <c r="G14" s="490"/>
      <c r="H14" s="491"/>
      <c r="I14" s="492"/>
      <c r="J14" s="391" t="s">
        <v>687</v>
      </c>
      <c r="K14" s="368" t="s">
        <v>688</v>
      </c>
    </row>
    <row r="15" spans="1:12" ht="15" customHeight="1">
      <c r="A15" s="542">
        <v>7</v>
      </c>
      <c r="B15" s="544" t="s">
        <v>689</v>
      </c>
      <c r="C15" s="544" t="s">
        <v>597</v>
      </c>
      <c r="D15" s="546" t="s">
        <v>2860</v>
      </c>
      <c r="E15" s="548">
        <v>87.1</v>
      </c>
      <c r="F15" s="488">
        <v>400</v>
      </c>
      <c r="G15" s="490"/>
      <c r="H15" s="491"/>
      <c r="I15" s="492"/>
      <c r="J15" s="391" t="s">
        <v>690</v>
      </c>
      <c r="K15" s="368" t="s">
        <v>691</v>
      </c>
    </row>
    <row r="16" spans="1:12" ht="15">
      <c r="A16" s="543"/>
      <c r="B16" s="545"/>
      <c r="C16" s="545"/>
      <c r="D16" s="547"/>
      <c r="E16" s="549"/>
      <c r="F16" s="488">
        <v>400</v>
      </c>
      <c r="G16" s="490"/>
      <c r="H16" s="491"/>
      <c r="I16" s="492"/>
      <c r="J16" s="391" t="s">
        <v>692</v>
      </c>
      <c r="K16" s="368" t="s">
        <v>693</v>
      </c>
    </row>
    <row r="17" spans="1:11" ht="45">
      <c r="A17" s="374">
        <v>8</v>
      </c>
      <c r="B17" s="486" t="s">
        <v>694</v>
      </c>
      <c r="C17" s="486" t="s">
        <v>597</v>
      </c>
      <c r="D17" s="487" t="s">
        <v>2860</v>
      </c>
      <c r="E17" s="488">
        <v>110</v>
      </c>
      <c r="F17" s="488">
        <v>800</v>
      </c>
      <c r="G17" s="490"/>
      <c r="H17" s="491"/>
      <c r="I17" s="492"/>
      <c r="J17" s="391">
        <v>47001000294</v>
      </c>
      <c r="K17" s="368" t="s">
        <v>695</v>
      </c>
    </row>
    <row r="18" spans="1:11" ht="15" customHeight="1">
      <c r="A18" s="542">
        <v>9</v>
      </c>
      <c r="B18" s="544" t="s">
        <v>696</v>
      </c>
      <c r="C18" s="544" t="s">
        <v>597</v>
      </c>
      <c r="D18" s="546" t="s">
        <v>2860</v>
      </c>
      <c r="E18" s="548">
        <v>140.9</v>
      </c>
      <c r="F18" s="488">
        <v>250</v>
      </c>
      <c r="G18" s="490"/>
      <c r="H18" s="491"/>
      <c r="I18" s="492"/>
      <c r="J18" s="391">
        <v>62007000585</v>
      </c>
      <c r="K18" s="368" t="s">
        <v>697</v>
      </c>
    </row>
    <row r="19" spans="1:11" ht="15">
      <c r="A19" s="543"/>
      <c r="B19" s="545"/>
      <c r="C19" s="545"/>
      <c r="D19" s="547"/>
      <c r="E19" s="549"/>
      <c r="F19" s="488">
        <v>250</v>
      </c>
      <c r="G19" s="490"/>
      <c r="H19" s="491"/>
      <c r="I19" s="492"/>
      <c r="J19" s="391" t="s">
        <v>698</v>
      </c>
      <c r="K19" s="368" t="s">
        <v>699</v>
      </c>
    </row>
    <row r="20" spans="1:11" ht="30">
      <c r="A20" s="374">
        <v>10</v>
      </c>
      <c r="B20" s="486" t="s">
        <v>700</v>
      </c>
      <c r="C20" s="486" t="s">
        <v>597</v>
      </c>
      <c r="D20" s="487" t="s">
        <v>667</v>
      </c>
      <c r="E20" s="488">
        <v>46</v>
      </c>
      <c r="F20" s="488">
        <v>375</v>
      </c>
      <c r="G20" s="490"/>
      <c r="H20" s="491"/>
      <c r="I20" s="492"/>
      <c r="J20" s="391" t="s">
        <v>701</v>
      </c>
      <c r="K20" s="368" t="s">
        <v>702</v>
      </c>
    </row>
    <row r="21" spans="1:11" ht="30">
      <c r="A21" s="374">
        <v>11</v>
      </c>
      <c r="B21" s="486" t="s">
        <v>703</v>
      </c>
      <c r="C21" s="486" t="s">
        <v>597</v>
      </c>
      <c r="D21" s="487" t="s">
        <v>667</v>
      </c>
      <c r="E21" s="488">
        <v>90</v>
      </c>
      <c r="F21" s="488">
        <v>500</v>
      </c>
      <c r="G21" s="490"/>
      <c r="H21" s="491"/>
      <c r="I21" s="492"/>
      <c r="J21" s="391">
        <v>53001007238</v>
      </c>
      <c r="K21" s="368" t="s">
        <v>704</v>
      </c>
    </row>
    <row r="22" spans="1:11" ht="30">
      <c r="A22" s="374">
        <v>12</v>
      </c>
      <c r="B22" s="486" t="s">
        <v>705</v>
      </c>
      <c r="C22" s="486" t="s">
        <v>597</v>
      </c>
      <c r="D22" s="487" t="s">
        <v>2860</v>
      </c>
      <c r="E22" s="488">
        <v>161</v>
      </c>
      <c r="F22" s="488">
        <v>625</v>
      </c>
      <c r="G22" s="490"/>
      <c r="H22" s="491"/>
      <c r="I22" s="492"/>
      <c r="J22" s="391" t="s">
        <v>706</v>
      </c>
      <c r="K22" s="368" t="s">
        <v>707</v>
      </c>
    </row>
    <row r="23" spans="1:11" ht="30">
      <c r="A23" s="374">
        <v>13</v>
      </c>
      <c r="B23" s="486" t="s">
        <v>708</v>
      </c>
      <c r="C23" s="486" t="s">
        <v>597</v>
      </c>
      <c r="D23" s="487" t="s">
        <v>2860</v>
      </c>
      <c r="E23" s="488">
        <v>72</v>
      </c>
      <c r="F23" s="488">
        <v>1250</v>
      </c>
      <c r="G23" s="490"/>
      <c r="H23" s="491"/>
      <c r="I23" s="492"/>
      <c r="J23" s="391" t="s">
        <v>709</v>
      </c>
      <c r="K23" s="368" t="s">
        <v>710</v>
      </c>
    </row>
    <row r="24" spans="1:11" ht="30">
      <c r="A24" s="374">
        <v>14</v>
      </c>
      <c r="B24" s="486" t="s">
        <v>711</v>
      </c>
      <c r="C24" s="486" t="s">
        <v>597</v>
      </c>
      <c r="D24" s="487" t="s">
        <v>2860</v>
      </c>
      <c r="E24" s="488">
        <v>60</v>
      </c>
      <c r="F24" s="488">
        <v>800</v>
      </c>
      <c r="G24" s="490"/>
      <c r="H24" s="491"/>
      <c r="I24" s="492"/>
      <c r="J24" s="391" t="s">
        <v>712</v>
      </c>
      <c r="K24" s="368" t="s">
        <v>713</v>
      </c>
    </row>
    <row r="25" spans="1:11" ht="30">
      <c r="A25" s="374">
        <v>15</v>
      </c>
      <c r="B25" s="486" t="s">
        <v>714</v>
      </c>
      <c r="C25" s="486" t="s">
        <v>597</v>
      </c>
      <c r="D25" s="487" t="s">
        <v>667</v>
      </c>
      <c r="E25" s="488">
        <v>1000</v>
      </c>
      <c r="F25" s="488">
        <v>34792.5</v>
      </c>
      <c r="G25" s="490"/>
      <c r="H25" s="491"/>
      <c r="I25" s="492"/>
      <c r="J25" s="391" t="s">
        <v>715</v>
      </c>
      <c r="K25" s="368" t="s">
        <v>716</v>
      </c>
    </row>
    <row r="26" spans="1:11" ht="30">
      <c r="A26" s="374">
        <v>16</v>
      </c>
      <c r="B26" s="486" t="s">
        <v>717</v>
      </c>
      <c r="C26" s="486" t="s">
        <v>597</v>
      </c>
      <c r="D26" s="487" t="s">
        <v>2859</v>
      </c>
      <c r="E26" s="488">
        <v>90</v>
      </c>
      <c r="F26" s="488">
        <v>625</v>
      </c>
      <c r="G26" s="490"/>
      <c r="H26" s="491"/>
      <c r="I26" s="492"/>
      <c r="J26" s="391" t="s">
        <v>718</v>
      </c>
      <c r="K26" s="368" t="s">
        <v>719</v>
      </c>
    </row>
    <row r="27" spans="1:11" ht="30">
      <c r="A27" s="374">
        <v>17</v>
      </c>
      <c r="B27" s="486" t="s">
        <v>720</v>
      </c>
      <c r="C27" s="486" t="s">
        <v>597</v>
      </c>
      <c r="D27" s="487" t="s">
        <v>2859</v>
      </c>
      <c r="E27" s="488">
        <v>150</v>
      </c>
      <c r="F27" s="488">
        <v>300</v>
      </c>
      <c r="G27" s="490"/>
      <c r="H27" s="491"/>
      <c r="I27" s="492"/>
      <c r="J27" s="391" t="s">
        <v>721</v>
      </c>
      <c r="K27" s="368" t="s">
        <v>722</v>
      </c>
    </row>
    <row r="28" spans="1:11" ht="30">
      <c r="A28" s="374">
        <v>18</v>
      </c>
      <c r="B28" s="486" t="s">
        <v>723</v>
      </c>
      <c r="C28" s="486" t="s">
        <v>597</v>
      </c>
      <c r="D28" s="487" t="s">
        <v>2860</v>
      </c>
      <c r="E28" s="488">
        <v>95</v>
      </c>
      <c r="F28" s="488">
        <v>550</v>
      </c>
      <c r="G28" s="490"/>
      <c r="H28" s="491"/>
      <c r="I28" s="492"/>
      <c r="J28" s="391" t="s">
        <v>724</v>
      </c>
      <c r="K28" s="368" t="s">
        <v>725</v>
      </c>
    </row>
    <row r="29" spans="1:11" ht="45">
      <c r="A29" s="374">
        <v>19</v>
      </c>
      <c r="B29" s="486" t="s">
        <v>726</v>
      </c>
      <c r="C29" s="486" t="s">
        <v>597</v>
      </c>
      <c r="D29" s="487" t="s">
        <v>2860</v>
      </c>
      <c r="E29" s="488">
        <v>289.39999999999998</v>
      </c>
      <c r="F29" s="488">
        <v>2000</v>
      </c>
      <c r="G29" s="490"/>
      <c r="H29" s="491"/>
      <c r="I29" s="492"/>
      <c r="J29" s="391" t="s">
        <v>655</v>
      </c>
      <c r="K29" s="368" t="s">
        <v>654</v>
      </c>
    </row>
    <row r="30" spans="1:11" ht="30">
      <c r="A30" s="374">
        <v>20</v>
      </c>
      <c r="B30" s="486" t="s">
        <v>727</v>
      </c>
      <c r="C30" s="486" t="s">
        <v>597</v>
      </c>
      <c r="D30" s="487" t="s">
        <v>667</v>
      </c>
      <c r="E30" s="488">
        <v>119.8</v>
      </c>
      <c r="F30" s="488">
        <v>800</v>
      </c>
      <c r="G30" s="490"/>
      <c r="H30" s="491"/>
      <c r="I30" s="492"/>
      <c r="J30" s="391" t="s">
        <v>728</v>
      </c>
      <c r="K30" s="368" t="s">
        <v>729</v>
      </c>
    </row>
    <row r="31" spans="1:11" ht="30">
      <c r="A31" s="374">
        <v>21</v>
      </c>
      <c r="B31" s="486" t="s">
        <v>819</v>
      </c>
      <c r="C31" s="486" t="s">
        <v>597</v>
      </c>
      <c r="D31" s="487" t="s">
        <v>2860</v>
      </c>
      <c r="E31" s="488">
        <v>91</v>
      </c>
      <c r="F31" s="488">
        <v>1250</v>
      </c>
      <c r="G31" s="490"/>
      <c r="H31" s="491"/>
      <c r="I31" s="492"/>
      <c r="J31" s="391" t="s">
        <v>820</v>
      </c>
      <c r="K31" s="368" t="s">
        <v>974</v>
      </c>
    </row>
    <row r="32" spans="1:11" ht="45">
      <c r="A32" s="374">
        <v>22</v>
      </c>
      <c r="B32" s="486" t="s">
        <v>730</v>
      </c>
      <c r="C32" s="486" t="s">
        <v>597</v>
      </c>
      <c r="D32" s="487" t="s">
        <v>2861</v>
      </c>
      <c r="E32" s="488">
        <v>120</v>
      </c>
      <c r="F32" s="488">
        <v>875</v>
      </c>
      <c r="G32" s="490"/>
      <c r="H32" s="491"/>
      <c r="I32" s="492"/>
      <c r="J32" s="391" t="s">
        <v>731</v>
      </c>
      <c r="K32" s="368" t="s">
        <v>732</v>
      </c>
    </row>
    <row r="33" spans="1:11" ht="30">
      <c r="A33" s="374">
        <v>23</v>
      </c>
      <c r="B33" s="486" t="s">
        <v>733</v>
      </c>
      <c r="C33" s="486" t="s">
        <v>597</v>
      </c>
      <c r="D33" s="487" t="s">
        <v>2860</v>
      </c>
      <c r="E33" s="488">
        <v>650</v>
      </c>
      <c r="F33" s="488">
        <v>1875</v>
      </c>
      <c r="G33" s="490"/>
      <c r="H33" s="491"/>
      <c r="I33" s="492"/>
      <c r="J33" s="391" t="s">
        <v>734</v>
      </c>
      <c r="K33" s="368" t="s">
        <v>735</v>
      </c>
    </row>
    <row r="34" spans="1:11" ht="15" customHeight="1">
      <c r="A34" s="542">
        <v>24</v>
      </c>
      <c r="B34" s="544" t="s">
        <v>736</v>
      </c>
      <c r="C34" s="544" t="s">
        <v>597</v>
      </c>
      <c r="D34" s="546" t="s">
        <v>2860</v>
      </c>
      <c r="E34" s="548">
        <v>331.82</v>
      </c>
      <c r="F34" s="548">
        <v>2319.5</v>
      </c>
      <c r="G34" s="490"/>
      <c r="H34" s="491"/>
      <c r="I34" s="492"/>
      <c r="J34" s="391" t="s">
        <v>737</v>
      </c>
      <c r="K34" s="368" t="s">
        <v>738</v>
      </c>
    </row>
    <row r="35" spans="1:11" ht="15">
      <c r="A35" s="543"/>
      <c r="B35" s="545"/>
      <c r="C35" s="545"/>
      <c r="D35" s="547"/>
      <c r="E35" s="549"/>
      <c r="F35" s="549"/>
      <c r="G35" s="490"/>
      <c r="H35" s="491"/>
      <c r="I35" s="492"/>
      <c r="J35" s="391" t="s">
        <v>739</v>
      </c>
      <c r="K35" s="368" t="s">
        <v>740</v>
      </c>
    </row>
    <row r="36" spans="1:11" ht="30">
      <c r="A36" s="374">
        <v>25</v>
      </c>
      <c r="B36" s="486" t="s">
        <v>741</v>
      </c>
      <c r="C36" s="486" t="s">
        <v>597</v>
      </c>
      <c r="D36" s="487" t="s">
        <v>2860</v>
      </c>
      <c r="E36" s="488">
        <v>327.14999999999998</v>
      </c>
      <c r="F36" s="488">
        <v>2000</v>
      </c>
      <c r="G36" s="490"/>
      <c r="H36" s="491"/>
      <c r="I36" s="492"/>
      <c r="J36" s="391" t="s">
        <v>742</v>
      </c>
      <c r="K36" s="368" t="s">
        <v>743</v>
      </c>
    </row>
    <row r="37" spans="1:11" ht="30">
      <c r="A37" s="374">
        <v>26</v>
      </c>
      <c r="B37" s="486" t="s">
        <v>744</v>
      </c>
      <c r="C37" s="486" t="s">
        <v>597</v>
      </c>
      <c r="D37" s="487" t="s">
        <v>667</v>
      </c>
      <c r="E37" s="488">
        <v>218.1</v>
      </c>
      <c r="F37" s="489">
        <v>4105.5150000000003</v>
      </c>
      <c r="G37" s="490"/>
      <c r="H37" s="491"/>
      <c r="I37" s="492"/>
      <c r="J37" s="391" t="s">
        <v>745</v>
      </c>
      <c r="K37" s="368" t="s">
        <v>746</v>
      </c>
    </row>
    <row r="38" spans="1:11" ht="30">
      <c r="A38" s="374">
        <v>27</v>
      </c>
      <c r="B38" s="486" t="s">
        <v>681</v>
      </c>
      <c r="C38" s="486" t="s">
        <v>597</v>
      </c>
      <c r="D38" s="487" t="s">
        <v>675</v>
      </c>
      <c r="E38" s="488">
        <v>122</v>
      </c>
      <c r="F38" s="488">
        <v>750</v>
      </c>
      <c r="G38" s="490"/>
      <c r="H38" s="491"/>
      <c r="I38" s="492"/>
      <c r="J38" s="391">
        <v>225063123</v>
      </c>
      <c r="K38" s="368" t="s">
        <v>682</v>
      </c>
    </row>
    <row r="39" spans="1:11" ht="45">
      <c r="A39" s="374">
        <v>28</v>
      </c>
      <c r="B39" s="486" t="s">
        <v>747</v>
      </c>
      <c r="C39" s="486" t="s">
        <v>597</v>
      </c>
      <c r="D39" s="487" t="s">
        <v>667</v>
      </c>
      <c r="E39" s="488">
        <v>91</v>
      </c>
      <c r="F39" s="488">
        <v>1250</v>
      </c>
      <c r="G39" s="490"/>
      <c r="H39" s="491"/>
      <c r="I39" s="492"/>
      <c r="J39" s="391" t="s">
        <v>748</v>
      </c>
      <c r="K39" s="368" t="s">
        <v>749</v>
      </c>
    </row>
    <row r="40" spans="1:11" ht="30">
      <c r="A40" s="374">
        <v>29</v>
      </c>
      <c r="B40" s="486" t="s">
        <v>714</v>
      </c>
      <c r="C40" s="486" t="s">
        <v>597</v>
      </c>
      <c r="D40" s="487" t="s">
        <v>667</v>
      </c>
      <c r="E40" s="488">
        <v>200</v>
      </c>
      <c r="F40" s="488">
        <v>6958.5</v>
      </c>
      <c r="G40" s="490"/>
      <c r="H40" s="491"/>
      <c r="I40" s="492"/>
      <c r="J40" s="391" t="s">
        <v>615</v>
      </c>
      <c r="K40" s="368" t="s">
        <v>614</v>
      </c>
    </row>
    <row r="41" spans="1:11" ht="45">
      <c r="A41" s="374">
        <v>30</v>
      </c>
      <c r="B41" s="486" t="s">
        <v>750</v>
      </c>
      <c r="C41" s="486" t="s">
        <v>597</v>
      </c>
      <c r="D41" s="487" t="s">
        <v>667</v>
      </c>
      <c r="E41" s="488">
        <v>206.94</v>
      </c>
      <c r="F41" s="488">
        <v>1875</v>
      </c>
      <c r="G41" s="490"/>
      <c r="H41" s="491"/>
      <c r="I41" s="492"/>
      <c r="J41" s="391" t="s">
        <v>751</v>
      </c>
      <c r="K41" s="368" t="s">
        <v>752</v>
      </c>
    </row>
    <row r="42" spans="1:11" ht="30">
      <c r="A42" s="374">
        <v>31</v>
      </c>
      <c r="B42" s="486" t="s">
        <v>753</v>
      </c>
      <c r="C42" s="486" t="s">
        <v>597</v>
      </c>
      <c r="D42" s="487" t="s">
        <v>667</v>
      </c>
      <c r="E42" s="488">
        <v>150.21</v>
      </c>
      <c r="F42" s="488">
        <v>1500</v>
      </c>
      <c r="G42" s="490"/>
      <c r="H42" s="491"/>
      <c r="I42" s="492"/>
      <c r="J42" s="391" t="s">
        <v>754</v>
      </c>
      <c r="K42" s="368" t="s">
        <v>755</v>
      </c>
    </row>
    <row r="43" spans="1:11" ht="45">
      <c r="A43" s="374">
        <v>32</v>
      </c>
      <c r="B43" s="486" t="s">
        <v>976</v>
      </c>
      <c r="C43" s="486" t="s">
        <v>597</v>
      </c>
      <c r="D43" s="487" t="s">
        <v>2859</v>
      </c>
      <c r="E43" s="488">
        <v>364.1</v>
      </c>
      <c r="F43" s="488">
        <v>5334.85</v>
      </c>
      <c r="G43" s="490"/>
      <c r="H43" s="491"/>
      <c r="I43" s="492"/>
      <c r="J43" s="391" t="s">
        <v>887</v>
      </c>
      <c r="K43" s="368" t="s">
        <v>888</v>
      </c>
    </row>
    <row r="44" spans="1:11" ht="30">
      <c r="A44" s="374">
        <v>33</v>
      </c>
      <c r="B44" s="486" t="s">
        <v>977</v>
      </c>
      <c r="C44" s="486" t="s">
        <v>597</v>
      </c>
      <c r="D44" s="487" t="s">
        <v>978</v>
      </c>
      <c r="E44" s="488">
        <v>184</v>
      </c>
      <c r="F44" s="488">
        <v>1800</v>
      </c>
      <c r="G44" s="490"/>
      <c r="H44" s="491"/>
      <c r="I44" s="492"/>
      <c r="J44" s="391" t="s">
        <v>979</v>
      </c>
      <c r="K44" s="368" t="s">
        <v>980</v>
      </c>
    </row>
    <row r="45" spans="1:11" ht="30">
      <c r="A45" s="374">
        <v>34</v>
      </c>
      <c r="B45" s="486" t="s">
        <v>981</v>
      </c>
      <c r="C45" s="486" t="s">
        <v>597</v>
      </c>
      <c r="D45" s="487" t="s">
        <v>2862</v>
      </c>
      <c r="E45" s="488">
        <v>200</v>
      </c>
      <c r="F45" s="488">
        <v>2000</v>
      </c>
      <c r="G45" s="490"/>
      <c r="H45" s="491"/>
      <c r="I45" s="492"/>
      <c r="J45" s="391" t="s">
        <v>983</v>
      </c>
      <c r="K45" s="368" t="s">
        <v>984</v>
      </c>
    </row>
    <row r="46" spans="1:11" ht="30">
      <c r="A46" s="374">
        <v>35</v>
      </c>
      <c r="B46" s="486" t="s">
        <v>985</v>
      </c>
      <c r="C46" s="486" t="s">
        <v>597</v>
      </c>
      <c r="D46" s="487" t="s">
        <v>675</v>
      </c>
      <c r="E46" s="488">
        <v>20</v>
      </c>
      <c r="F46" s="488">
        <v>550</v>
      </c>
      <c r="G46" s="490"/>
      <c r="H46" s="491"/>
      <c r="I46" s="492"/>
      <c r="J46" s="391" t="s">
        <v>986</v>
      </c>
      <c r="K46" s="368" t="s">
        <v>987</v>
      </c>
    </row>
    <row r="47" spans="1:11" ht="60">
      <c r="A47" s="374">
        <v>36</v>
      </c>
      <c r="B47" s="486" t="s">
        <v>988</v>
      </c>
      <c r="C47" s="486" t="s">
        <v>597</v>
      </c>
      <c r="D47" s="487" t="s">
        <v>2862</v>
      </c>
      <c r="E47" s="488">
        <v>110.72</v>
      </c>
      <c r="F47" s="488">
        <v>2850</v>
      </c>
      <c r="G47" s="490"/>
      <c r="H47" s="491"/>
      <c r="I47" s="492"/>
      <c r="J47" s="391" t="s">
        <v>989</v>
      </c>
      <c r="K47" s="368" t="s">
        <v>990</v>
      </c>
    </row>
    <row r="48" spans="1:11" ht="30">
      <c r="A48" s="374">
        <v>37</v>
      </c>
      <c r="B48" s="486" t="s">
        <v>991</v>
      </c>
      <c r="C48" s="486" t="s">
        <v>597</v>
      </c>
      <c r="D48" s="487" t="s">
        <v>920</v>
      </c>
      <c r="E48" s="488">
        <v>62.37</v>
      </c>
      <c r="F48" s="488">
        <v>475</v>
      </c>
      <c r="G48" s="490"/>
      <c r="H48" s="491"/>
      <c r="I48" s="492"/>
      <c r="J48" s="391" t="s">
        <v>992</v>
      </c>
      <c r="K48" s="368" t="s">
        <v>993</v>
      </c>
    </row>
    <row r="49" spans="1:11" ht="30">
      <c r="A49" s="374">
        <v>38</v>
      </c>
      <c r="B49" s="486" t="s">
        <v>994</v>
      </c>
      <c r="C49" s="486" t="s">
        <v>597</v>
      </c>
      <c r="D49" s="487" t="s">
        <v>920</v>
      </c>
      <c r="E49" s="488">
        <v>464.66</v>
      </c>
      <c r="F49" s="488">
        <v>1875</v>
      </c>
      <c r="G49" s="490"/>
      <c r="H49" s="491"/>
      <c r="I49" s="492"/>
      <c r="J49" s="391" t="s">
        <v>995</v>
      </c>
      <c r="K49" s="368" t="s">
        <v>996</v>
      </c>
    </row>
    <row r="50" spans="1:11" ht="30">
      <c r="A50" s="374">
        <v>39</v>
      </c>
      <c r="B50" s="486" t="s">
        <v>997</v>
      </c>
      <c r="C50" s="486" t="s">
        <v>597</v>
      </c>
      <c r="D50" s="487" t="s">
        <v>920</v>
      </c>
      <c r="E50" s="488">
        <v>35</v>
      </c>
      <c r="F50" s="488">
        <v>500</v>
      </c>
      <c r="G50" s="490"/>
      <c r="H50" s="491"/>
      <c r="I50" s="492"/>
      <c r="J50" s="391" t="s">
        <v>998</v>
      </c>
      <c r="K50" s="368" t="s">
        <v>999</v>
      </c>
    </row>
    <row r="51" spans="1:11" ht="30">
      <c r="A51" s="374">
        <v>40</v>
      </c>
      <c r="B51" s="486" t="s">
        <v>1000</v>
      </c>
      <c r="C51" s="486" t="s">
        <v>597</v>
      </c>
      <c r="D51" s="487" t="s">
        <v>920</v>
      </c>
      <c r="E51" s="488">
        <v>45.37</v>
      </c>
      <c r="F51" s="488">
        <v>200</v>
      </c>
      <c r="G51" s="490"/>
      <c r="H51" s="491"/>
      <c r="I51" s="492"/>
      <c r="J51" s="391" t="s">
        <v>1001</v>
      </c>
      <c r="K51" s="368" t="s">
        <v>2863</v>
      </c>
    </row>
    <row r="52" spans="1:11" ht="30">
      <c r="A52" s="374">
        <v>41</v>
      </c>
      <c r="B52" s="486" t="s">
        <v>1002</v>
      </c>
      <c r="C52" s="486" t="s">
        <v>597</v>
      </c>
      <c r="D52" s="487" t="s">
        <v>920</v>
      </c>
      <c r="E52" s="488">
        <v>43.37</v>
      </c>
      <c r="F52" s="488">
        <v>562.5</v>
      </c>
      <c r="G52" s="490"/>
      <c r="H52" s="491"/>
      <c r="I52" s="492"/>
      <c r="J52" s="391" t="s">
        <v>1003</v>
      </c>
      <c r="K52" s="368" t="s">
        <v>1004</v>
      </c>
    </row>
    <row r="53" spans="1:11" ht="60">
      <c r="A53" s="374">
        <v>42</v>
      </c>
      <c r="B53" s="486" t="s">
        <v>1005</v>
      </c>
      <c r="C53" s="486" t="s">
        <v>597</v>
      </c>
      <c r="D53" s="487" t="s">
        <v>920</v>
      </c>
      <c r="E53" s="488">
        <v>48.92</v>
      </c>
      <c r="F53" s="488">
        <v>437.5</v>
      </c>
      <c r="G53" s="490"/>
      <c r="H53" s="491"/>
      <c r="I53" s="492"/>
      <c r="J53" s="391" t="s">
        <v>1006</v>
      </c>
      <c r="K53" s="368" t="s">
        <v>1007</v>
      </c>
    </row>
    <row r="54" spans="1:11" ht="45">
      <c r="A54" s="374">
        <v>43</v>
      </c>
      <c r="B54" s="486" t="s">
        <v>1008</v>
      </c>
      <c r="C54" s="486" t="s">
        <v>597</v>
      </c>
      <c r="D54" s="487" t="s">
        <v>920</v>
      </c>
      <c r="E54" s="488">
        <v>71.069999999999993</v>
      </c>
      <c r="F54" s="488">
        <v>625</v>
      </c>
      <c r="G54" s="490"/>
      <c r="H54" s="491"/>
      <c r="I54" s="492"/>
      <c r="J54" s="391" t="s">
        <v>1009</v>
      </c>
      <c r="K54" s="368" t="s">
        <v>1010</v>
      </c>
    </row>
    <row r="55" spans="1:11" ht="30">
      <c r="A55" s="374">
        <v>44</v>
      </c>
      <c r="B55" s="500" t="s">
        <v>1011</v>
      </c>
      <c r="C55" s="500" t="s">
        <v>597</v>
      </c>
      <c r="D55" s="501" t="s">
        <v>920</v>
      </c>
      <c r="E55" s="502">
        <v>70</v>
      </c>
      <c r="F55" s="502">
        <v>625</v>
      </c>
      <c r="G55" s="490"/>
      <c r="H55" s="503"/>
      <c r="I55" s="504"/>
      <c r="J55" s="505" t="s">
        <v>1012</v>
      </c>
      <c r="K55" s="506" t="s">
        <v>1013</v>
      </c>
    </row>
    <row r="56" spans="1:11" ht="30">
      <c r="A56" s="374">
        <v>45</v>
      </c>
      <c r="B56" s="486" t="s">
        <v>1014</v>
      </c>
      <c r="C56" s="486" t="s">
        <v>597</v>
      </c>
      <c r="D56" s="487" t="s">
        <v>920</v>
      </c>
      <c r="E56" s="488">
        <v>83.33</v>
      </c>
      <c r="F56" s="488">
        <v>1000</v>
      </c>
      <c r="G56" s="490"/>
      <c r="H56" s="491"/>
      <c r="I56" s="492"/>
      <c r="J56" s="391" t="s">
        <v>1015</v>
      </c>
      <c r="K56" s="368" t="s">
        <v>1016</v>
      </c>
    </row>
    <row r="57" spans="1:11" ht="30">
      <c r="A57" s="374">
        <v>46</v>
      </c>
      <c r="B57" s="486" t="s">
        <v>933</v>
      </c>
      <c r="C57" s="486" t="s">
        <v>597</v>
      </c>
      <c r="D57" s="487" t="s">
        <v>671</v>
      </c>
      <c r="E57" s="488">
        <v>68.900000000000006</v>
      </c>
      <c r="F57" s="488">
        <v>590</v>
      </c>
      <c r="G57" s="490"/>
      <c r="H57" s="491"/>
      <c r="I57" s="492"/>
      <c r="J57" s="391" t="s">
        <v>934</v>
      </c>
      <c r="K57" s="368" t="s">
        <v>935</v>
      </c>
    </row>
    <row r="58" spans="1:11" ht="60">
      <c r="A58" s="374">
        <v>47</v>
      </c>
      <c r="B58" s="486" t="s">
        <v>1017</v>
      </c>
      <c r="C58" s="486" t="s">
        <v>597</v>
      </c>
      <c r="D58" s="487" t="s">
        <v>1341</v>
      </c>
      <c r="E58" s="488">
        <v>30</v>
      </c>
      <c r="F58" s="488">
        <v>400</v>
      </c>
      <c r="G58" s="490"/>
      <c r="H58" s="491"/>
      <c r="I58" s="492"/>
      <c r="J58" s="391" t="s">
        <v>924</v>
      </c>
      <c r="K58" s="368" t="s">
        <v>925</v>
      </c>
    </row>
    <row r="59" spans="1:11" ht="30">
      <c r="A59" s="374">
        <v>48</v>
      </c>
      <c r="B59" s="486" t="s">
        <v>1018</v>
      </c>
      <c r="C59" s="486" t="s">
        <v>597</v>
      </c>
      <c r="D59" s="487" t="s">
        <v>675</v>
      </c>
      <c r="E59" s="488">
        <v>120</v>
      </c>
      <c r="F59" s="488">
        <v>250</v>
      </c>
      <c r="G59" s="490"/>
      <c r="H59" s="491"/>
      <c r="I59" s="492"/>
      <c r="J59" s="391" t="s">
        <v>1019</v>
      </c>
      <c r="K59" s="368" t="s">
        <v>1020</v>
      </c>
    </row>
    <row r="60" spans="1:11" ht="30">
      <c r="A60" s="374">
        <v>49</v>
      </c>
      <c r="B60" s="486" t="s">
        <v>1022</v>
      </c>
      <c r="C60" s="486" t="s">
        <v>597</v>
      </c>
      <c r="D60" s="487" t="s">
        <v>2864</v>
      </c>
      <c r="E60" s="488">
        <v>121</v>
      </c>
      <c r="F60" s="489">
        <v>3576.6690000000003</v>
      </c>
      <c r="G60" s="490"/>
      <c r="H60" s="491"/>
      <c r="I60" s="492"/>
      <c r="J60" s="391" t="s">
        <v>1023</v>
      </c>
      <c r="K60" s="368" t="s">
        <v>1024</v>
      </c>
    </row>
    <row r="61" spans="1:11" ht="30">
      <c r="A61" s="374">
        <v>50</v>
      </c>
      <c r="B61" s="486" t="s">
        <v>1025</v>
      </c>
      <c r="C61" s="486" t="s">
        <v>597</v>
      </c>
      <c r="D61" s="487" t="s">
        <v>675</v>
      </c>
      <c r="E61" s="488">
        <v>49</v>
      </c>
      <c r="F61" s="488">
        <v>800</v>
      </c>
      <c r="G61" s="490"/>
      <c r="H61" s="491"/>
      <c r="I61" s="492"/>
      <c r="J61" s="391" t="s">
        <v>1026</v>
      </c>
      <c r="K61" s="368" t="s">
        <v>1027</v>
      </c>
    </row>
    <row r="62" spans="1:11" ht="30">
      <c r="A62" s="374">
        <v>51</v>
      </c>
      <c r="B62" s="486" t="s">
        <v>1028</v>
      </c>
      <c r="C62" s="486" t="s">
        <v>597</v>
      </c>
      <c r="D62" s="487" t="s">
        <v>675</v>
      </c>
      <c r="E62" s="488">
        <v>88.7</v>
      </c>
      <c r="F62" s="488">
        <v>500</v>
      </c>
      <c r="G62" s="490"/>
      <c r="H62" s="491"/>
      <c r="I62" s="492"/>
      <c r="J62" s="391" t="s">
        <v>1029</v>
      </c>
      <c r="K62" s="368" t="s">
        <v>1030</v>
      </c>
    </row>
    <row r="63" spans="1:11" ht="30">
      <c r="A63" s="374">
        <v>52</v>
      </c>
      <c r="B63" s="486" t="s">
        <v>1031</v>
      </c>
      <c r="C63" s="486" t="s">
        <v>597</v>
      </c>
      <c r="D63" s="487" t="s">
        <v>675</v>
      </c>
      <c r="E63" s="488">
        <v>121.8</v>
      </c>
      <c r="F63" s="488">
        <v>1200</v>
      </c>
      <c r="G63" s="490"/>
      <c r="H63" s="491"/>
      <c r="I63" s="492"/>
      <c r="J63" s="391" t="s">
        <v>1032</v>
      </c>
      <c r="K63" s="368" t="s">
        <v>1033</v>
      </c>
    </row>
    <row r="64" spans="1:11" ht="60">
      <c r="A64" s="374">
        <v>53</v>
      </c>
      <c r="B64" s="486" t="s">
        <v>1034</v>
      </c>
      <c r="C64" s="486" t="s">
        <v>597</v>
      </c>
      <c r="D64" s="487" t="s">
        <v>675</v>
      </c>
      <c r="E64" s="488">
        <v>314.10000000000002</v>
      </c>
      <c r="F64" s="488">
        <v>800</v>
      </c>
      <c r="G64" s="490"/>
      <c r="H64" s="491"/>
      <c r="I64" s="492"/>
      <c r="J64" s="391" t="s">
        <v>1035</v>
      </c>
      <c r="K64" s="368" t="s">
        <v>1036</v>
      </c>
    </row>
    <row r="65" spans="1:11" ht="45">
      <c r="A65" s="374">
        <v>54</v>
      </c>
      <c r="B65" s="486" t="s">
        <v>1037</v>
      </c>
      <c r="C65" s="486" t="s">
        <v>597</v>
      </c>
      <c r="D65" s="487" t="s">
        <v>675</v>
      </c>
      <c r="E65" s="488">
        <v>70.5</v>
      </c>
      <c r="F65" s="488">
        <v>500</v>
      </c>
      <c r="G65" s="490"/>
      <c r="H65" s="491"/>
      <c r="I65" s="492"/>
      <c r="J65" s="391" t="s">
        <v>1038</v>
      </c>
      <c r="K65" s="368" t="s">
        <v>1039</v>
      </c>
    </row>
    <row r="66" spans="1:11" ht="45">
      <c r="A66" s="374">
        <v>55</v>
      </c>
      <c r="B66" s="486" t="s">
        <v>1040</v>
      </c>
      <c r="C66" s="486" t="s">
        <v>597</v>
      </c>
      <c r="D66" s="487" t="s">
        <v>920</v>
      </c>
      <c r="E66" s="488">
        <v>15.76</v>
      </c>
      <c r="F66" s="488">
        <v>300</v>
      </c>
      <c r="G66" s="490"/>
      <c r="H66" s="491"/>
      <c r="I66" s="492"/>
      <c r="J66" s="391" t="s">
        <v>1041</v>
      </c>
      <c r="K66" s="368" t="s">
        <v>1042</v>
      </c>
    </row>
    <row r="67" spans="1:11" ht="30">
      <c r="A67" s="374">
        <v>56</v>
      </c>
      <c r="B67" s="486" t="s">
        <v>1043</v>
      </c>
      <c r="C67" s="486" t="s">
        <v>597</v>
      </c>
      <c r="D67" s="487" t="s">
        <v>920</v>
      </c>
      <c r="E67" s="488">
        <v>290</v>
      </c>
      <c r="F67" s="488">
        <v>1300</v>
      </c>
      <c r="G67" s="490"/>
      <c r="H67" s="491"/>
      <c r="I67" s="492"/>
      <c r="J67" s="391" t="s">
        <v>1044</v>
      </c>
      <c r="K67" s="368" t="s">
        <v>1045</v>
      </c>
    </row>
    <row r="68" spans="1:11" ht="45">
      <c r="A68" s="374">
        <v>57</v>
      </c>
      <c r="B68" s="486" t="s">
        <v>1046</v>
      </c>
      <c r="C68" s="486" t="s">
        <v>597</v>
      </c>
      <c r="D68" s="487" t="s">
        <v>2865</v>
      </c>
      <c r="E68" s="488">
        <v>136.80000000000001</v>
      </c>
      <c r="F68" s="488">
        <v>1391.7</v>
      </c>
      <c r="G68" s="490"/>
      <c r="H68" s="491"/>
      <c r="I68" s="492"/>
      <c r="J68" s="391" t="s">
        <v>1047</v>
      </c>
      <c r="K68" s="368" t="s">
        <v>1048</v>
      </c>
    </row>
    <row r="69" spans="1:11" ht="30">
      <c r="A69" s="374">
        <v>58</v>
      </c>
      <c r="B69" s="486" t="s">
        <v>1049</v>
      </c>
      <c r="C69" s="486" t="s">
        <v>597</v>
      </c>
      <c r="D69" s="487" t="s">
        <v>2865</v>
      </c>
      <c r="E69" s="488">
        <v>200</v>
      </c>
      <c r="F69" s="488">
        <v>700</v>
      </c>
      <c r="G69" s="490"/>
      <c r="H69" s="491"/>
      <c r="I69" s="492"/>
      <c r="J69" s="391" t="s">
        <v>1050</v>
      </c>
      <c r="K69" s="368" t="s">
        <v>1051</v>
      </c>
    </row>
    <row r="70" spans="1:11" ht="45">
      <c r="A70" s="374">
        <v>59</v>
      </c>
      <c r="B70" s="486" t="s">
        <v>1052</v>
      </c>
      <c r="C70" s="486" t="s">
        <v>597</v>
      </c>
      <c r="D70" s="487" t="s">
        <v>2865</v>
      </c>
      <c r="E70" s="488">
        <v>35</v>
      </c>
      <c r="F70" s="488">
        <v>500</v>
      </c>
      <c r="G70" s="490"/>
      <c r="H70" s="491"/>
      <c r="I70" s="492"/>
      <c r="J70" s="391" t="s">
        <v>1053</v>
      </c>
      <c r="K70" s="368" t="s">
        <v>1054</v>
      </c>
    </row>
    <row r="71" spans="1:11" ht="45">
      <c r="A71" s="374">
        <v>60</v>
      </c>
      <c r="B71" s="486" t="s">
        <v>1055</v>
      </c>
      <c r="C71" s="486" t="s">
        <v>597</v>
      </c>
      <c r="D71" s="487" t="s">
        <v>2862</v>
      </c>
      <c r="E71" s="488">
        <v>176.42</v>
      </c>
      <c r="F71" s="488">
        <v>1200</v>
      </c>
      <c r="G71" s="490"/>
      <c r="H71" s="491"/>
      <c r="I71" s="492"/>
      <c r="J71" s="391" t="s">
        <v>1056</v>
      </c>
      <c r="K71" s="368" t="s">
        <v>1057</v>
      </c>
    </row>
    <row r="72" spans="1:11" ht="30">
      <c r="A72" s="374">
        <v>61</v>
      </c>
      <c r="B72" s="486" t="s">
        <v>1058</v>
      </c>
      <c r="C72" s="486" t="s">
        <v>597</v>
      </c>
      <c r="D72" s="487" t="s">
        <v>2866</v>
      </c>
      <c r="E72" s="488">
        <v>72</v>
      </c>
      <c r="F72" s="488">
        <v>1159.75</v>
      </c>
      <c r="G72" s="490"/>
      <c r="H72" s="491"/>
      <c r="I72" s="492"/>
      <c r="J72" s="391" t="s">
        <v>1059</v>
      </c>
      <c r="K72" s="368" t="s">
        <v>1060</v>
      </c>
    </row>
    <row r="73" spans="1:11" ht="45">
      <c r="A73" s="374">
        <v>62</v>
      </c>
      <c r="B73" s="486" t="s">
        <v>1342</v>
      </c>
      <c r="C73" s="486" t="s">
        <v>597</v>
      </c>
      <c r="D73" s="487" t="s">
        <v>2862</v>
      </c>
      <c r="E73" s="488">
        <v>70</v>
      </c>
      <c r="F73" s="488">
        <v>3896.76</v>
      </c>
      <c r="G73" s="490"/>
      <c r="H73" s="491"/>
      <c r="I73" s="492"/>
      <c r="J73" s="391" t="s">
        <v>1343</v>
      </c>
      <c r="K73" s="368" t="s">
        <v>1344</v>
      </c>
    </row>
    <row r="74" spans="1:11" ht="60">
      <c r="A74" s="374">
        <v>63</v>
      </c>
      <c r="B74" s="486" t="s">
        <v>1154</v>
      </c>
      <c r="C74" s="486" t="s">
        <v>597</v>
      </c>
      <c r="D74" s="487" t="s">
        <v>2867</v>
      </c>
      <c r="E74" s="488">
        <v>120</v>
      </c>
      <c r="F74" s="488">
        <v>1250</v>
      </c>
      <c r="G74" s="490"/>
      <c r="H74" s="491"/>
      <c r="I74" s="492"/>
      <c r="J74" s="391" t="s">
        <v>650</v>
      </c>
      <c r="K74" s="368" t="s">
        <v>1155</v>
      </c>
    </row>
    <row r="75" spans="1:11" ht="30">
      <c r="A75" s="374">
        <v>64</v>
      </c>
      <c r="B75" s="486" t="s">
        <v>1156</v>
      </c>
      <c r="C75" s="486" t="s">
        <v>597</v>
      </c>
      <c r="D75" s="487" t="s">
        <v>920</v>
      </c>
      <c r="E75" s="488">
        <v>144</v>
      </c>
      <c r="F75" s="488">
        <v>800</v>
      </c>
      <c r="G75" s="490"/>
      <c r="H75" s="491"/>
      <c r="I75" s="492"/>
      <c r="J75" s="391" t="s">
        <v>1157</v>
      </c>
      <c r="K75" s="368" t="s">
        <v>1158</v>
      </c>
    </row>
    <row r="76" spans="1:11" ht="45">
      <c r="A76" s="374">
        <v>65</v>
      </c>
      <c r="B76" s="486" t="s">
        <v>1162</v>
      </c>
      <c r="C76" s="486" t="s">
        <v>597</v>
      </c>
      <c r="D76" s="487" t="s">
        <v>2862</v>
      </c>
      <c r="E76" s="488">
        <v>50</v>
      </c>
      <c r="F76" s="488">
        <v>375</v>
      </c>
      <c r="G76" s="490"/>
      <c r="H76" s="491"/>
      <c r="I76" s="492"/>
      <c r="J76" s="391" t="s">
        <v>1163</v>
      </c>
      <c r="K76" s="368" t="s">
        <v>1164</v>
      </c>
    </row>
    <row r="77" spans="1:11" ht="30">
      <c r="A77" s="374">
        <v>66</v>
      </c>
      <c r="B77" s="486" t="s">
        <v>1172</v>
      </c>
      <c r="C77" s="486" t="s">
        <v>597</v>
      </c>
      <c r="D77" s="487" t="s">
        <v>1345</v>
      </c>
      <c r="E77" s="488">
        <v>36</v>
      </c>
      <c r="F77" s="488">
        <v>460</v>
      </c>
      <c r="G77" s="490"/>
      <c r="H77" s="491"/>
      <c r="I77" s="492"/>
      <c r="J77" s="391" t="s">
        <v>1173</v>
      </c>
      <c r="K77" s="368" t="s">
        <v>1174</v>
      </c>
    </row>
    <row r="78" spans="1:11" ht="60">
      <c r="A78" s="374">
        <v>67</v>
      </c>
      <c r="B78" s="486" t="s">
        <v>1175</v>
      </c>
      <c r="C78" s="486" t="s">
        <v>597</v>
      </c>
      <c r="D78" s="487" t="s">
        <v>2868</v>
      </c>
      <c r="E78" s="488">
        <v>24.3</v>
      </c>
      <c r="F78" s="488">
        <v>180</v>
      </c>
      <c r="G78" s="490"/>
      <c r="H78" s="491"/>
      <c r="I78" s="492"/>
      <c r="J78" s="391" t="s">
        <v>1176</v>
      </c>
      <c r="K78" s="368" t="s">
        <v>1177</v>
      </c>
    </row>
    <row r="79" spans="1:11" ht="30">
      <c r="A79" s="374">
        <v>68</v>
      </c>
      <c r="B79" s="486" t="s">
        <v>1179</v>
      </c>
      <c r="C79" s="486" t="s">
        <v>597</v>
      </c>
      <c r="D79" s="487" t="s">
        <v>675</v>
      </c>
      <c r="E79" s="488">
        <v>70</v>
      </c>
      <c r="F79" s="488">
        <v>250</v>
      </c>
      <c r="G79" s="490"/>
      <c r="H79" s="491"/>
      <c r="I79" s="492"/>
      <c r="J79" s="391" t="s">
        <v>1180</v>
      </c>
      <c r="K79" s="368" t="s">
        <v>1326</v>
      </c>
    </row>
    <row r="80" spans="1:11" ht="45">
      <c r="A80" s="374">
        <v>69</v>
      </c>
      <c r="B80" s="486" t="s">
        <v>1181</v>
      </c>
      <c r="C80" s="486" t="s">
        <v>597</v>
      </c>
      <c r="D80" s="487" t="s">
        <v>675</v>
      </c>
      <c r="E80" s="488">
        <v>36</v>
      </c>
      <c r="F80" s="488">
        <v>187.5</v>
      </c>
      <c r="G80" s="490"/>
      <c r="H80" s="491"/>
      <c r="I80" s="492"/>
      <c r="J80" s="391" t="s">
        <v>1182</v>
      </c>
      <c r="K80" s="368" t="s">
        <v>1327</v>
      </c>
    </row>
    <row r="81" spans="1:11" ht="30">
      <c r="A81" s="374">
        <v>70</v>
      </c>
      <c r="B81" s="486" t="s">
        <v>1184</v>
      </c>
      <c r="C81" s="486" t="s">
        <v>597</v>
      </c>
      <c r="D81" s="487" t="s">
        <v>675</v>
      </c>
      <c r="E81" s="488">
        <v>50</v>
      </c>
      <c r="F81" s="488">
        <v>187.5</v>
      </c>
      <c r="G81" s="490"/>
      <c r="H81" s="491"/>
      <c r="I81" s="492"/>
      <c r="J81" s="391" t="s">
        <v>1185</v>
      </c>
      <c r="K81" s="368" t="s">
        <v>1186</v>
      </c>
    </row>
    <row r="82" spans="1:11" ht="75">
      <c r="A82" s="374">
        <v>71</v>
      </c>
      <c r="B82" s="486" t="s">
        <v>1187</v>
      </c>
      <c r="C82" s="486" t="s">
        <v>597</v>
      </c>
      <c r="D82" s="487" t="s">
        <v>675</v>
      </c>
      <c r="E82" s="488">
        <v>127.5</v>
      </c>
      <c r="F82" s="488">
        <v>650</v>
      </c>
      <c r="G82" s="490"/>
      <c r="H82" s="491"/>
      <c r="I82" s="492"/>
      <c r="J82" s="391" t="s">
        <v>1188</v>
      </c>
      <c r="K82" s="368" t="s">
        <v>1189</v>
      </c>
    </row>
    <row r="83" spans="1:11" ht="30">
      <c r="A83" s="374">
        <v>72</v>
      </c>
      <c r="B83" s="486" t="s">
        <v>1346</v>
      </c>
      <c r="C83" s="486" t="s">
        <v>597</v>
      </c>
      <c r="D83" s="487" t="s">
        <v>675</v>
      </c>
      <c r="E83" s="488">
        <v>65</v>
      </c>
      <c r="F83" s="488">
        <v>312.5</v>
      </c>
      <c r="G83" s="490"/>
      <c r="H83" s="491"/>
      <c r="I83" s="492"/>
      <c r="J83" s="391" t="s">
        <v>1347</v>
      </c>
      <c r="K83" s="368" t="s">
        <v>1348</v>
      </c>
    </row>
    <row r="84" spans="1:11" ht="30">
      <c r="A84" s="374">
        <v>73</v>
      </c>
      <c r="B84" s="486" t="s">
        <v>1349</v>
      </c>
      <c r="C84" s="486" t="s">
        <v>597</v>
      </c>
      <c r="D84" s="487" t="s">
        <v>1350</v>
      </c>
      <c r="E84" s="488">
        <v>25</v>
      </c>
      <c r="F84" s="488">
        <v>500</v>
      </c>
      <c r="G84" s="490"/>
      <c r="H84" s="491"/>
      <c r="I84" s="492"/>
      <c r="J84" s="391" t="s">
        <v>1351</v>
      </c>
      <c r="K84" s="368" t="s">
        <v>1352</v>
      </c>
    </row>
    <row r="85" spans="1:11" ht="30">
      <c r="A85" s="374">
        <v>74</v>
      </c>
      <c r="B85" s="486" t="s">
        <v>1353</v>
      </c>
      <c r="C85" s="486" t="s">
        <v>597</v>
      </c>
      <c r="D85" s="487" t="s">
        <v>675</v>
      </c>
      <c r="E85" s="488">
        <v>95</v>
      </c>
      <c r="F85" s="488">
        <v>375</v>
      </c>
      <c r="G85" s="490"/>
      <c r="H85" s="491"/>
      <c r="I85" s="492"/>
      <c r="J85" s="391" t="s">
        <v>1354</v>
      </c>
      <c r="K85" s="368" t="s">
        <v>1355</v>
      </c>
    </row>
    <row r="86" spans="1:11" ht="30">
      <c r="A86" s="374">
        <v>75</v>
      </c>
      <c r="B86" s="486" t="s">
        <v>1356</v>
      </c>
      <c r="C86" s="486" t="s">
        <v>597</v>
      </c>
      <c r="D86" s="487" t="s">
        <v>675</v>
      </c>
      <c r="E86" s="488">
        <v>165</v>
      </c>
      <c r="F86" s="489">
        <v>1739.625</v>
      </c>
      <c r="G86" s="490"/>
      <c r="H86" s="491"/>
      <c r="I86" s="492"/>
      <c r="J86" s="391" t="s">
        <v>1357</v>
      </c>
      <c r="K86" s="368" t="s">
        <v>1358</v>
      </c>
    </row>
    <row r="87" spans="1:11" ht="45">
      <c r="A87" s="374">
        <v>76</v>
      </c>
      <c r="B87" s="486" t="s">
        <v>1359</v>
      </c>
      <c r="C87" s="486" t="s">
        <v>597</v>
      </c>
      <c r="D87" s="487" t="s">
        <v>675</v>
      </c>
      <c r="E87" s="488">
        <v>200</v>
      </c>
      <c r="F87" s="488">
        <v>600</v>
      </c>
      <c r="G87" s="490"/>
      <c r="H87" s="491"/>
      <c r="I87" s="492"/>
      <c r="J87" s="391" t="s">
        <v>1360</v>
      </c>
      <c r="K87" s="368" t="s">
        <v>1361</v>
      </c>
    </row>
    <row r="88" spans="1:11" ht="30">
      <c r="A88" s="374">
        <v>77</v>
      </c>
      <c r="B88" s="486" t="s">
        <v>1362</v>
      </c>
      <c r="C88" s="486" t="s">
        <v>597</v>
      </c>
      <c r="D88" s="487" t="s">
        <v>1350</v>
      </c>
      <c r="E88" s="488">
        <v>289.8</v>
      </c>
      <c r="F88" s="489">
        <v>2147.857</v>
      </c>
      <c r="G88" s="490"/>
      <c r="H88" s="491"/>
      <c r="I88" s="492"/>
      <c r="J88" s="391" t="s">
        <v>1363</v>
      </c>
      <c r="K88" s="368" t="s">
        <v>1364</v>
      </c>
    </row>
    <row r="89" spans="1:11" ht="30">
      <c r="A89" s="374">
        <v>78</v>
      </c>
      <c r="B89" s="486" t="s">
        <v>1365</v>
      </c>
      <c r="C89" s="486" t="s">
        <v>597</v>
      </c>
      <c r="D89" s="487" t="s">
        <v>982</v>
      </c>
      <c r="E89" s="488">
        <v>80</v>
      </c>
      <c r="F89" s="488">
        <v>312.5</v>
      </c>
      <c r="G89" s="490"/>
      <c r="H89" s="491"/>
      <c r="I89" s="492"/>
      <c r="J89" s="391" t="s">
        <v>1366</v>
      </c>
      <c r="K89" s="368" t="s">
        <v>1367</v>
      </c>
    </row>
    <row r="90" spans="1:11" ht="45">
      <c r="A90" s="374">
        <v>79</v>
      </c>
      <c r="B90" s="486" t="s">
        <v>1368</v>
      </c>
      <c r="C90" s="486" t="s">
        <v>597</v>
      </c>
      <c r="D90" s="487" t="s">
        <v>1350</v>
      </c>
      <c r="E90" s="488">
        <v>100</v>
      </c>
      <c r="F90" s="488">
        <v>300</v>
      </c>
      <c r="G90" s="490"/>
      <c r="H90" s="491"/>
      <c r="I90" s="492"/>
      <c r="J90" s="391" t="s">
        <v>1369</v>
      </c>
      <c r="K90" s="368" t="s">
        <v>1370</v>
      </c>
    </row>
    <row r="91" spans="1:11" ht="30">
      <c r="A91" s="374">
        <v>80</v>
      </c>
      <c r="B91" s="486" t="s">
        <v>1371</v>
      </c>
      <c r="C91" s="486" t="s">
        <v>597</v>
      </c>
      <c r="D91" s="487" t="s">
        <v>675</v>
      </c>
      <c r="E91" s="488">
        <v>32</v>
      </c>
      <c r="F91" s="488">
        <v>300</v>
      </c>
      <c r="G91" s="490"/>
      <c r="H91" s="491"/>
      <c r="I91" s="492"/>
      <c r="J91" s="391" t="s">
        <v>1372</v>
      </c>
      <c r="K91" s="368" t="s">
        <v>1373</v>
      </c>
    </row>
    <row r="92" spans="1:11" ht="30">
      <c r="A92" s="374">
        <v>81</v>
      </c>
      <c r="B92" s="486" t="s">
        <v>1374</v>
      </c>
      <c r="C92" s="486" t="s">
        <v>597</v>
      </c>
      <c r="D92" s="487" t="s">
        <v>675</v>
      </c>
      <c r="E92" s="488">
        <v>32</v>
      </c>
      <c r="F92" s="488">
        <v>880</v>
      </c>
      <c r="G92" s="490"/>
      <c r="H92" s="491"/>
      <c r="I92" s="492"/>
      <c r="J92" s="391" t="s">
        <v>1375</v>
      </c>
      <c r="K92" s="368" t="s">
        <v>1376</v>
      </c>
    </row>
    <row r="93" spans="1:11" ht="30">
      <c r="A93" s="374">
        <v>82</v>
      </c>
      <c r="B93" s="486" t="s">
        <v>1377</v>
      </c>
      <c r="C93" s="486" t="s">
        <v>597</v>
      </c>
      <c r="D93" s="487" t="s">
        <v>2860</v>
      </c>
      <c r="E93" s="488" t="s">
        <v>1378</v>
      </c>
      <c r="F93" s="488">
        <v>1000</v>
      </c>
      <c r="G93" s="490">
        <v>36001011819</v>
      </c>
      <c r="H93" s="491" t="s">
        <v>756</v>
      </c>
      <c r="I93" s="492" t="s">
        <v>1061</v>
      </c>
      <c r="J93" s="391"/>
      <c r="K93" s="368"/>
    </row>
    <row r="94" spans="1:11" ht="15">
      <c r="A94" s="542">
        <v>83</v>
      </c>
      <c r="B94" s="544" t="s">
        <v>757</v>
      </c>
      <c r="C94" s="544" t="s">
        <v>597</v>
      </c>
      <c r="D94" s="546" t="s">
        <v>2860</v>
      </c>
      <c r="E94" s="548">
        <v>130</v>
      </c>
      <c r="F94" s="488">
        <v>4175.1000000000004</v>
      </c>
      <c r="G94" s="490" t="s">
        <v>758</v>
      </c>
      <c r="H94" s="491" t="s">
        <v>759</v>
      </c>
      <c r="I94" s="492" t="s">
        <v>1062</v>
      </c>
      <c r="J94" s="391"/>
      <c r="K94" s="368"/>
    </row>
    <row r="95" spans="1:11" ht="15">
      <c r="A95" s="543"/>
      <c r="B95" s="545"/>
      <c r="C95" s="545"/>
      <c r="D95" s="547"/>
      <c r="E95" s="549"/>
      <c r="F95" s="488">
        <v>927.80000000000007</v>
      </c>
      <c r="G95" s="490" t="s">
        <v>760</v>
      </c>
      <c r="H95" s="491" t="s">
        <v>761</v>
      </c>
      <c r="I95" s="492" t="s">
        <v>1062</v>
      </c>
      <c r="J95" s="391"/>
      <c r="K95" s="368"/>
    </row>
    <row r="96" spans="1:11" ht="45">
      <c r="A96" s="374">
        <v>84</v>
      </c>
      <c r="B96" s="486" t="s">
        <v>1379</v>
      </c>
      <c r="C96" s="486" t="s">
        <v>597</v>
      </c>
      <c r="D96" s="487" t="s">
        <v>2860</v>
      </c>
      <c r="E96" s="488" t="s">
        <v>1380</v>
      </c>
      <c r="F96" s="488">
        <v>375</v>
      </c>
      <c r="G96" s="490" t="s">
        <v>762</v>
      </c>
      <c r="H96" s="491" t="s">
        <v>1063</v>
      </c>
      <c r="I96" s="492" t="s">
        <v>763</v>
      </c>
      <c r="J96" s="391"/>
      <c r="K96" s="368"/>
    </row>
    <row r="97" spans="1:11" ht="30">
      <c r="A97" s="374">
        <v>85</v>
      </c>
      <c r="B97" s="486" t="s">
        <v>1381</v>
      </c>
      <c r="C97" s="486" t="s">
        <v>597</v>
      </c>
      <c r="D97" s="487" t="s">
        <v>2860</v>
      </c>
      <c r="E97" s="488">
        <v>65</v>
      </c>
      <c r="F97" s="488">
        <v>1000</v>
      </c>
      <c r="G97" s="490" t="s">
        <v>764</v>
      </c>
      <c r="H97" s="491" t="s">
        <v>781</v>
      </c>
      <c r="I97" s="492" t="s">
        <v>765</v>
      </c>
      <c r="J97" s="391"/>
      <c r="K97" s="368"/>
    </row>
    <row r="98" spans="1:11" ht="30">
      <c r="A98" s="374">
        <v>86</v>
      </c>
      <c r="B98" s="486" t="s">
        <v>766</v>
      </c>
      <c r="C98" s="486" t="s">
        <v>597</v>
      </c>
      <c r="D98" s="487" t="s">
        <v>2860</v>
      </c>
      <c r="E98" s="488" t="s">
        <v>1382</v>
      </c>
      <c r="F98" s="488">
        <v>500</v>
      </c>
      <c r="G98" s="490">
        <v>24001004130</v>
      </c>
      <c r="H98" s="491" t="s">
        <v>1064</v>
      </c>
      <c r="I98" s="492" t="s">
        <v>767</v>
      </c>
      <c r="J98" s="391"/>
      <c r="K98" s="368"/>
    </row>
    <row r="99" spans="1:11" ht="45">
      <c r="A99" s="374">
        <v>87</v>
      </c>
      <c r="B99" s="486" t="s">
        <v>1383</v>
      </c>
      <c r="C99" s="486" t="s">
        <v>597</v>
      </c>
      <c r="D99" s="487" t="s">
        <v>2860</v>
      </c>
      <c r="E99" s="488" t="s">
        <v>1384</v>
      </c>
      <c r="F99" s="488">
        <v>375</v>
      </c>
      <c r="G99" s="490" t="s">
        <v>768</v>
      </c>
      <c r="H99" s="491" t="s">
        <v>804</v>
      </c>
      <c r="I99" s="492" t="s">
        <v>769</v>
      </c>
      <c r="J99" s="391"/>
      <c r="K99" s="368"/>
    </row>
    <row r="100" spans="1:11" ht="30">
      <c r="A100" s="374">
        <v>88</v>
      </c>
      <c r="B100" s="486" t="s">
        <v>1385</v>
      </c>
      <c r="C100" s="486" t="s">
        <v>597</v>
      </c>
      <c r="D100" s="487" t="s">
        <v>679</v>
      </c>
      <c r="E100" s="488">
        <v>107</v>
      </c>
      <c r="F100" s="488">
        <v>750</v>
      </c>
      <c r="G100" s="490">
        <v>62005023736</v>
      </c>
      <c r="H100" s="491" t="s">
        <v>770</v>
      </c>
      <c r="I100" s="492" t="s">
        <v>1065</v>
      </c>
      <c r="J100" s="391"/>
      <c r="K100" s="368"/>
    </row>
    <row r="101" spans="1:11" ht="30">
      <c r="A101" s="374">
        <v>89</v>
      </c>
      <c r="B101" s="486" t="s">
        <v>1386</v>
      </c>
      <c r="C101" s="486" t="s">
        <v>597</v>
      </c>
      <c r="D101" s="487" t="s">
        <v>2860</v>
      </c>
      <c r="E101" s="488" t="s">
        <v>1387</v>
      </c>
      <c r="F101" s="488">
        <v>3479.25</v>
      </c>
      <c r="G101" s="490" t="s">
        <v>771</v>
      </c>
      <c r="H101" s="491" t="s">
        <v>772</v>
      </c>
      <c r="I101" s="492" t="s">
        <v>773</v>
      </c>
      <c r="J101" s="391"/>
      <c r="K101" s="368"/>
    </row>
    <row r="102" spans="1:11" ht="30">
      <c r="A102" s="374">
        <v>90</v>
      </c>
      <c r="B102" s="486" t="s">
        <v>774</v>
      </c>
      <c r="C102" s="486" t="s">
        <v>597</v>
      </c>
      <c r="D102" s="487" t="s">
        <v>2860</v>
      </c>
      <c r="E102" s="488">
        <v>223</v>
      </c>
      <c r="F102" s="488">
        <v>450</v>
      </c>
      <c r="G102" s="490" t="s">
        <v>775</v>
      </c>
      <c r="H102" s="491" t="s">
        <v>776</v>
      </c>
      <c r="I102" s="492" t="s">
        <v>777</v>
      </c>
      <c r="J102" s="391"/>
      <c r="K102" s="368"/>
    </row>
    <row r="103" spans="1:11" ht="30">
      <c r="A103" s="374">
        <v>91</v>
      </c>
      <c r="B103" s="486" t="s">
        <v>1388</v>
      </c>
      <c r="C103" s="486" t="s">
        <v>597</v>
      </c>
      <c r="D103" s="487" t="s">
        <v>2860</v>
      </c>
      <c r="E103" s="488">
        <v>90</v>
      </c>
      <c r="F103" s="488" t="s">
        <v>1389</v>
      </c>
      <c r="G103" s="490" t="s">
        <v>778</v>
      </c>
      <c r="H103" s="491" t="s">
        <v>779</v>
      </c>
      <c r="I103" s="492" t="s">
        <v>780</v>
      </c>
      <c r="J103" s="391"/>
      <c r="K103" s="368"/>
    </row>
    <row r="104" spans="1:11" ht="30">
      <c r="A104" s="374">
        <v>92</v>
      </c>
      <c r="B104" s="486" t="s">
        <v>1390</v>
      </c>
      <c r="C104" s="486" t="s">
        <v>597</v>
      </c>
      <c r="D104" s="487" t="s">
        <v>667</v>
      </c>
      <c r="E104" s="488">
        <v>155</v>
      </c>
      <c r="F104" s="488">
        <v>550</v>
      </c>
      <c r="G104" s="490">
        <v>25001049879</v>
      </c>
      <c r="H104" s="491" t="s">
        <v>781</v>
      </c>
      <c r="I104" s="492" t="s">
        <v>1066</v>
      </c>
      <c r="J104" s="391"/>
      <c r="K104" s="368"/>
    </row>
    <row r="105" spans="1:11" ht="45">
      <c r="A105" s="374">
        <v>93</v>
      </c>
      <c r="B105" s="486" t="s">
        <v>1391</v>
      </c>
      <c r="C105" s="486" t="s">
        <v>597</v>
      </c>
      <c r="D105" s="487" t="s">
        <v>2860</v>
      </c>
      <c r="E105" s="488" t="s">
        <v>1392</v>
      </c>
      <c r="F105" s="488">
        <v>625</v>
      </c>
      <c r="G105" s="490">
        <v>61002004053</v>
      </c>
      <c r="H105" s="491" t="s">
        <v>782</v>
      </c>
      <c r="I105" s="492" t="s">
        <v>783</v>
      </c>
      <c r="J105" s="391"/>
      <c r="K105" s="368"/>
    </row>
    <row r="106" spans="1:11" ht="30">
      <c r="A106" s="374">
        <v>94</v>
      </c>
      <c r="B106" s="486" t="s">
        <v>1393</v>
      </c>
      <c r="C106" s="486" t="s">
        <v>597</v>
      </c>
      <c r="D106" s="487" t="s">
        <v>2860</v>
      </c>
      <c r="E106" s="488">
        <v>55</v>
      </c>
      <c r="F106" s="488">
        <v>400</v>
      </c>
      <c r="G106" s="490">
        <v>47001003904</v>
      </c>
      <c r="H106" s="491" t="s">
        <v>784</v>
      </c>
      <c r="I106" s="492" t="s">
        <v>785</v>
      </c>
      <c r="J106" s="391"/>
      <c r="K106" s="368"/>
    </row>
    <row r="107" spans="1:11" ht="30">
      <c r="A107" s="374">
        <v>95</v>
      </c>
      <c r="B107" s="486" t="s">
        <v>1394</v>
      </c>
      <c r="C107" s="486" t="s">
        <v>597</v>
      </c>
      <c r="D107" s="487" t="s">
        <v>667</v>
      </c>
      <c r="E107" s="488">
        <v>60</v>
      </c>
      <c r="F107" s="488">
        <v>250</v>
      </c>
      <c r="G107" s="490">
        <v>14001022774</v>
      </c>
      <c r="H107" s="491" t="s">
        <v>1395</v>
      </c>
      <c r="I107" s="492" t="s">
        <v>1396</v>
      </c>
      <c r="J107" s="391"/>
      <c r="K107" s="368"/>
    </row>
    <row r="108" spans="1:11" ht="30">
      <c r="A108" s="374">
        <v>96</v>
      </c>
      <c r="B108" s="486" t="s">
        <v>786</v>
      </c>
      <c r="C108" s="486" t="s">
        <v>597</v>
      </c>
      <c r="D108" s="487" t="s">
        <v>667</v>
      </c>
      <c r="E108" s="488">
        <v>136</v>
      </c>
      <c r="F108" s="488">
        <v>525</v>
      </c>
      <c r="G108" s="490">
        <v>38001047179</v>
      </c>
      <c r="H108" s="491" t="s">
        <v>787</v>
      </c>
      <c r="I108" s="492" t="s">
        <v>1067</v>
      </c>
      <c r="J108" s="391"/>
      <c r="K108" s="368"/>
    </row>
    <row r="109" spans="1:11" ht="45">
      <c r="A109" s="374">
        <v>97</v>
      </c>
      <c r="B109" s="486" t="s">
        <v>788</v>
      </c>
      <c r="C109" s="486" t="s">
        <v>597</v>
      </c>
      <c r="D109" s="487" t="s">
        <v>2860</v>
      </c>
      <c r="E109" s="488" t="s">
        <v>1397</v>
      </c>
      <c r="F109" s="488">
        <v>500</v>
      </c>
      <c r="G109" s="490">
        <v>54001031206</v>
      </c>
      <c r="H109" s="491" t="s">
        <v>789</v>
      </c>
      <c r="I109" s="492" t="s">
        <v>955</v>
      </c>
      <c r="J109" s="391"/>
      <c r="K109" s="368"/>
    </row>
    <row r="110" spans="1:11" ht="30">
      <c r="A110" s="374">
        <v>98</v>
      </c>
      <c r="B110" s="486" t="s">
        <v>1398</v>
      </c>
      <c r="C110" s="486" t="s">
        <v>597</v>
      </c>
      <c r="D110" s="487" t="s">
        <v>667</v>
      </c>
      <c r="E110" s="488" t="s">
        <v>1399</v>
      </c>
      <c r="F110" s="488">
        <v>625</v>
      </c>
      <c r="G110" s="490" t="s">
        <v>790</v>
      </c>
      <c r="H110" s="491" t="s">
        <v>791</v>
      </c>
      <c r="I110" s="492" t="s">
        <v>792</v>
      </c>
      <c r="J110" s="391"/>
      <c r="K110" s="368"/>
    </row>
    <row r="111" spans="1:11" ht="30">
      <c r="A111" s="374">
        <v>99</v>
      </c>
      <c r="B111" s="486" t="s">
        <v>1400</v>
      </c>
      <c r="C111" s="486" t="s">
        <v>597</v>
      </c>
      <c r="D111" s="487" t="s">
        <v>2860</v>
      </c>
      <c r="E111" s="488">
        <v>110</v>
      </c>
      <c r="F111" s="488">
        <v>500</v>
      </c>
      <c r="G111" s="490">
        <v>3760818</v>
      </c>
      <c r="H111" s="491" t="s">
        <v>793</v>
      </c>
      <c r="I111" s="492" t="s">
        <v>794</v>
      </c>
      <c r="J111" s="391"/>
      <c r="K111" s="368"/>
    </row>
    <row r="112" spans="1:11" ht="30">
      <c r="A112" s="374">
        <v>100</v>
      </c>
      <c r="B112" s="486" t="s">
        <v>1401</v>
      </c>
      <c r="C112" s="486" t="s">
        <v>597</v>
      </c>
      <c r="D112" s="487" t="s">
        <v>667</v>
      </c>
      <c r="E112" s="488">
        <v>130</v>
      </c>
      <c r="F112" s="488">
        <v>500</v>
      </c>
      <c r="G112" s="490" t="s">
        <v>795</v>
      </c>
      <c r="H112" s="491" t="s">
        <v>796</v>
      </c>
      <c r="I112" s="492" t="s">
        <v>1068</v>
      </c>
      <c r="J112" s="391"/>
      <c r="K112" s="368"/>
    </row>
    <row r="113" spans="1:11" ht="30">
      <c r="A113" s="374">
        <v>101</v>
      </c>
      <c r="B113" s="486" t="s">
        <v>1402</v>
      </c>
      <c r="C113" s="486" t="s">
        <v>597</v>
      </c>
      <c r="D113" s="487" t="s">
        <v>2860</v>
      </c>
      <c r="E113" s="488">
        <v>54</v>
      </c>
      <c r="F113" s="488">
        <v>313</v>
      </c>
      <c r="G113" s="490">
        <v>49001006224</v>
      </c>
      <c r="H113" s="491" t="s">
        <v>797</v>
      </c>
      <c r="I113" s="492" t="s">
        <v>1069</v>
      </c>
      <c r="J113" s="391"/>
      <c r="K113" s="368"/>
    </row>
    <row r="114" spans="1:11" ht="30">
      <c r="A114" s="374">
        <v>102</v>
      </c>
      <c r="B114" s="486" t="s">
        <v>1403</v>
      </c>
      <c r="C114" s="486" t="s">
        <v>597</v>
      </c>
      <c r="D114" s="487" t="s">
        <v>2860</v>
      </c>
      <c r="E114" s="488" t="s">
        <v>1404</v>
      </c>
      <c r="F114" s="488">
        <v>625</v>
      </c>
      <c r="G114" s="490">
        <v>33001022458</v>
      </c>
      <c r="H114" s="491" t="s">
        <v>798</v>
      </c>
      <c r="I114" s="492" t="s">
        <v>1070</v>
      </c>
      <c r="J114" s="391"/>
      <c r="K114" s="368"/>
    </row>
    <row r="115" spans="1:11" ht="45">
      <c r="A115" s="374">
        <v>103</v>
      </c>
      <c r="B115" s="486" t="s">
        <v>1405</v>
      </c>
      <c r="C115" s="486" t="s">
        <v>597</v>
      </c>
      <c r="D115" s="487" t="s">
        <v>2869</v>
      </c>
      <c r="E115" s="488">
        <v>60</v>
      </c>
      <c r="F115" s="488">
        <v>500</v>
      </c>
      <c r="G115" s="490">
        <v>29001003140</v>
      </c>
      <c r="H115" s="491" t="s">
        <v>799</v>
      </c>
      <c r="I115" s="492" t="s">
        <v>1071</v>
      </c>
      <c r="J115" s="391"/>
      <c r="K115" s="368"/>
    </row>
    <row r="116" spans="1:11" ht="30">
      <c r="A116" s="374">
        <v>104</v>
      </c>
      <c r="B116" s="486" t="s">
        <v>800</v>
      </c>
      <c r="C116" s="486" t="s">
        <v>597</v>
      </c>
      <c r="D116" s="487" t="s">
        <v>2860</v>
      </c>
      <c r="E116" s="488">
        <v>73</v>
      </c>
      <c r="F116" s="488">
        <v>500</v>
      </c>
      <c r="G116" s="490" t="s">
        <v>801</v>
      </c>
      <c r="H116" s="491" t="s">
        <v>802</v>
      </c>
      <c r="I116" s="492" t="s">
        <v>1072</v>
      </c>
      <c r="J116" s="391"/>
      <c r="K116" s="368"/>
    </row>
    <row r="117" spans="1:11" ht="30">
      <c r="A117" s="374">
        <v>105</v>
      </c>
      <c r="B117" s="486" t="s">
        <v>1406</v>
      </c>
      <c r="C117" s="486" t="s">
        <v>597</v>
      </c>
      <c r="D117" s="487" t="s">
        <v>2860</v>
      </c>
      <c r="E117" s="488" t="s">
        <v>1407</v>
      </c>
      <c r="F117" s="488">
        <v>625</v>
      </c>
      <c r="G117" s="490" t="s">
        <v>803</v>
      </c>
      <c r="H117" s="491" t="s">
        <v>804</v>
      </c>
      <c r="I117" s="492" t="s">
        <v>1073</v>
      </c>
      <c r="J117" s="391"/>
      <c r="K117" s="368"/>
    </row>
    <row r="118" spans="1:11" ht="30">
      <c r="A118" s="374">
        <v>106</v>
      </c>
      <c r="B118" s="486" t="s">
        <v>805</v>
      </c>
      <c r="C118" s="486" t="s">
        <v>597</v>
      </c>
      <c r="D118" s="487" t="s">
        <v>667</v>
      </c>
      <c r="E118" s="488" t="s">
        <v>1408</v>
      </c>
      <c r="F118" s="488">
        <v>875</v>
      </c>
      <c r="G118" s="490">
        <v>60001129329</v>
      </c>
      <c r="H118" s="491" t="s">
        <v>782</v>
      </c>
      <c r="I118" s="492" t="s">
        <v>1074</v>
      </c>
      <c r="J118" s="391"/>
      <c r="K118" s="368"/>
    </row>
    <row r="119" spans="1:11" ht="30">
      <c r="A119" s="374">
        <v>107</v>
      </c>
      <c r="B119" s="486" t="s">
        <v>1409</v>
      </c>
      <c r="C119" s="486" t="s">
        <v>597</v>
      </c>
      <c r="D119" s="487" t="s">
        <v>2860</v>
      </c>
      <c r="E119" s="488">
        <v>180</v>
      </c>
      <c r="F119" s="488" t="s">
        <v>1410</v>
      </c>
      <c r="G119" s="490" t="s">
        <v>806</v>
      </c>
      <c r="H119" s="491" t="s">
        <v>807</v>
      </c>
      <c r="I119" s="492" t="s">
        <v>1075</v>
      </c>
      <c r="J119" s="391"/>
      <c r="K119" s="368"/>
    </row>
    <row r="120" spans="1:11" ht="30">
      <c r="A120" s="374">
        <v>108</v>
      </c>
      <c r="B120" s="486" t="s">
        <v>1411</v>
      </c>
      <c r="C120" s="486" t="s">
        <v>597</v>
      </c>
      <c r="D120" s="487" t="s">
        <v>2860</v>
      </c>
      <c r="E120" s="488">
        <v>99</v>
      </c>
      <c r="F120" s="488">
        <v>800</v>
      </c>
      <c r="G120" s="490" t="s">
        <v>808</v>
      </c>
      <c r="H120" s="491" t="s">
        <v>809</v>
      </c>
      <c r="I120" s="492" t="s">
        <v>1076</v>
      </c>
      <c r="J120" s="391"/>
      <c r="K120" s="368"/>
    </row>
    <row r="121" spans="1:11" ht="30">
      <c r="A121" s="374">
        <v>109</v>
      </c>
      <c r="B121" s="486" t="s">
        <v>1412</v>
      </c>
      <c r="C121" s="486" t="s">
        <v>597</v>
      </c>
      <c r="D121" s="487" t="s">
        <v>667</v>
      </c>
      <c r="E121" s="488">
        <v>90</v>
      </c>
      <c r="F121" s="488" t="s">
        <v>1410</v>
      </c>
      <c r="G121" s="490" t="s">
        <v>810</v>
      </c>
      <c r="H121" s="491" t="s">
        <v>811</v>
      </c>
      <c r="I121" s="492" t="s">
        <v>1077</v>
      </c>
      <c r="J121" s="391"/>
      <c r="K121" s="368"/>
    </row>
    <row r="122" spans="1:11" ht="30">
      <c r="A122" s="374">
        <v>110</v>
      </c>
      <c r="B122" s="486" t="s">
        <v>1413</v>
      </c>
      <c r="C122" s="486" t="s">
        <v>597</v>
      </c>
      <c r="D122" s="487" t="s">
        <v>2860</v>
      </c>
      <c r="E122" s="488" t="s">
        <v>1414</v>
      </c>
      <c r="F122" s="488">
        <v>1000</v>
      </c>
      <c r="G122" s="490" t="s">
        <v>812</v>
      </c>
      <c r="H122" s="491" t="s">
        <v>813</v>
      </c>
      <c r="I122" s="492" t="s">
        <v>1078</v>
      </c>
      <c r="J122" s="391"/>
      <c r="K122" s="368"/>
    </row>
    <row r="123" spans="1:11" ht="30">
      <c r="A123" s="374">
        <v>111</v>
      </c>
      <c r="B123" s="486" t="s">
        <v>1415</v>
      </c>
      <c r="C123" s="486" t="s">
        <v>597</v>
      </c>
      <c r="D123" s="487" t="s">
        <v>675</v>
      </c>
      <c r="E123" s="488">
        <v>250</v>
      </c>
      <c r="F123" s="488">
        <v>625</v>
      </c>
      <c r="G123" s="490" t="s">
        <v>814</v>
      </c>
      <c r="H123" s="491" t="s">
        <v>815</v>
      </c>
      <c r="I123" s="492" t="s">
        <v>1079</v>
      </c>
      <c r="J123" s="391"/>
      <c r="K123" s="368"/>
    </row>
    <row r="124" spans="1:11" ht="45">
      <c r="A124" s="374">
        <v>112</v>
      </c>
      <c r="B124" s="486" t="s">
        <v>1416</v>
      </c>
      <c r="C124" s="486" t="s">
        <v>597</v>
      </c>
      <c r="D124" s="487" t="s">
        <v>2860</v>
      </c>
      <c r="E124" s="488" t="s">
        <v>1417</v>
      </c>
      <c r="F124" s="488">
        <v>2899.375</v>
      </c>
      <c r="G124" s="490" t="s">
        <v>816</v>
      </c>
      <c r="H124" s="491" t="s">
        <v>779</v>
      </c>
      <c r="I124" s="492" t="s">
        <v>777</v>
      </c>
      <c r="J124" s="391"/>
      <c r="K124" s="368"/>
    </row>
    <row r="125" spans="1:11" ht="45">
      <c r="A125" s="374">
        <v>113</v>
      </c>
      <c r="B125" s="486" t="s">
        <v>1418</v>
      </c>
      <c r="C125" s="486" t="s">
        <v>597</v>
      </c>
      <c r="D125" s="487" t="s">
        <v>679</v>
      </c>
      <c r="E125" s="488" t="s">
        <v>1419</v>
      </c>
      <c r="F125" s="488">
        <v>375</v>
      </c>
      <c r="G125" s="490" t="s">
        <v>817</v>
      </c>
      <c r="H125" s="491" t="s">
        <v>818</v>
      </c>
      <c r="I125" s="492" t="s">
        <v>1080</v>
      </c>
      <c r="J125" s="391"/>
      <c r="K125" s="368"/>
    </row>
    <row r="126" spans="1:11" ht="30">
      <c r="A126" s="374">
        <v>114</v>
      </c>
      <c r="B126" s="486" t="s">
        <v>1420</v>
      </c>
      <c r="C126" s="486" t="s">
        <v>597</v>
      </c>
      <c r="D126" s="487" t="s">
        <v>671</v>
      </c>
      <c r="E126" s="488" t="s">
        <v>1421</v>
      </c>
      <c r="F126" s="488">
        <v>875</v>
      </c>
      <c r="G126" s="490" t="s">
        <v>821</v>
      </c>
      <c r="H126" s="491" t="s">
        <v>822</v>
      </c>
      <c r="I126" s="492" t="s">
        <v>1081</v>
      </c>
      <c r="J126" s="391"/>
      <c r="K126" s="368"/>
    </row>
    <row r="127" spans="1:11" ht="45">
      <c r="A127" s="374">
        <v>115</v>
      </c>
      <c r="B127" s="486" t="s">
        <v>1422</v>
      </c>
      <c r="C127" s="486" t="s">
        <v>597</v>
      </c>
      <c r="D127" s="487" t="s">
        <v>671</v>
      </c>
      <c r="E127" s="488" t="s">
        <v>1423</v>
      </c>
      <c r="F127" s="488">
        <v>1000</v>
      </c>
      <c r="G127" s="490" t="s">
        <v>823</v>
      </c>
      <c r="H127" s="491" t="s">
        <v>824</v>
      </c>
      <c r="I127" s="492" t="s">
        <v>1082</v>
      </c>
      <c r="J127" s="391"/>
      <c r="K127" s="368"/>
    </row>
    <row r="128" spans="1:11" ht="60">
      <c r="A128" s="374">
        <v>116</v>
      </c>
      <c r="B128" s="486" t="s">
        <v>1424</v>
      </c>
      <c r="C128" s="486" t="s">
        <v>597</v>
      </c>
      <c r="D128" s="487" t="s">
        <v>671</v>
      </c>
      <c r="E128" s="488" t="s">
        <v>1425</v>
      </c>
      <c r="F128" s="488">
        <v>2319.5</v>
      </c>
      <c r="G128" s="490" t="s">
        <v>825</v>
      </c>
      <c r="H128" s="491" t="s">
        <v>826</v>
      </c>
      <c r="I128" s="492" t="s">
        <v>1083</v>
      </c>
      <c r="J128" s="391"/>
      <c r="K128" s="368"/>
    </row>
    <row r="129" spans="1:11" ht="75">
      <c r="A129" s="374">
        <v>117</v>
      </c>
      <c r="B129" s="486" t="s">
        <v>1426</v>
      </c>
      <c r="C129" s="486" t="s">
        <v>597</v>
      </c>
      <c r="D129" s="487" t="s">
        <v>2859</v>
      </c>
      <c r="E129" s="488" t="s">
        <v>1427</v>
      </c>
      <c r="F129" s="488">
        <v>1250</v>
      </c>
      <c r="G129" s="490" t="s">
        <v>827</v>
      </c>
      <c r="H129" s="491" t="s">
        <v>828</v>
      </c>
      <c r="I129" s="492" t="s">
        <v>1084</v>
      </c>
      <c r="J129" s="391"/>
      <c r="K129" s="368"/>
    </row>
    <row r="130" spans="1:11" ht="30">
      <c r="A130" s="374">
        <v>118</v>
      </c>
      <c r="B130" s="486" t="s">
        <v>1428</v>
      </c>
      <c r="C130" s="486" t="s">
        <v>597</v>
      </c>
      <c r="D130" s="487" t="s">
        <v>2859</v>
      </c>
      <c r="E130" s="488" t="s">
        <v>1429</v>
      </c>
      <c r="F130" s="488">
        <v>1250</v>
      </c>
      <c r="G130" s="490" t="s">
        <v>829</v>
      </c>
      <c r="H130" s="491" t="s">
        <v>830</v>
      </c>
      <c r="I130" s="492" t="s">
        <v>1085</v>
      </c>
      <c r="J130" s="391"/>
      <c r="K130" s="368"/>
    </row>
    <row r="131" spans="1:11" ht="45">
      <c r="A131" s="374">
        <v>119</v>
      </c>
      <c r="B131" s="486" t="s">
        <v>1430</v>
      </c>
      <c r="C131" s="486" t="s">
        <v>597</v>
      </c>
      <c r="D131" s="487" t="s">
        <v>2859</v>
      </c>
      <c r="E131" s="488" t="s">
        <v>1431</v>
      </c>
      <c r="F131" s="488">
        <v>2319.5</v>
      </c>
      <c r="G131" s="490" t="s">
        <v>831</v>
      </c>
      <c r="H131" s="491" t="s">
        <v>756</v>
      </c>
      <c r="I131" s="492" t="s">
        <v>1086</v>
      </c>
      <c r="J131" s="391"/>
      <c r="K131" s="368"/>
    </row>
    <row r="132" spans="1:11" ht="30">
      <c r="A132" s="374">
        <v>120</v>
      </c>
      <c r="B132" s="486" t="s">
        <v>1432</v>
      </c>
      <c r="C132" s="486" t="s">
        <v>597</v>
      </c>
      <c r="D132" s="487" t="s">
        <v>667</v>
      </c>
      <c r="E132" s="488" t="s">
        <v>1433</v>
      </c>
      <c r="F132" s="488">
        <v>3015.3500000000004</v>
      </c>
      <c r="G132" s="490" t="s">
        <v>832</v>
      </c>
      <c r="H132" s="491" t="s">
        <v>833</v>
      </c>
      <c r="I132" s="492" t="s">
        <v>1087</v>
      </c>
      <c r="J132" s="391"/>
      <c r="K132" s="368"/>
    </row>
    <row r="133" spans="1:11" ht="30">
      <c r="A133" s="374">
        <v>121</v>
      </c>
      <c r="B133" s="486" t="s">
        <v>1434</v>
      </c>
      <c r="C133" s="486" t="s">
        <v>597</v>
      </c>
      <c r="D133" s="487" t="s">
        <v>679</v>
      </c>
      <c r="E133" s="488" t="s">
        <v>1435</v>
      </c>
      <c r="F133" s="488">
        <v>600</v>
      </c>
      <c r="G133" s="490" t="s">
        <v>889</v>
      </c>
      <c r="H133" s="491" t="s">
        <v>815</v>
      </c>
      <c r="I133" s="492" t="s">
        <v>1065</v>
      </c>
      <c r="J133" s="391"/>
      <c r="K133" s="368"/>
    </row>
    <row r="134" spans="1:11" ht="30">
      <c r="A134" s="374">
        <v>122</v>
      </c>
      <c r="B134" s="486" t="s">
        <v>1436</v>
      </c>
      <c r="C134" s="486" t="s">
        <v>597</v>
      </c>
      <c r="D134" s="487" t="s">
        <v>675</v>
      </c>
      <c r="E134" s="488">
        <v>20</v>
      </c>
      <c r="F134" s="488">
        <v>550</v>
      </c>
      <c r="G134" s="490" t="s">
        <v>1088</v>
      </c>
      <c r="H134" s="491" t="s">
        <v>809</v>
      </c>
      <c r="I134" s="492" t="s">
        <v>1089</v>
      </c>
      <c r="J134" s="391"/>
      <c r="K134" s="368"/>
    </row>
    <row r="135" spans="1:11" ht="45">
      <c r="A135" s="374">
        <v>123</v>
      </c>
      <c r="B135" s="486" t="s">
        <v>1437</v>
      </c>
      <c r="C135" s="486" t="s">
        <v>597</v>
      </c>
      <c r="D135" s="487" t="s">
        <v>2864</v>
      </c>
      <c r="E135" s="488">
        <v>122</v>
      </c>
      <c r="F135" s="488">
        <v>1800</v>
      </c>
      <c r="G135" s="490" t="s">
        <v>1090</v>
      </c>
      <c r="H135" s="491" t="s">
        <v>782</v>
      </c>
      <c r="I135" s="492" t="s">
        <v>1091</v>
      </c>
      <c r="J135" s="391"/>
      <c r="K135" s="368"/>
    </row>
    <row r="136" spans="1:11" ht="60">
      <c r="A136" s="374">
        <v>124</v>
      </c>
      <c r="B136" s="486" t="s">
        <v>1438</v>
      </c>
      <c r="C136" s="486" t="s">
        <v>597</v>
      </c>
      <c r="D136" s="487" t="s">
        <v>2862</v>
      </c>
      <c r="E136" s="488">
        <v>111</v>
      </c>
      <c r="F136" s="488">
        <v>2000</v>
      </c>
      <c r="G136" s="490" t="s">
        <v>1092</v>
      </c>
      <c r="H136" s="491" t="s">
        <v>1093</v>
      </c>
      <c r="I136" s="492" t="s">
        <v>1094</v>
      </c>
      <c r="J136" s="391"/>
      <c r="K136" s="368"/>
    </row>
    <row r="137" spans="1:11" ht="45">
      <c r="A137" s="374">
        <v>125</v>
      </c>
      <c r="B137" s="486" t="s">
        <v>1439</v>
      </c>
      <c r="C137" s="486" t="s">
        <v>597</v>
      </c>
      <c r="D137" s="487" t="s">
        <v>920</v>
      </c>
      <c r="E137" s="488">
        <v>90</v>
      </c>
      <c r="F137" s="488">
        <v>1875</v>
      </c>
      <c r="G137" s="490" t="s">
        <v>1095</v>
      </c>
      <c r="H137" s="491" t="s">
        <v>971</v>
      </c>
      <c r="I137" s="492" t="s">
        <v>1096</v>
      </c>
      <c r="J137" s="391"/>
      <c r="K137" s="368"/>
    </row>
    <row r="138" spans="1:11" ht="30">
      <c r="A138" s="374">
        <v>126</v>
      </c>
      <c r="B138" s="486" t="s">
        <v>1436</v>
      </c>
      <c r="C138" s="486" t="s">
        <v>597</v>
      </c>
      <c r="D138" s="487" t="s">
        <v>675</v>
      </c>
      <c r="E138" s="488">
        <v>20</v>
      </c>
      <c r="F138" s="488">
        <v>550</v>
      </c>
      <c r="G138" s="490" t="s">
        <v>1097</v>
      </c>
      <c r="H138" s="491" t="s">
        <v>1098</v>
      </c>
      <c r="I138" s="492" t="s">
        <v>1099</v>
      </c>
      <c r="J138" s="391"/>
      <c r="K138" s="368"/>
    </row>
    <row r="139" spans="1:11" ht="30">
      <c r="A139" s="374">
        <v>127</v>
      </c>
      <c r="B139" s="486" t="s">
        <v>1436</v>
      </c>
      <c r="C139" s="486" t="s">
        <v>597</v>
      </c>
      <c r="D139" s="487" t="s">
        <v>675</v>
      </c>
      <c r="E139" s="488">
        <v>20</v>
      </c>
      <c r="F139" s="488">
        <v>550</v>
      </c>
      <c r="G139" s="490" t="s">
        <v>1100</v>
      </c>
      <c r="H139" s="491" t="s">
        <v>1098</v>
      </c>
      <c r="I139" s="492" t="s">
        <v>1101</v>
      </c>
      <c r="J139" s="391"/>
      <c r="K139" s="368"/>
    </row>
    <row r="140" spans="1:11" ht="45">
      <c r="A140" s="374">
        <v>128</v>
      </c>
      <c r="B140" s="486" t="s">
        <v>1440</v>
      </c>
      <c r="C140" s="486" t="s">
        <v>597</v>
      </c>
      <c r="D140" s="487" t="s">
        <v>920</v>
      </c>
      <c r="E140" s="488">
        <v>15</v>
      </c>
      <c r="F140" s="488" t="s">
        <v>1441</v>
      </c>
      <c r="G140" s="490" t="s">
        <v>1102</v>
      </c>
      <c r="H140" s="491" t="s">
        <v>1103</v>
      </c>
      <c r="I140" s="492" t="s">
        <v>1104</v>
      </c>
      <c r="J140" s="391"/>
      <c r="K140" s="368"/>
    </row>
    <row r="141" spans="1:11" ht="30">
      <c r="A141" s="374">
        <v>129</v>
      </c>
      <c r="B141" s="486" t="s">
        <v>1442</v>
      </c>
      <c r="C141" s="486" t="s">
        <v>597</v>
      </c>
      <c r="D141" s="487" t="s">
        <v>2870</v>
      </c>
      <c r="E141" s="488" t="s">
        <v>1443</v>
      </c>
      <c r="F141" s="488">
        <v>2000</v>
      </c>
      <c r="G141" s="490" t="s">
        <v>1105</v>
      </c>
      <c r="H141" s="491" t="s">
        <v>1106</v>
      </c>
      <c r="I141" s="492" t="s">
        <v>1107</v>
      </c>
      <c r="J141" s="391"/>
      <c r="K141" s="368"/>
    </row>
    <row r="142" spans="1:11" ht="30">
      <c r="A142" s="374">
        <v>130</v>
      </c>
      <c r="B142" s="486" t="s">
        <v>1444</v>
      </c>
      <c r="C142" s="486" t="s">
        <v>597</v>
      </c>
      <c r="D142" s="487" t="s">
        <v>1445</v>
      </c>
      <c r="E142" s="488">
        <v>60</v>
      </c>
      <c r="F142" s="488">
        <v>250</v>
      </c>
      <c r="G142" s="490" t="s">
        <v>921</v>
      </c>
      <c r="H142" s="491" t="s">
        <v>922</v>
      </c>
      <c r="I142" s="492" t="s">
        <v>923</v>
      </c>
      <c r="J142" s="391"/>
      <c r="K142" s="368"/>
    </row>
    <row r="143" spans="1:11" ht="45">
      <c r="A143" s="374">
        <v>131</v>
      </c>
      <c r="B143" s="486" t="s">
        <v>1446</v>
      </c>
      <c r="C143" s="486" t="s">
        <v>597</v>
      </c>
      <c r="D143" s="487" t="s">
        <v>975</v>
      </c>
      <c r="E143" s="488" t="s">
        <v>1447</v>
      </c>
      <c r="F143" s="488">
        <v>500</v>
      </c>
      <c r="G143" s="490" t="s">
        <v>1108</v>
      </c>
      <c r="H143" s="491" t="s">
        <v>1109</v>
      </c>
      <c r="I143" s="492" t="s">
        <v>1110</v>
      </c>
      <c r="J143" s="391"/>
      <c r="K143" s="368"/>
    </row>
    <row r="144" spans="1:11" ht="30">
      <c r="A144" s="374">
        <v>132</v>
      </c>
      <c r="B144" s="486" t="s">
        <v>1448</v>
      </c>
      <c r="C144" s="486" t="s">
        <v>597</v>
      </c>
      <c r="D144" s="487" t="s">
        <v>920</v>
      </c>
      <c r="E144" s="488" t="s">
        <v>1449</v>
      </c>
      <c r="F144" s="488" t="s">
        <v>1389</v>
      </c>
      <c r="G144" s="490" t="s">
        <v>1111</v>
      </c>
      <c r="H144" s="491" t="s">
        <v>1112</v>
      </c>
      <c r="I144" s="492" t="s">
        <v>1113</v>
      </c>
      <c r="J144" s="391"/>
      <c r="K144" s="368"/>
    </row>
    <row r="145" spans="1:11" ht="30">
      <c r="A145" s="374">
        <v>133</v>
      </c>
      <c r="B145" s="486" t="s">
        <v>1450</v>
      </c>
      <c r="C145" s="486" t="s">
        <v>597</v>
      </c>
      <c r="D145" s="487" t="s">
        <v>920</v>
      </c>
      <c r="E145" s="488" t="s">
        <v>1451</v>
      </c>
      <c r="F145" s="488">
        <v>625</v>
      </c>
      <c r="G145" s="490" t="s">
        <v>1114</v>
      </c>
      <c r="H145" s="491" t="s">
        <v>897</v>
      </c>
      <c r="I145" s="492" t="s">
        <v>1115</v>
      </c>
      <c r="J145" s="391"/>
      <c r="K145" s="368"/>
    </row>
    <row r="146" spans="1:11" ht="45">
      <c r="A146" s="374">
        <v>134</v>
      </c>
      <c r="B146" s="486" t="s">
        <v>1452</v>
      </c>
      <c r="C146" s="486" t="s">
        <v>597</v>
      </c>
      <c r="D146" s="487" t="s">
        <v>920</v>
      </c>
      <c r="E146" s="488" t="s">
        <v>1453</v>
      </c>
      <c r="F146" s="488">
        <v>625</v>
      </c>
      <c r="G146" s="490" t="s">
        <v>1116</v>
      </c>
      <c r="H146" s="491" t="s">
        <v>1117</v>
      </c>
      <c r="I146" s="492" t="s">
        <v>1118</v>
      </c>
      <c r="J146" s="391"/>
      <c r="K146" s="368"/>
    </row>
    <row r="147" spans="1:11" ht="30">
      <c r="A147" s="374">
        <v>135</v>
      </c>
      <c r="B147" s="486" t="s">
        <v>1454</v>
      </c>
      <c r="C147" s="486" t="s">
        <v>597</v>
      </c>
      <c r="D147" s="487" t="s">
        <v>920</v>
      </c>
      <c r="E147" s="488" t="s">
        <v>1455</v>
      </c>
      <c r="F147" s="488">
        <v>875</v>
      </c>
      <c r="G147" s="490" t="s">
        <v>1119</v>
      </c>
      <c r="H147" s="491" t="s">
        <v>1120</v>
      </c>
      <c r="I147" s="492" t="s">
        <v>1121</v>
      </c>
      <c r="J147" s="391"/>
      <c r="K147" s="368"/>
    </row>
    <row r="148" spans="1:11" ht="45">
      <c r="A148" s="374">
        <v>136</v>
      </c>
      <c r="B148" s="486" t="s">
        <v>1456</v>
      </c>
      <c r="C148" s="486" t="s">
        <v>597</v>
      </c>
      <c r="D148" s="487" t="s">
        <v>671</v>
      </c>
      <c r="E148" s="488">
        <v>70</v>
      </c>
      <c r="F148" s="488">
        <v>500</v>
      </c>
      <c r="G148" s="490" t="s">
        <v>1122</v>
      </c>
      <c r="H148" s="491" t="s">
        <v>1123</v>
      </c>
      <c r="I148" s="492" t="s">
        <v>1124</v>
      </c>
      <c r="J148" s="391"/>
      <c r="K148" s="368"/>
    </row>
    <row r="149" spans="1:11" ht="30">
      <c r="A149" s="374">
        <v>137</v>
      </c>
      <c r="B149" s="486" t="s">
        <v>1457</v>
      </c>
      <c r="C149" s="486" t="s">
        <v>597</v>
      </c>
      <c r="D149" s="487" t="s">
        <v>671</v>
      </c>
      <c r="E149" s="488" t="s">
        <v>1458</v>
      </c>
      <c r="F149" s="488">
        <v>1000</v>
      </c>
      <c r="G149" s="490" t="s">
        <v>928</v>
      </c>
      <c r="H149" s="491" t="s">
        <v>929</v>
      </c>
      <c r="I149" s="492" t="s">
        <v>930</v>
      </c>
      <c r="J149" s="391"/>
      <c r="K149" s="368"/>
    </row>
    <row r="150" spans="1:11" ht="30">
      <c r="A150" s="374">
        <v>138</v>
      </c>
      <c r="B150" s="486" t="s">
        <v>1459</v>
      </c>
      <c r="C150" s="486" t="s">
        <v>597</v>
      </c>
      <c r="D150" s="487" t="s">
        <v>671</v>
      </c>
      <c r="E150" s="488" t="s">
        <v>1460</v>
      </c>
      <c r="F150" s="488">
        <v>400</v>
      </c>
      <c r="G150" s="490" t="s">
        <v>931</v>
      </c>
      <c r="H150" s="491" t="s">
        <v>779</v>
      </c>
      <c r="I150" s="492" t="s">
        <v>932</v>
      </c>
      <c r="J150" s="391"/>
      <c r="K150" s="368"/>
    </row>
    <row r="151" spans="1:11" ht="30">
      <c r="A151" s="374">
        <v>139</v>
      </c>
      <c r="B151" s="486" t="s">
        <v>1461</v>
      </c>
      <c r="C151" s="486" t="s">
        <v>597</v>
      </c>
      <c r="D151" s="487" t="s">
        <v>920</v>
      </c>
      <c r="E151" s="488">
        <v>100</v>
      </c>
      <c r="F151" s="488">
        <v>875</v>
      </c>
      <c r="G151" s="490" t="s">
        <v>1125</v>
      </c>
      <c r="H151" s="491" t="s">
        <v>772</v>
      </c>
      <c r="I151" s="492" t="s">
        <v>1126</v>
      </c>
      <c r="J151" s="391"/>
      <c r="K151" s="368"/>
    </row>
    <row r="152" spans="1:11" ht="45">
      <c r="A152" s="374">
        <v>140</v>
      </c>
      <c r="B152" s="486" t="s">
        <v>1462</v>
      </c>
      <c r="C152" s="486" t="s">
        <v>597</v>
      </c>
      <c r="D152" s="487" t="s">
        <v>920</v>
      </c>
      <c r="E152" s="488">
        <v>150</v>
      </c>
      <c r="F152" s="488">
        <v>1000</v>
      </c>
      <c r="G152" s="490" t="s">
        <v>1127</v>
      </c>
      <c r="H152" s="491" t="s">
        <v>830</v>
      </c>
      <c r="I152" s="492" t="s">
        <v>1128</v>
      </c>
      <c r="J152" s="391"/>
      <c r="K152" s="368"/>
    </row>
    <row r="153" spans="1:11" ht="45">
      <c r="A153" s="374">
        <v>141</v>
      </c>
      <c r="B153" s="486" t="s">
        <v>1463</v>
      </c>
      <c r="C153" s="486" t="s">
        <v>597</v>
      </c>
      <c r="D153" s="487" t="s">
        <v>920</v>
      </c>
      <c r="E153" s="488">
        <v>60</v>
      </c>
      <c r="F153" s="488">
        <v>500</v>
      </c>
      <c r="G153" s="490" t="s">
        <v>1129</v>
      </c>
      <c r="H153" s="491" t="s">
        <v>793</v>
      </c>
      <c r="I153" s="492" t="s">
        <v>1130</v>
      </c>
      <c r="J153" s="391"/>
      <c r="K153" s="368"/>
    </row>
    <row r="154" spans="1:11" ht="45">
      <c r="A154" s="374">
        <v>142</v>
      </c>
      <c r="B154" s="486" t="s">
        <v>1464</v>
      </c>
      <c r="C154" s="486" t="s">
        <v>597</v>
      </c>
      <c r="D154" s="487" t="s">
        <v>671</v>
      </c>
      <c r="E154" s="488">
        <v>100</v>
      </c>
      <c r="F154" s="488">
        <v>1159.75</v>
      </c>
      <c r="G154" s="490" t="s">
        <v>1131</v>
      </c>
      <c r="H154" s="491" t="s">
        <v>1132</v>
      </c>
      <c r="I154" s="492" t="s">
        <v>1133</v>
      </c>
      <c r="J154" s="391"/>
      <c r="K154" s="368"/>
    </row>
    <row r="155" spans="1:11" ht="30">
      <c r="A155" s="374">
        <v>143</v>
      </c>
      <c r="B155" s="486" t="s">
        <v>1465</v>
      </c>
      <c r="C155" s="486" t="s">
        <v>597</v>
      </c>
      <c r="D155" s="487" t="s">
        <v>2862</v>
      </c>
      <c r="E155" s="488">
        <v>35</v>
      </c>
      <c r="F155" s="488">
        <v>450</v>
      </c>
      <c r="G155" s="490" t="s">
        <v>1021</v>
      </c>
      <c r="H155" s="491" t="s">
        <v>1466</v>
      </c>
      <c r="I155" s="492" t="s">
        <v>1241</v>
      </c>
      <c r="J155" s="391"/>
      <c r="K155" s="368"/>
    </row>
    <row r="156" spans="1:11" ht="30">
      <c r="A156" s="374">
        <v>144</v>
      </c>
      <c r="B156" s="486" t="s">
        <v>1467</v>
      </c>
      <c r="C156" s="486" t="s">
        <v>597</v>
      </c>
      <c r="D156" s="487" t="s">
        <v>675</v>
      </c>
      <c r="E156" s="488" t="s">
        <v>1468</v>
      </c>
      <c r="F156" s="488">
        <v>500</v>
      </c>
      <c r="G156" s="490" t="s">
        <v>1134</v>
      </c>
      <c r="H156" s="491" t="s">
        <v>782</v>
      </c>
      <c r="I156" s="492" t="s">
        <v>1135</v>
      </c>
      <c r="J156" s="391"/>
      <c r="K156" s="368"/>
    </row>
    <row r="157" spans="1:11" ht="30">
      <c r="A157" s="374">
        <v>145</v>
      </c>
      <c r="B157" s="486" t="s">
        <v>1469</v>
      </c>
      <c r="C157" s="486" t="s">
        <v>597</v>
      </c>
      <c r="D157" s="487" t="s">
        <v>675</v>
      </c>
      <c r="E157" s="488" t="s">
        <v>1470</v>
      </c>
      <c r="F157" s="488">
        <v>2783.4</v>
      </c>
      <c r="G157" s="490" t="s">
        <v>1136</v>
      </c>
      <c r="H157" s="491" t="s">
        <v>1137</v>
      </c>
      <c r="I157" s="492" t="s">
        <v>1138</v>
      </c>
      <c r="J157" s="391"/>
      <c r="K157" s="368"/>
    </row>
    <row r="158" spans="1:11" ht="30">
      <c r="A158" s="374">
        <v>146</v>
      </c>
      <c r="B158" s="486" t="s">
        <v>1471</v>
      </c>
      <c r="C158" s="486" t="s">
        <v>597</v>
      </c>
      <c r="D158" s="487" t="s">
        <v>2870</v>
      </c>
      <c r="E158" s="488">
        <v>52</v>
      </c>
      <c r="F158" s="488">
        <v>500</v>
      </c>
      <c r="G158" s="490" t="s">
        <v>1139</v>
      </c>
      <c r="H158" s="491" t="s">
        <v>1140</v>
      </c>
      <c r="I158" s="492" t="s">
        <v>1141</v>
      </c>
      <c r="J158" s="391"/>
      <c r="K158" s="368"/>
    </row>
    <row r="159" spans="1:11" ht="30">
      <c r="A159" s="374">
        <v>147</v>
      </c>
      <c r="B159" s="486" t="s">
        <v>1472</v>
      </c>
      <c r="C159" s="486" t="s">
        <v>597</v>
      </c>
      <c r="D159" s="487" t="s">
        <v>2862</v>
      </c>
      <c r="E159" s="488">
        <v>22</v>
      </c>
      <c r="F159" s="488" t="s">
        <v>1441</v>
      </c>
      <c r="G159" s="490" t="s">
        <v>1142</v>
      </c>
      <c r="H159" s="491" t="s">
        <v>1143</v>
      </c>
      <c r="I159" s="492" t="s">
        <v>1144</v>
      </c>
      <c r="J159" s="391"/>
      <c r="K159" s="368"/>
    </row>
    <row r="160" spans="1:11" ht="45">
      <c r="A160" s="374">
        <v>148</v>
      </c>
      <c r="B160" s="486" t="s">
        <v>1473</v>
      </c>
      <c r="C160" s="486" t="s">
        <v>597</v>
      </c>
      <c r="D160" s="487" t="s">
        <v>2871</v>
      </c>
      <c r="E160" s="488" t="s">
        <v>1474</v>
      </c>
      <c r="F160" s="488">
        <v>550</v>
      </c>
      <c r="G160" s="490" t="s">
        <v>1145</v>
      </c>
      <c r="H160" s="491" t="s">
        <v>494</v>
      </c>
      <c r="I160" s="492" t="s">
        <v>1146</v>
      </c>
      <c r="J160" s="391"/>
      <c r="K160" s="368"/>
    </row>
    <row r="161" spans="1:11" ht="30">
      <c r="A161" s="374">
        <v>149</v>
      </c>
      <c r="B161" s="486" t="s">
        <v>1475</v>
      </c>
      <c r="C161" s="486" t="s">
        <v>597</v>
      </c>
      <c r="D161" s="487" t="s">
        <v>920</v>
      </c>
      <c r="E161" s="488" t="s">
        <v>1476</v>
      </c>
      <c r="F161" s="488">
        <v>425</v>
      </c>
      <c r="G161" s="490" t="s">
        <v>1147</v>
      </c>
      <c r="H161" s="491" t="s">
        <v>1148</v>
      </c>
      <c r="I161" s="492" t="s">
        <v>1149</v>
      </c>
      <c r="J161" s="391"/>
      <c r="K161" s="368"/>
    </row>
    <row r="162" spans="1:11" ht="30">
      <c r="A162" s="374">
        <v>150</v>
      </c>
      <c r="B162" s="486" t="s">
        <v>1477</v>
      </c>
      <c r="C162" s="486" t="s">
        <v>597</v>
      </c>
      <c r="D162" s="487" t="s">
        <v>2864</v>
      </c>
      <c r="E162" s="488" t="s">
        <v>1478</v>
      </c>
      <c r="F162" s="488">
        <v>1200</v>
      </c>
      <c r="G162" s="490" t="s">
        <v>1150</v>
      </c>
      <c r="H162" s="491" t="s">
        <v>781</v>
      </c>
      <c r="I162" s="492" t="s">
        <v>1151</v>
      </c>
      <c r="J162" s="391"/>
      <c r="K162" s="368"/>
    </row>
    <row r="163" spans="1:11" ht="45">
      <c r="A163" s="374">
        <v>151</v>
      </c>
      <c r="B163" s="486" t="s">
        <v>1479</v>
      </c>
      <c r="C163" s="486" t="s">
        <v>597</v>
      </c>
      <c r="D163" s="487" t="s">
        <v>671</v>
      </c>
      <c r="E163" s="488">
        <v>34</v>
      </c>
      <c r="F163" s="488">
        <v>625</v>
      </c>
      <c r="G163" s="490" t="s">
        <v>1480</v>
      </c>
      <c r="H163" s="491" t="s">
        <v>1481</v>
      </c>
      <c r="I163" s="492" t="s">
        <v>926</v>
      </c>
      <c r="J163" s="391"/>
      <c r="K163" s="368"/>
    </row>
    <row r="164" spans="1:11" ht="60">
      <c r="A164" s="374">
        <v>152</v>
      </c>
      <c r="B164" s="486" t="s">
        <v>1482</v>
      </c>
      <c r="C164" s="486" t="s">
        <v>597</v>
      </c>
      <c r="D164" s="487" t="s">
        <v>982</v>
      </c>
      <c r="E164" s="488">
        <v>20</v>
      </c>
      <c r="F164" s="488">
        <v>500</v>
      </c>
      <c r="G164" s="490" t="s">
        <v>1152</v>
      </c>
      <c r="H164" s="491" t="s">
        <v>1483</v>
      </c>
      <c r="I164" s="492" t="s">
        <v>1484</v>
      </c>
      <c r="J164" s="391"/>
      <c r="K164" s="368"/>
    </row>
    <row r="165" spans="1:11" ht="45">
      <c r="A165" s="374">
        <v>153</v>
      </c>
      <c r="B165" s="486" t="s">
        <v>1485</v>
      </c>
      <c r="C165" s="486" t="s">
        <v>597</v>
      </c>
      <c r="D165" s="487" t="s">
        <v>982</v>
      </c>
      <c r="E165" s="488">
        <v>20</v>
      </c>
      <c r="F165" s="488">
        <v>125</v>
      </c>
      <c r="G165" s="490" t="s">
        <v>1153</v>
      </c>
      <c r="H165" s="491" t="s">
        <v>1486</v>
      </c>
      <c r="I165" s="492" t="s">
        <v>1487</v>
      </c>
      <c r="J165" s="391"/>
      <c r="K165" s="368"/>
    </row>
    <row r="166" spans="1:11" ht="15" customHeight="1">
      <c r="A166" s="374">
        <v>154</v>
      </c>
      <c r="B166" s="486" t="s">
        <v>1488</v>
      </c>
      <c r="C166" s="486" t="s">
        <v>597</v>
      </c>
      <c r="D166" s="487" t="s">
        <v>2862</v>
      </c>
      <c r="E166" s="488">
        <v>60</v>
      </c>
      <c r="F166" s="488">
        <v>250</v>
      </c>
      <c r="G166" s="490" t="s">
        <v>1159</v>
      </c>
      <c r="H166" s="491" t="s">
        <v>796</v>
      </c>
      <c r="I166" s="492" t="s">
        <v>1489</v>
      </c>
      <c r="J166" s="391"/>
      <c r="K166" s="368"/>
    </row>
    <row r="167" spans="1:11" ht="60">
      <c r="A167" s="374">
        <v>155</v>
      </c>
      <c r="B167" s="486" t="s">
        <v>1490</v>
      </c>
      <c r="C167" s="486" t="s">
        <v>597</v>
      </c>
      <c r="D167" s="487" t="s">
        <v>2862</v>
      </c>
      <c r="E167" s="488">
        <v>40</v>
      </c>
      <c r="F167" s="488">
        <v>250</v>
      </c>
      <c r="G167" s="490" t="s">
        <v>1160</v>
      </c>
      <c r="H167" s="491" t="s">
        <v>1197</v>
      </c>
      <c r="I167" s="492" t="s">
        <v>1071</v>
      </c>
      <c r="J167" s="391"/>
      <c r="K167" s="368"/>
    </row>
    <row r="168" spans="1:11" ht="60">
      <c r="A168" s="374">
        <v>156</v>
      </c>
      <c r="B168" s="486" t="s">
        <v>1490</v>
      </c>
      <c r="C168" s="486" t="s">
        <v>597</v>
      </c>
      <c r="D168" s="487" t="s">
        <v>2862</v>
      </c>
      <c r="E168" s="488">
        <v>60</v>
      </c>
      <c r="F168" s="488">
        <v>375</v>
      </c>
      <c r="G168" s="490" t="s">
        <v>1161</v>
      </c>
      <c r="H168" s="491" t="s">
        <v>1491</v>
      </c>
      <c r="I168" s="492" t="s">
        <v>1492</v>
      </c>
      <c r="J168" s="391"/>
      <c r="K168" s="368"/>
    </row>
    <row r="169" spans="1:11" ht="45">
      <c r="A169" s="374">
        <v>157</v>
      </c>
      <c r="B169" s="486" t="s">
        <v>1493</v>
      </c>
      <c r="C169" s="486" t="s">
        <v>597</v>
      </c>
      <c r="D169" s="487" t="s">
        <v>2862</v>
      </c>
      <c r="E169" s="488">
        <v>50</v>
      </c>
      <c r="F169" s="488">
        <v>375</v>
      </c>
      <c r="G169" s="490" t="s">
        <v>1165</v>
      </c>
      <c r="H169" s="491" t="s">
        <v>1494</v>
      </c>
      <c r="I169" s="492" t="s">
        <v>1208</v>
      </c>
      <c r="J169" s="391"/>
      <c r="K169" s="368"/>
    </row>
    <row r="170" spans="1:11" ht="60">
      <c r="A170" s="374">
        <v>158</v>
      </c>
      <c r="B170" s="486" t="s">
        <v>1495</v>
      </c>
      <c r="C170" s="486" t="s">
        <v>597</v>
      </c>
      <c r="D170" s="487" t="s">
        <v>675</v>
      </c>
      <c r="E170" s="488">
        <v>30</v>
      </c>
      <c r="F170" s="488">
        <v>375</v>
      </c>
      <c r="G170" s="490" t="s">
        <v>1166</v>
      </c>
      <c r="H170" s="491" t="s">
        <v>1496</v>
      </c>
      <c r="I170" s="492" t="s">
        <v>1497</v>
      </c>
      <c r="J170" s="391"/>
      <c r="K170" s="368"/>
    </row>
    <row r="171" spans="1:11" ht="30">
      <c r="A171" s="374">
        <v>159</v>
      </c>
      <c r="B171" s="486" t="s">
        <v>1498</v>
      </c>
      <c r="C171" s="486" t="s">
        <v>597</v>
      </c>
      <c r="D171" s="487" t="s">
        <v>982</v>
      </c>
      <c r="E171" s="488">
        <v>20</v>
      </c>
      <c r="F171" s="488">
        <v>375</v>
      </c>
      <c r="G171" s="490" t="s">
        <v>1178</v>
      </c>
      <c r="H171" s="491" t="s">
        <v>1499</v>
      </c>
      <c r="I171" s="492" t="s">
        <v>1500</v>
      </c>
      <c r="J171" s="391"/>
      <c r="K171" s="368"/>
    </row>
    <row r="172" spans="1:11" ht="45">
      <c r="A172" s="374">
        <v>160</v>
      </c>
      <c r="B172" s="486" t="s">
        <v>1501</v>
      </c>
      <c r="C172" s="486" t="s">
        <v>597</v>
      </c>
      <c r="D172" s="487" t="s">
        <v>675</v>
      </c>
      <c r="E172" s="488">
        <v>40</v>
      </c>
      <c r="F172" s="488">
        <v>250</v>
      </c>
      <c r="G172" s="490" t="s">
        <v>1183</v>
      </c>
      <c r="H172" s="492" t="s">
        <v>1503</v>
      </c>
      <c r="I172" s="491" t="s">
        <v>1502</v>
      </c>
      <c r="J172" s="491"/>
      <c r="K172" s="368"/>
    </row>
    <row r="173" spans="1:11" ht="30">
      <c r="A173" s="374">
        <v>161</v>
      </c>
      <c r="B173" s="486" t="s">
        <v>1504</v>
      </c>
      <c r="C173" s="486" t="s">
        <v>597</v>
      </c>
      <c r="D173" s="487" t="s">
        <v>1445</v>
      </c>
      <c r="E173" s="488">
        <v>250</v>
      </c>
      <c r="F173" s="488">
        <v>2500</v>
      </c>
      <c r="G173" s="490" t="s">
        <v>1190</v>
      </c>
      <c r="H173" s="491" t="s">
        <v>1191</v>
      </c>
      <c r="I173" s="492" t="s">
        <v>1192</v>
      </c>
      <c r="J173" s="391"/>
      <c r="K173" s="368"/>
    </row>
    <row r="174" spans="1:11" ht="45">
      <c r="A174" s="374">
        <v>162</v>
      </c>
      <c r="B174" s="486" t="s">
        <v>1505</v>
      </c>
      <c r="C174" s="486" t="s">
        <v>597</v>
      </c>
      <c r="D174" s="487" t="s">
        <v>675</v>
      </c>
      <c r="E174" s="488" t="s">
        <v>1506</v>
      </c>
      <c r="F174" s="488" t="s">
        <v>1441</v>
      </c>
      <c r="G174" s="490" t="s">
        <v>1193</v>
      </c>
      <c r="H174" s="491" t="s">
        <v>1194</v>
      </c>
      <c r="I174" s="492" t="s">
        <v>1195</v>
      </c>
      <c r="J174" s="391"/>
      <c r="K174" s="368"/>
    </row>
    <row r="175" spans="1:11" ht="45">
      <c r="A175" s="374">
        <v>163</v>
      </c>
      <c r="B175" s="486" t="s">
        <v>1507</v>
      </c>
      <c r="C175" s="486" t="s">
        <v>597</v>
      </c>
      <c r="D175" s="487" t="s">
        <v>982</v>
      </c>
      <c r="E175" s="488">
        <v>30</v>
      </c>
      <c r="F175" s="488">
        <v>250</v>
      </c>
      <c r="G175" s="490" t="s">
        <v>1196</v>
      </c>
      <c r="H175" s="491" t="s">
        <v>1197</v>
      </c>
      <c r="I175" s="492" t="s">
        <v>1198</v>
      </c>
      <c r="J175" s="391"/>
      <c r="K175" s="368"/>
    </row>
    <row r="176" spans="1:11" ht="45">
      <c r="A176" s="374">
        <v>164</v>
      </c>
      <c r="B176" s="486" t="s">
        <v>1508</v>
      </c>
      <c r="C176" s="486" t="s">
        <v>597</v>
      </c>
      <c r="D176" s="487" t="s">
        <v>982</v>
      </c>
      <c r="E176" s="488">
        <v>40</v>
      </c>
      <c r="F176" s="488">
        <v>250</v>
      </c>
      <c r="G176" s="490" t="s">
        <v>1199</v>
      </c>
      <c r="H176" s="491" t="s">
        <v>1200</v>
      </c>
      <c r="I176" s="492" t="s">
        <v>1201</v>
      </c>
      <c r="J176" s="391"/>
      <c r="K176" s="368"/>
    </row>
    <row r="177" spans="1:11" ht="30">
      <c r="A177" s="374">
        <v>165</v>
      </c>
      <c r="B177" s="486" t="s">
        <v>1509</v>
      </c>
      <c r="C177" s="486" t="s">
        <v>597</v>
      </c>
      <c r="D177" s="487" t="s">
        <v>2867</v>
      </c>
      <c r="E177" s="488">
        <v>50</v>
      </c>
      <c r="F177" s="488">
        <v>200</v>
      </c>
      <c r="G177" s="490" t="s">
        <v>1202</v>
      </c>
      <c r="H177" s="491" t="s">
        <v>761</v>
      </c>
      <c r="I177" s="492" t="s">
        <v>972</v>
      </c>
      <c r="J177" s="391"/>
      <c r="K177" s="368"/>
    </row>
    <row r="178" spans="1:11" ht="30">
      <c r="A178" s="374">
        <v>166</v>
      </c>
      <c r="B178" s="486" t="s">
        <v>1510</v>
      </c>
      <c r="C178" s="486" t="s">
        <v>597</v>
      </c>
      <c r="D178" s="487" t="s">
        <v>2867</v>
      </c>
      <c r="E178" s="488" t="s">
        <v>1511</v>
      </c>
      <c r="F178" s="488">
        <v>723.68400000000008</v>
      </c>
      <c r="G178" s="490" t="s">
        <v>1203</v>
      </c>
      <c r="H178" s="491" t="s">
        <v>1204</v>
      </c>
      <c r="I178" s="492" t="s">
        <v>1205</v>
      </c>
      <c r="J178" s="391"/>
      <c r="K178" s="368"/>
    </row>
    <row r="179" spans="1:11" ht="30">
      <c r="A179" s="374">
        <v>167</v>
      </c>
      <c r="B179" s="486" t="s">
        <v>1512</v>
      </c>
      <c r="C179" s="486" t="s">
        <v>597</v>
      </c>
      <c r="D179" s="487" t="s">
        <v>2867</v>
      </c>
      <c r="E179" s="488">
        <v>30</v>
      </c>
      <c r="F179" s="488">
        <v>625</v>
      </c>
      <c r="G179" s="490" t="s">
        <v>1206</v>
      </c>
      <c r="H179" s="491" t="s">
        <v>1207</v>
      </c>
      <c r="I179" s="492" t="s">
        <v>1208</v>
      </c>
      <c r="J179" s="391"/>
      <c r="K179" s="368"/>
    </row>
    <row r="180" spans="1:11" ht="30">
      <c r="A180" s="374">
        <v>168</v>
      </c>
      <c r="B180" s="486" t="s">
        <v>1513</v>
      </c>
      <c r="C180" s="486" t="s">
        <v>597</v>
      </c>
      <c r="D180" s="487" t="s">
        <v>2867</v>
      </c>
      <c r="E180" s="488">
        <v>62.52</v>
      </c>
      <c r="F180" s="488">
        <v>1250</v>
      </c>
      <c r="G180" s="490" t="s">
        <v>1209</v>
      </c>
      <c r="H180" s="491" t="s">
        <v>1210</v>
      </c>
      <c r="I180" s="492" t="s">
        <v>1211</v>
      </c>
      <c r="J180" s="391"/>
      <c r="K180" s="368"/>
    </row>
    <row r="181" spans="1:11" ht="30" customHeight="1">
      <c r="A181" s="374">
        <v>169</v>
      </c>
      <c r="B181" s="486" t="s">
        <v>1514</v>
      </c>
      <c r="C181" s="486" t="s">
        <v>597</v>
      </c>
      <c r="D181" s="487" t="s">
        <v>2867</v>
      </c>
      <c r="E181" s="488">
        <v>30</v>
      </c>
      <c r="F181" s="488">
        <v>375</v>
      </c>
      <c r="G181" s="490" t="s">
        <v>1212</v>
      </c>
      <c r="H181" s="491" t="s">
        <v>1213</v>
      </c>
      <c r="I181" s="492" t="s">
        <v>1214</v>
      </c>
      <c r="J181" s="391"/>
      <c r="K181" s="368"/>
    </row>
    <row r="182" spans="1:11" ht="30">
      <c r="A182" s="374">
        <v>170</v>
      </c>
      <c r="B182" s="486" t="s">
        <v>1515</v>
      </c>
      <c r="C182" s="486" t="s">
        <v>597</v>
      </c>
      <c r="D182" s="487" t="s">
        <v>2867</v>
      </c>
      <c r="E182" s="488">
        <v>80</v>
      </c>
      <c r="F182" s="488">
        <v>750</v>
      </c>
      <c r="G182" s="490" t="s">
        <v>1215</v>
      </c>
      <c r="H182" s="491" t="s">
        <v>1143</v>
      </c>
      <c r="I182" s="492" t="s">
        <v>970</v>
      </c>
      <c r="J182" s="391"/>
      <c r="K182" s="368"/>
    </row>
    <row r="183" spans="1:11" ht="30">
      <c r="A183" s="374">
        <v>171</v>
      </c>
      <c r="B183" s="486" t="s">
        <v>1516</v>
      </c>
      <c r="C183" s="486" t="s">
        <v>597</v>
      </c>
      <c r="D183" s="487" t="s">
        <v>2867</v>
      </c>
      <c r="E183" s="488">
        <v>18</v>
      </c>
      <c r="F183" s="488">
        <v>375</v>
      </c>
      <c r="G183" s="490" t="s">
        <v>1216</v>
      </c>
      <c r="H183" s="491" t="s">
        <v>1217</v>
      </c>
      <c r="I183" s="492" t="s">
        <v>783</v>
      </c>
      <c r="J183" s="391"/>
      <c r="K183" s="368"/>
    </row>
    <row r="184" spans="1:11" ht="30">
      <c r="A184" s="374">
        <v>172</v>
      </c>
      <c r="B184" s="486" t="s">
        <v>1517</v>
      </c>
      <c r="C184" s="486" t="s">
        <v>597</v>
      </c>
      <c r="D184" s="487" t="s">
        <v>2867</v>
      </c>
      <c r="E184" s="488">
        <v>50</v>
      </c>
      <c r="F184" s="488">
        <v>500</v>
      </c>
      <c r="G184" s="490" t="s">
        <v>1218</v>
      </c>
      <c r="H184" s="491" t="s">
        <v>782</v>
      </c>
      <c r="I184" s="492" t="s">
        <v>1219</v>
      </c>
      <c r="J184" s="391"/>
      <c r="K184" s="368"/>
    </row>
    <row r="185" spans="1:11" ht="30">
      <c r="A185" s="374">
        <v>173</v>
      </c>
      <c r="B185" s="486" t="s">
        <v>1518</v>
      </c>
      <c r="C185" s="486" t="s">
        <v>597</v>
      </c>
      <c r="D185" s="487" t="s">
        <v>2867</v>
      </c>
      <c r="E185" s="488">
        <v>120</v>
      </c>
      <c r="F185" s="488">
        <v>1066.97</v>
      </c>
      <c r="G185" s="490" t="s">
        <v>1220</v>
      </c>
      <c r="H185" s="491" t="s">
        <v>1221</v>
      </c>
      <c r="I185" s="492" t="s">
        <v>1222</v>
      </c>
      <c r="J185" s="391"/>
      <c r="K185" s="368"/>
    </row>
    <row r="186" spans="1:11" ht="45">
      <c r="A186" s="374">
        <v>174</v>
      </c>
      <c r="B186" s="486" t="s">
        <v>1519</v>
      </c>
      <c r="C186" s="486" t="s">
        <v>597</v>
      </c>
      <c r="D186" s="487" t="s">
        <v>2867</v>
      </c>
      <c r="E186" s="488">
        <v>120</v>
      </c>
      <c r="F186" s="488">
        <v>800</v>
      </c>
      <c r="G186" s="490" t="s">
        <v>1223</v>
      </c>
      <c r="H186" s="491" t="s">
        <v>486</v>
      </c>
      <c r="I186" s="492" t="s">
        <v>1224</v>
      </c>
      <c r="J186" s="391"/>
      <c r="K186" s="368"/>
    </row>
    <row r="187" spans="1:11" ht="30">
      <c r="A187" s="374">
        <v>175</v>
      </c>
      <c r="B187" s="486" t="s">
        <v>1520</v>
      </c>
      <c r="C187" s="486" t="s">
        <v>597</v>
      </c>
      <c r="D187" s="487" t="s">
        <v>2867</v>
      </c>
      <c r="E187" s="488">
        <v>30</v>
      </c>
      <c r="F187" s="488">
        <v>700</v>
      </c>
      <c r="G187" s="490" t="s">
        <v>1225</v>
      </c>
      <c r="H187" s="491" t="s">
        <v>1226</v>
      </c>
      <c r="I187" s="492" t="s">
        <v>783</v>
      </c>
      <c r="J187" s="391"/>
      <c r="K187" s="368"/>
    </row>
    <row r="188" spans="1:11" ht="45">
      <c r="A188" s="374">
        <v>176</v>
      </c>
      <c r="B188" s="486" t="s">
        <v>1521</v>
      </c>
      <c r="C188" s="486" t="s">
        <v>597</v>
      </c>
      <c r="D188" s="487" t="s">
        <v>2867</v>
      </c>
      <c r="E188" s="488">
        <v>40</v>
      </c>
      <c r="F188" s="488">
        <v>750</v>
      </c>
      <c r="G188" s="490" t="s">
        <v>1228</v>
      </c>
      <c r="H188" s="491" t="s">
        <v>1229</v>
      </c>
      <c r="I188" s="492" t="s">
        <v>1214</v>
      </c>
      <c r="J188" s="391"/>
      <c r="K188" s="368"/>
    </row>
    <row r="189" spans="1:11" ht="45">
      <c r="A189" s="374">
        <v>177</v>
      </c>
      <c r="B189" s="486" t="s">
        <v>1522</v>
      </c>
      <c r="C189" s="486" t="s">
        <v>597</v>
      </c>
      <c r="D189" s="487" t="s">
        <v>2867</v>
      </c>
      <c r="E189" s="488">
        <v>120</v>
      </c>
      <c r="F189" s="488">
        <v>1159.75</v>
      </c>
      <c r="G189" s="490" t="s">
        <v>1230</v>
      </c>
      <c r="H189" s="491" t="s">
        <v>1231</v>
      </c>
      <c r="I189" s="492" t="s">
        <v>1232</v>
      </c>
      <c r="J189" s="391"/>
      <c r="K189" s="368"/>
    </row>
    <row r="190" spans="1:11" ht="60">
      <c r="A190" s="374">
        <v>178</v>
      </c>
      <c r="B190" s="486" t="s">
        <v>1523</v>
      </c>
      <c r="C190" s="486" t="s">
        <v>597</v>
      </c>
      <c r="D190" s="487" t="s">
        <v>920</v>
      </c>
      <c r="E190" s="488">
        <v>60</v>
      </c>
      <c r="F190" s="488">
        <v>375</v>
      </c>
      <c r="G190" s="490" t="s">
        <v>1233</v>
      </c>
      <c r="H190" s="491" t="s">
        <v>802</v>
      </c>
      <c r="I190" s="492" t="s">
        <v>1234</v>
      </c>
      <c r="J190" s="391"/>
      <c r="K190" s="368"/>
    </row>
    <row r="191" spans="1:11" ht="30">
      <c r="A191" s="374">
        <v>179</v>
      </c>
      <c r="B191" s="486" t="s">
        <v>1524</v>
      </c>
      <c r="C191" s="486" t="s">
        <v>597</v>
      </c>
      <c r="D191" s="487" t="s">
        <v>920</v>
      </c>
      <c r="E191" s="488">
        <v>120</v>
      </c>
      <c r="F191" s="488">
        <v>190</v>
      </c>
      <c r="G191" s="490" t="s">
        <v>1235</v>
      </c>
      <c r="H191" s="491" t="s">
        <v>1236</v>
      </c>
      <c r="I191" s="492" t="s">
        <v>1208</v>
      </c>
      <c r="J191" s="391"/>
      <c r="K191" s="368"/>
    </row>
    <row r="192" spans="1:11" ht="30">
      <c r="A192" s="374">
        <v>180</v>
      </c>
      <c r="B192" s="486" t="s">
        <v>1525</v>
      </c>
      <c r="C192" s="486" t="s">
        <v>597</v>
      </c>
      <c r="D192" s="487" t="s">
        <v>920</v>
      </c>
      <c r="E192" s="488">
        <v>100</v>
      </c>
      <c r="F192" s="488">
        <v>1449.6875</v>
      </c>
      <c r="G192" s="490" t="s">
        <v>1237</v>
      </c>
      <c r="H192" s="491" t="s">
        <v>1238</v>
      </c>
      <c r="I192" s="492" t="s">
        <v>1239</v>
      </c>
      <c r="J192" s="391"/>
      <c r="K192" s="368"/>
    </row>
    <row r="193" spans="1:11" ht="45">
      <c r="A193" s="374">
        <v>181</v>
      </c>
      <c r="B193" s="486" t="s">
        <v>1526</v>
      </c>
      <c r="C193" s="486" t="s">
        <v>597</v>
      </c>
      <c r="D193" s="487" t="s">
        <v>2862</v>
      </c>
      <c r="E193" s="488">
        <v>50</v>
      </c>
      <c r="F193" s="488">
        <v>250</v>
      </c>
      <c r="G193" s="490" t="s">
        <v>1240</v>
      </c>
      <c r="H193" s="491" t="s">
        <v>784</v>
      </c>
      <c r="I193" s="492" t="s">
        <v>1241</v>
      </c>
      <c r="J193" s="391"/>
      <c r="K193" s="368"/>
    </row>
    <row r="194" spans="1:11" ht="45">
      <c r="A194" s="374">
        <v>182</v>
      </c>
      <c r="B194" s="486" t="s">
        <v>1527</v>
      </c>
      <c r="C194" s="486" t="s">
        <v>597</v>
      </c>
      <c r="D194" s="487" t="s">
        <v>2862</v>
      </c>
      <c r="E194" s="488">
        <v>60</v>
      </c>
      <c r="F194" s="488">
        <v>375</v>
      </c>
      <c r="G194" s="490" t="s">
        <v>1242</v>
      </c>
      <c r="H194" s="491" t="s">
        <v>779</v>
      </c>
      <c r="I194" s="492" t="s">
        <v>1243</v>
      </c>
      <c r="J194" s="391"/>
      <c r="K194" s="368"/>
    </row>
    <row r="195" spans="1:11" ht="45">
      <c r="A195" s="374">
        <v>183</v>
      </c>
      <c r="B195" s="486" t="s">
        <v>1528</v>
      </c>
      <c r="C195" s="486" t="s">
        <v>597</v>
      </c>
      <c r="D195" s="487" t="s">
        <v>2862</v>
      </c>
      <c r="E195" s="488">
        <v>50</v>
      </c>
      <c r="F195" s="488">
        <v>250</v>
      </c>
      <c r="G195" s="490" t="s">
        <v>1244</v>
      </c>
      <c r="H195" s="491" t="s">
        <v>1064</v>
      </c>
      <c r="I195" s="492" t="s">
        <v>1245</v>
      </c>
      <c r="J195" s="391"/>
      <c r="K195" s="368"/>
    </row>
    <row r="196" spans="1:11" ht="60">
      <c r="A196" s="374">
        <v>184</v>
      </c>
      <c r="B196" s="486" t="s">
        <v>1495</v>
      </c>
      <c r="C196" s="486" t="s">
        <v>597</v>
      </c>
      <c r="D196" s="487" t="s">
        <v>2862</v>
      </c>
      <c r="E196" s="488">
        <v>70</v>
      </c>
      <c r="F196" s="488">
        <v>375</v>
      </c>
      <c r="G196" s="490" t="s">
        <v>1246</v>
      </c>
      <c r="H196" s="491" t="s">
        <v>1247</v>
      </c>
      <c r="I196" s="492" t="s">
        <v>1248</v>
      </c>
      <c r="J196" s="391"/>
      <c r="K196" s="368"/>
    </row>
    <row r="197" spans="1:11" ht="45">
      <c r="A197" s="374">
        <v>185</v>
      </c>
      <c r="B197" s="486" t="s">
        <v>1529</v>
      </c>
      <c r="C197" s="486" t="s">
        <v>597</v>
      </c>
      <c r="D197" s="487" t="s">
        <v>2862</v>
      </c>
      <c r="E197" s="488">
        <v>40</v>
      </c>
      <c r="F197" s="488">
        <v>250</v>
      </c>
      <c r="G197" s="490" t="s">
        <v>1249</v>
      </c>
      <c r="H197" s="491" t="s">
        <v>1250</v>
      </c>
      <c r="I197" s="492" t="s">
        <v>1251</v>
      </c>
      <c r="J197" s="391"/>
      <c r="K197" s="368"/>
    </row>
    <row r="198" spans="1:11" ht="45">
      <c r="A198" s="374">
        <v>186</v>
      </c>
      <c r="B198" s="486" t="s">
        <v>1530</v>
      </c>
      <c r="C198" s="486" t="s">
        <v>597</v>
      </c>
      <c r="D198" s="487" t="s">
        <v>2862</v>
      </c>
      <c r="E198" s="488">
        <v>40</v>
      </c>
      <c r="F198" s="488">
        <v>250</v>
      </c>
      <c r="G198" s="490" t="s">
        <v>1252</v>
      </c>
      <c r="H198" s="491" t="s">
        <v>1253</v>
      </c>
      <c r="I198" s="492" t="s">
        <v>1254</v>
      </c>
      <c r="J198" s="391"/>
      <c r="K198" s="368"/>
    </row>
    <row r="199" spans="1:11" ht="45">
      <c r="A199" s="374">
        <v>187</v>
      </c>
      <c r="B199" s="486" t="s">
        <v>1531</v>
      </c>
      <c r="C199" s="486" t="s">
        <v>597</v>
      </c>
      <c r="D199" s="487" t="s">
        <v>2862</v>
      </c>
      <c r="E199" s="488">
        <v>50</v>
      </c>
      <c r="F199" s="488">
        <v>250</v>
      </c>
      <c r="G199" s="490" t="s">
        <v>1255</v>
      </c>
      <c r="H199" s="491" t="s">
        <v>1256</v>
      </c>
      <c r="I199" s="492" t="s">
        <v>1257</v>
      </c>
      <c r="J199" s="391"/>
      <c r="K199" s="368"/>
    </row>
    <row r="200" spans="1:11" ht="45">
      <c r="A200" s="374">
        <v>188</v>
      </c>
      <c r="B200" s="486" t="s">
        <v>1532</v>
      </c>
      <c r="C200" s="486" t="s">
        <v>597</v>
      </c>
      <c r="D200" s="487" t="s">
        <v>2862</v>
      </c>
      <c r="E200" s="488">
        <v>40</v>
      </c>
      <c r="F200" s="488">
        <v>250</v>
      </c>
      <c r="G200" s="490" t="s">
        <v>1258</v>
      </c>
      <c r="H200" s="491" t="s">
        <v>1259</v>
      </c>
      <c r="I200" s="492" t="s">
        <v>1260</v>
      </c>
      <c r="J200" s="391"/>
      <c r="K200" s="368"/>
    </row>
    <row r="201" spans="1:11" ht="45">
      <c r="A201" s="374">
        <v>189</v>
      </c>
      <c r="B201" s="486" t="s">
        <v>1533</v>
      </c>
      <c r="C201" s="486" t="s">
        <v>597</v>
      </c>
      <c r="D201" s="487" t="s">
        <v>2862</v>
      </c>
      <c r="E201" s="488">
        <v>40</v>
      </c>
      <c r="F201" s="488">
        <v>250</v>
      </c>
      <c r="G201" s="490" t="s">
        <v>1261</v>
      </c>
      <c r="H201" s="491" t="s">
        <v>1207</v>
      </c>
      <c r="I201" s="492" t="s">
        <v>1262</v>
      </c>
      <c r="J201" s="391"/>
      <c r="K201" s="368"/>
    </row>
    <row r="202" spans="1:11" ht="30">
      <c r="A202" s="374">
        <v>190</v>
      </c>
      <c r="B202" s="486" t="s">
        <v>1534</v>
      </c>
      <c r="C202" s="486" t="s">
        <v>597</v>
      </c>
      <c r="D202" s="487" t="s">
        <v>671</v>
      </c>
      <c r="E202" s="488">
        <v>26.36</v>
      </c>
      <c r="F202" s="488">
        <v>250</v>
      </c>
      <c r="G202" s="490" t="s">
        <v>1263</v>
      </c>
      <c r="H202" s="491" t="s">
        <v>1264</v>
      </c>
      <c r="I202" s="492" t="s">
        <v>1265</v>
      </c>
      <c r="J202" s="391"/>
      <c r="K202" s="368"/>
    </row>
    <row r="203" spans="1:11" ht="45">
      <c r="A203" s="374">
        <v>191</v>
      </c>
      <c r="B203" s="486" t="s">
        <v>1535</v>
      </c>
      <c r="C203" s="486" t="s">
        <v>597</v>
      </c>
      <c r="D203" s="487" t="s">
        <v>1445</v>
      </c>
      <c r="E203" s="488" t="s">
        <v>1536</v>
      </c>
      <c r="F203" s="488">
        <v>440</v>
      </c>
      <c r="G203" s="490" t="s">
        <v>1266</v>
      </c>
      <c r="H203" s="491" t="s">
        <v>830</v>
      </c>
      <c r="I203" s="492" t="s">
        <v>1267</v>
      </c>
      <c r="J203" s="391"/>
      <c r="K203" s="368"/>
    </row>
    <row r="204" spans="1:11" ht="30">
      <c r="A204" s="374">
        <v>192</v>
      </c>
      <c r="B204" s="486" t="s">
        <v>1537</v>
      </c>
      <c r="C204" s="486" t="s">
        <v>597</v>
      </c>
      <c r="D204" s="487" t="s">
        <v>1445</v>
      </c>
      <c r="E204" s="488" t="s">
        <v>1538</v>
      </c>
      <c r="F204" s="488">
        <v>300</v>
      </c>
      <c r="G204" s="490" t="s">
        <v>1268</v>
      </c>
      <c r="H204" s="491" t="s">
        <v>830</v>
      </c>
      <c r="I204" s="492" t="s">
        <v>1269</v>
      </c>
      <c r="J204" s="391"/>
      <c r="K204" s="368"/>
    </row>
    <row r="205" spans="1:11" ht="75">
      <c r="A205" s="374">
        <v>193</v>
      </c>
      <c r="B205" s="486" t="s">
        <v>1539</v>
      </c>
      <c r="C205" s="486" t="s">
        <v>597</v>
      </c>
      <c r="D205" s="487" t="s">
        <v>2862</v>
      </c>
      <c r="E205" s="488" t="s">
        <v>1540</v>
      </c>
      <c r="F205" s="488">
        <v>1500</v>
      </c>
      <c r="G205" s="490" t="s">
        <v>1270</v>
      </c>
      <c r="H205" s="491" t="s">
        <v>1271</v>
      </c>
      <c r="I205" s="492" t="s">
        <v>1272</v>
      </c>
      <c r="J205" s="391"/>
      <c r="K205" s="368"/>
    </row>
    <row r="206" spans="1:11" ht="30">
      <c r="A206" s="374">
        <v>194</v>
      </c>
      <c r="B206" s="486" t="s">
        <v>1541</v>
      </c>
      <c r="C206" s="486" t="s">
        <v>597</v>
      </c>
      <c r="D206" s="487" t="s">
        <v>982</v>
      </c>
      <c r="E206" s="488">
        <v>47</v>
      </c>
      <c r="F206" s="488">
        <v>375</v>
      </c>
      <c r="G206" s="490" t="s">
        <v>1273</v>
      </c>
      <c r="H206" s="491" t="s">
        <v>892</v>
      </c>
      <c r="I206" s="492" t="s">
        <v>1274</v>
      </c>
      <c r="J206" s="391"/>
      <c r="K206" s="368"/>
    </row>
    <row r="207" spans="1:11" ht="30">
      <c r="A207" s="374">
        <v>195</v>
      </c>
      <c r="B207" s="486" t="s">
        <v>1542</v>
      </c>
      <c r="C207" s="486" t="s">
        <v>597</v>
      </c>
      <c r="D207" s="487" t="s">
        <v>982</v>
      </c>
      <c r="E207" s="488">
        <v>60</v>
      </c>
      <c r="F207" s="488">
        <v>275</v>
      </c>
      <c r="G207" s="490" t="s">
        <v>1275</v>
      </c>
      <c r="H207" s="491" t="s">
        <v>1276</v>
      </c>
      <c r="I207" s="492" t="s">
        <v>1277</v>
      </c>
      <c r="J207" s="391"/>
      <c r="K207" s="368"/>
    </row>
    <row r="208" spans="1:11" ht="30">
      <c r="A208" s="374">
        <v>196</v>
      </c>
      <c r="B208" s="486" t="s">
        <v>1543</v>
      </c>
      <c r="C208" s="486" t="s">
        <v>597</v>
      </c>
      <c r="D208" s="487" t="s">
        <v>982</v>
      </c>
      <c r="E208" s="488">
        <v>55</v>
      </c>
      <c r="F208" s="488" t="s">
        <v>1410</v>
      </c>
      <c r="G208" s="490" t="s">
        <v>1278</v>
      </c>
      <c r="H208" s="491" t="s">
        <v>1279</v>
      </c>
      <c r="I208" s="492" t="s">
        <v>1082</v>
      </c>
      <c r="J208" s="391"/>
      <c r="K208" s="368"/>
    </row>
    <row r="209" spans="1:11" ht="30">
      <c r="A209" s="374">
        <v>197</v>
      </c>
      <c r="B209" s="486" t="s">
        <v>1544</v>
      </c>
      <c r="C209" s="486" t="s">
        <v>597</v>
      </c>
      <c r="D209" s="487" t="s">
        <v>982</v>
      </c>
      <c r="E209" s="488">
        <v>50</v>
      </c>
      <c r="F209" s="488">
        <v>125</v>
      </c>
      <c r="G209" s="490" t="s">
        <v>1545</v>
      </c>
      <c r="H209" s="491" t="s">
        <v>1280</v>
      </c>
      <c r="I209" s="492" t="s">
        <v>1281</v>
      </c>
      <c r="J209" s="391"/>
      <c r="K209" s="368"/>
    </row>
    <row r="210" spans="1:11" ht="30">
      <c r="A210" s="374">
        <v>198</v>
      </c>
      <c r="B210" s="486" t="s">
        <v>1546</v>
      </c>
      <c r="C210" s="486" t="s">
        <v>597</v>
      </c>
      <c r="D210" s="487" t="s">
        <v>675</v>
      </c>
      <c r="E210" s="488">
        <v>74</v>
      </c>
      <c r="F210" s="488">
        <v>750</v>
      </c>
      <c r="G210" s="490" t="s">
        <v>1282</v>
      </c>
      <c r="H210" s="491" t="s">
        <v>1283</v>
      </c>
      <c r="I210" s="492" t="s">
        <v>1284</v>
      </c>
      <c r="J210" s="391"/>
      <c r="K210" s="368"/>
    </row>
    <row r="211" spans="1:11" ht="30">
      <c r="A211" s="374">
        <v>199</v>
      </c>
      <c r="B211" s="486" t="s">
        <v>1547</v>
      </c>
      <c r="C211" s="486" t="s">
        <v>597</v>
      </c>
      <c r="D211" s="487" t="s">
        <v>675</v>
      </c>
      <c r="E211" s="488">
        <v>14</v>
      </c>
      <c r="F211" s="488">
        <v>250</v>
      </c>
      <c r="G211" s="490" t="s">
        <v>1285</v>
      </c>
      <c r="H211" s="491" t="s">
        <v>1286</v>
      </c>
      <c r="I211" s="492" t="s">
        <v>1287</v>
      </c>
      <c r="J211" s="391"/>
      <c r="K211" s="368"/>
    </row>
    <row r="212" spans="1:11" ht="30">
      <c r="A212" s="374">
        <v>200</v>
      </c>
      <c r="B212" s="486" t="s">
        <v>1548</v>
      </c>
      <c r="C212" s="486" t="s">
        <v>597</v>
      </c>
      <c r="D212" s="487" t="s">
        <v>675</v>
      </c>
      <c r="E212" s="488">
        <v>36</v>
      </c>
      <c r="F212" s="488">
        <v>250</v>
      </c>
      <c r="G212" s="490" t="s">
        <v>1288</v>
      </c>
      <c r="H212" s="491" t="s">
        <v>1289</v>
      </c>
      <c r="I212" s="492" t="s">
        <v>1290</v>
      </c>
      <c r="J212" s="391"/>
      <c r="K212" s="368"/>
    </row>
    <row r="213" spans="1:11" ht="45">
      <c r="A213" s="374">
        <v>201</v>
      </c>
      <c r="B213" s="486" t="s">
        <v>1549</v>
      </c>
      <c r="C213" s="486" t="s">
        <v>597</v>
      </c>
      <c r="D213" s="487" t="s">
        <v>675</v>
      </c>
      <c r="E213" s="488" t="s">
        <v>1550</v>
      </c>
      <c r="F213" s="488">
        <v>2500</v>
      </c>
      <c r="G213" s="490" t="s">
        <v>1551</v>
      </c>
      <c r="H213" s="491" t="s">
        <v>830</v>
      </c>
      <c r="I213" s="492" t="s">
        <v>1552</v>
      </c>
      <c r="J213" s="391"/>
      <c r="K213" s="368"/>
    </row>
    <row r="214" spans="1:11" ht="30">
      <c r="A214" s="374">
        <v>202</v>
      </c>
      <c r="B214" s="486" t="s">
        <v>1553</v>
      </c>
      <c r="C214" s="486" t="s">
        <v>597</v>
      </c>
      <c r="D214" s="487" t="s">
        <v>671</v>
      </c>
      <c r="E214" s="488">
        <v>135</v>
      </c>
      <c r="F214" s="488">
        <v>750</v>
      </c>
      <c r="G214" s="490" t="s">
        <v>1554</v>
      </c>
      <c r="H214" s="491" t="s">
        <v>1555</v>
      </c>
      <c r="I214" s="492" t="s">
        <v>783</v>
      </c>
      <c r="J214" s="391"/>
      <c r="K214" s="368"/>
    </row>
    <row r="215" spans="1:11" ht="45">
      <c r="A215" s="374">
        <v>203</v>
      </c>
      <c r="B215" s="486" t="s">
        <v>1556</v>
      </c>
      <c r="C215" s="486" t="s">
        <v>597</v>
      </c>
      <c r="D215" s="487" t="s">
        <v>675</v>
      </c>
      <c r="E215" s="488" t="s">
        <v>1557</v>
      </c>
      <c r="F215" s="488">
        <v>750</v>
      </c>
      <c r="G215" s="490" t="s">
        <v>1335</v>
      </c>
      <c r="H215" s="491" t="s">
        <v>1558</v>
      </c>
      <c r="I215" s="492" t="s">
        <v>1559</v>
      </c>
      <c r="J215" s="391"/>
      <c r="K215" s="368"/>
    </row>
    <row r="216" spans="1:11" ht="30">
      <c r="A216" s="374">
        <v>204</v>
      </c>
      <c r="B216" s="486" t="s">
        <v>1560</v>
      </c>
      <c r="C216" s="486" t="s">
        <v>597</v>
      </c>
      <c r="D216" s="487" t="s">
        <v>675</v>
      </c>
      <c r="E216" s="488">
        <v>60</v>
      </c>
      <c r="F216" s="488" t="s">
        <v>1561</v>
      </c>
      <c r="G216" s="490" t="s">
        <v>1562</v>
      </c>
      <c r="H216" s="491" t="s">
        <v>1563</v>
      </c>
      <c r="I216" s="492" t="s">
        <v>1564</v>
      </c>
      <c r="J216" s="391"/>
      <c r="K216" s="368"/>
    </row>
    <row r="217" spans="1:11" ht="45">
      <c r="A217" s="374">
        <v>205</v>
      </c>
      <c r="B217" s="486" t="s">
        <v>1565</v>
      </c>
      <c r="C217" s="486" t="s">
        <v>597</v>
      </c>
      <c r="D217" s="487" t="s">
        <v>675</v>
      </c>
      <c r="E217" s="488">
        <v>55</v>
      </c>
      <c r="F217" s="488" t="s">
        <v>1561</v>
      </c>
      <c r="G217" s="490" t="s">
        <v>1566</v>
      </c>
      <c r="H217" s="491" t="s">
        <v>1567</v>
      </c>
      <c r="I217" s="492" t="s">
        <v>1568</v>
      </c>
      <c r="J217" s="391"/>
      <c r="K217" s="368"/>
    </row>
    <row r="218" spans="1:11" ht="30" customHeight="1">
      <c r="A218" s="374">
        <v>206</v>
      </c>
      <c r="B218" s="486" t="s">
        <v>1569</v>
      </c>
      <c r="C218" s="486" t="s">
        <v>597</v>
      </c>
      <c r="D218" s="487" t="s">
        <v>982</v>
      </c>
      <c r="E218" s="488" t="s">
        <v>1570</v>
      </c>
      <c r="F218" s="488">
        <v>2500</v>
      </c>
      <c r="G218" s="490" t="s">
        <v>1571</v>
      </c>
      <c r="H218" s="491" t="s">
        <v>486</v>
      </c>
      <c r="I218" s="492" t="s">
        <v>1572</v>
      </c>
      <c r="J218" s="391"/>
      <c r="K218" s="368"/>
    </row>
    <row r="219" spans="1:11" ht="30">
      <c r="A219" s="374">
        <v>207</v>
      </c>
      <c r="B219" s="486" t="s">
        <v>1573</v>
      </c>
      <c r="C219" s="486" t="s">
        <v>597</v>
      </c>
      <c r="D219" s="487" t="s">
        <v>982</v>
      </c>
      <c r="E219" s="488">
        <v>45</v>
      </c>
      <c r="F219" s="488" t="s">
        <v>1441</v>
      </c>
      <c r="G219" s="490" t="s">
        <v>1574</v>
      </c>
      <c r="H219" s="491" t="s">
        <v>1647</v>
      </c>
      <c r="I219" s="492" t="s">
        <v>1575</v>
      </c>
      <c r="J219" s="391"/>
      <c r="K219" s="368"/>
    </row>
    <row r="220" spans="1:11" ht="30">
      <c r="A220" s="374">
        <v>208</v>
      </c>
      <c r="B220" s="486" t="s">
        <v>1576</v>
      </c>
      <c r="C220" s="486" t="s">
        <v>597</v>
      </c>
      <c r="D220" s="487" t="s">
        <v>982</v>
      </c>
      <c r="E220" s="488">
        <v>20</v>
      </c>
      <c r="F220" s="488" t="s">
        <v>1441</v>
      </c>
      <c r="G220" s="490" t="s">
        <v>1577</v>
      </c>
      <c r="H220" s="491" t="s">
        <v>1578</v>
      </c>
      <c r="I220" s="492" t="s">
        <v>1579</v>
      </c>
      <c r="J220" s="391"/>
      <c r="K220" s="368"/>
    </row>
    <row r="221" spans="1:11" ht="30">
      <c r="A221" s="374">
        <v>209</v>
      </c>
      <c r="B221" s="486" t="s">
        <v>1580</v>
      </c>
      <c r="C221" s="486" t="s">
        <v>597</v>
      </c>
      <c r="D221" s="487" t="s">
        <v>982</v>
      </c>
      <c r="E221" s="488">
        <v>16</v>
      </c>
      <c r="F221" s="488" t="s">
        <v>1441</v>
      </c>
      <c r="G221" s="490" t="s">
        <v>1581</v>
      </c>
      <c r="H221" s="491" t="s">
        <v>1582</v>
      </c>
      <c r="I221" s="492" t="s">
        <v>1583</v>
      </c>
      <c r="J221" s="391"/>
      <c r="K221" s="368"/>
    </row>
    <row r="222" spans="1:11" ht="30">
      <c r="A222" s="374">
        <v>210</v>
      </c>
      <c r="B222" s="486" t="s">
        <v>1584</v>
      </c>
      <c r="C222" s="486" t="s">
        <v>597</v>
      </c>
      <c r="D222" s="487" t="s">
        <v>2872</v>
      </c>
      <c r="E222" s="488">
        <v>20</v>
      </c>
      <c r="F222" s="488" t="s">
        <v>1441</v>
      </c>
      <c r="G222" s="490" t="s">
        <v>1585</v>
      </c>
      <c r="H222" s="491" t="s">
        <v>1197</v>
      </c>
      <c r="I222" s="492" t="s">
        <v>2550</v>
      </c>
      <c r="J222" s="391"/>
      <c r="K222" s="368"/>
    </row>
    <row r="223" spans="1:11" ht="30">
      <c r="A223" s="374">
        <v>211</v>
      </c>
      <c r="B223" s="486" t="s">
        <v>1586</v>
      </c>
      <c r="C223" s="486" t="s">
        <v>597</v>
      </c>
      <c r="D223" s="487" t="s">
        <v>2872</v>
      </c>
      <c r="E223" s="488">
        <v>20</v>
      </c>
      <c r="F223" s="488" t="s">
        <v>1441</v>
      </c>
      <c r="G223" s="490" t="s">
        <v>1587</v>
      </c>
      <c r="H223" s="491" t="s">
        <v>809</v>
      </c>
      <c r="I223" s="492" t="s">
        <v>1588</v>
      </c>
      <c r="J223" s="391"/>
      <c r="K223" s="368"/>
    </row>
    <row r="224" spans="1:11" ht="30">
      <c r="A224" s="374">
        <v>212</v>
      </c>
      <c r="B224" s="486" t="s">
        <v>1589</v>
      </c>
      <c r="C224" s="486" t="s">
        <v>597</v>
      </c>
      <c r="D224" s="487" t="s">
        <v>982</v>
      </c>
      <c r="E224" s="488">
        <v>37</v>
      </c>
      <c r="F224" s="488" t="s">
        <v>1441</v>
      </c>
      <c r="G224" s="490" t="s">
        <v>1590</v>
      </c>
      <c r="H224" s="491" t="s">
        <v>1137</v>
      </c>
      <c r="I224" s="492" t="s">
        <v>1591</v>
      </c>
      <c r="J224" s="391"/>
      <c r="K224" s="368"/>
    </row>
    <row r="225" spans="1:11" ht="30">
      <c r="A225" s="374">
        <v>213</v>
      </c>
      <c r="B225" s="486" t="s">
        <v>1592</v>
      </c>
      <c r="C225" s="486" t="s">
        <v>597</v>
      </c>
      <c r="D225" s="487" t="s">
        <v>982</v>
      </c>
      <c r="E225" s="488">
        <v>16</v>
      </c>
      <c r="F225" s="488" t="s">
        <v>1441</v>
      </c>
      <c r="G225" s="490" t="s">
        <v>1593</v>
      </c>
      <c r="H225" s="491" t="s">
        <v>1289</v>
      </c>
      <c r="I225" s="492" t="s">
        <v>1138</v>
      </c>
      <c r="J225" s="391"/>
      <c r="K225" s="368"/>
    </row>
    <row r="226" spans="1:11" ht="30">
      <c r="A226" s="374">
        <v>214</v>
      </c>
      <c r="B226" s="486" t="s">
        <v>1594</v>
      </c>
      <c r="C226" s="486" t="s">
        <v>597</v>
      </c>
      <c r="D226" s="487" t="s">
        <v>675</v>
      </c>
      <c r="E226" s="488" t="s">
        <v>1595</v>
      </c>
      <c r="F226" s="488">
        <v>250</v>
      </c>
      <c r="G226" s="490" t="s">
        <v>1596</v>
      </c>
      <c r="H226" s="491" t="s">
        <v>1597</v>
      </c>
      <c r="I226" s="492" t="s">
        <v>1598</v>
      </c>
      <c r="J226" s="391"/>
      <c r="K226" s="368"/>
    </row>
    <row r="227" spans="1:11" ht="30">
      <c r="A227" s="374">
        <v>215</v>
      </c>
      <c r="B227" s="486" t="s">
        <v>1599</v>
      </c>
      <c r="C227" s="486" t="s">
        <v>597</v>
      </c>
      <c r="D227" s="487" t="s">
        <v>675</v>
      </c>
      <c r="E227" s="488">
        <v>63</v>
      </c>
      <c r="F227" s="488" t="s">
        <v>1441</v>
      </c>
      <c r="G227" s="490" t="s">
        <v>1600</v>
      </c>
      <c r="H227" s="491" t="s">
        <v>1601</v>
      </c>
      <c r="I227" s="492" t="s">
        <v>1602</v>
      </c>
      <c r="J227" s="391"/>
      <c r="K227" s="368"/>
    </row>
    <row r="228" spans="1:11" ht="30">
      <c r="A228" s="374">
        <v>216</v>
      </c>
      <c r="B228" s="486" t="s">
        <v>1603</v>
      </c>
      <c r="C228" s="486" t="s">
        <v>597</v>
      </c>
      <c r="D228" s="487" t="s">
        <v>982</v>
      </c>
      <c r="E228" s="488">
        <v>40</v>
      </c>
      <c r="F228" s="488" t="s">
        <v>1441</v>
      </c>
      <c r="G228" s="490" t="s">
        <v>1604</v>
      </c>
      <c r="H228" s="491" t="s">
        <v>1605</v>
      </c>
      <c r="I228" s="492" t="s">
        <v>1606</v>
      </c>
      <c r="J228" s="391"/>
      <c r="K228" s="368"/>
    </row>
    <row r="229" spans="1:11" ht="60">
      <c r="A229" s="374">
        <v>217</v>
      </c>
      <c r="B229" s="486" t="s">
        <v>1607</v>
      </c>
      <c r="C229" s="486" t="s">
        <v>597</v>
      </c>
      <c r="D229" s="487" t="s">
        <v>982</v>
      </c>
      <c r="E229" s="488">
        <v>24</v>
      </c>
      <c r="F229" s="488" t="s">
        <v>1441</v>
      </c>
      <c r="G229" s="490" t="s">
        <v>1608</v>
      </c>
      <c r="H229" s="491" t="s">
        <v>1609</v>
      </c>
      <c r="I229" s="492" t="s">
        <v>1610</v>
      </c>
      <c r="J229" s="391"/>
      <c r="K229" s="368"/>
    </row>
    <row r="230" spans="1:11" ht="30">
      <c r="A230" s="374">
        <v>218</v>
      </c>
      <c r="B230" s="486" t="s">
        <v>1611</v>
      </c>
      <c r="C230" s="486" t="s">
        <v>597</v>
      </c>
      <c r="D230" s="487" t="s">
        <v>982</v>
      </c>
      <c r="E230" s="488">
        <v>20</v>
      </c>
      <c r="F230" s="488" t="s">
        <v>1441</v>
      </c>
      <c r="G230" s="490" t="s">
        <v>1612</v>
      </c>
      <c r="H230" s="491" t="s">
        <v>1613</v>
      </c>
      <c r="I230" s="492" t="s">
        <v>1614</v>
      </c>
      <c r="J230" s="391"/>
      <c r="K230" s="368"/>
    </row>
    <row r="231" spans="1:11" ht="30">
      <c r="A231" s="374">
        <v>219</v>
      </c>
      <c r="B231" s="486" t="s">
        <v>1615</v>
      </c>
      <c r="C231" s="486" t="s">
        <v>597</v>
      </c>
      <c r="D231" s="487" t="s">
        <v>675</v>
      </c>
      <c r="E231" s="488">
        <v>20</v>
      </c>
      <c r="F231" s="488" t="s">
        <v>1441</v>
      </c>
      <c r="G231" s="490" t="s">
        <v>1616</v>
      </c>
      <c r="H231" s="491" t="s">
        <v>1617</v>
      </c>
      <c r="I231" s="492" t="s">
        <v>1618</v>
      </c>
      <c r="J231" s="391"/>
      <c r="K231" s="368"/>
    </row>
    <row r="232" spans="1:11" ht="30">
      <c r="A232" s="374">
        <v>220</v>
      </c>
      <c r="B232" s="486" t="s">
        <v>1619</v>
      </c>
      <c r="C232" s="486" t="s">
        <v>597</v>
      </c>
      <c r="D232" s="487" t="s">
        <v>675</v>
      </c>
      <c r="E232" s="488" t="s">
        <v>1620</v>
      </c>
      <c r="F232" s="488">
        <v>250</v>
      </c>
      <c r="G232" s="490" t="s">
        <v>1621</v>
      </c>
      <c r="H232" s="491" t="s">
        <v>815</v>
      </c>
      <c r="I232" s="492" t="s">
        <v>1211</v>
      </c>
      <c r="J232" s="391"/>
      <c r="K232" s="368"/>
    </row>
    <row r="233" spans="1:11" ht="30">
      <c r="A233" s="374">
        <v>221</v>
      </c>
      <c r="B233" s="486" t="s">
        <v>1622</v>
      </c>
      <c r="C233" s="486" t="s">
        <v>597</v>
      </c>
      <c r="D233" s="487" t="s">
        <v>675</v>
      </c>
      <c r="E233" s="488" t="s">
        <v>1623</v>
      </c>
      <c r="F233" s="488">
        <v>250</v>
      </c>
      <c r="G233" s="490" t="s">
        <v>1624</v>
      </c>
      <c r="H233" s="491" t="s">
        <v>1625</v>
      </c>
      <c r="I233" s="492" t="s">
        <v>1626</v>
      </c>
      <c r="J233" s="391"/>
      <c r="K233" s="368"/>
    </row>
    <row r="234" spans="1:11" ht="30">
      <c r="A234" s="374">
        <v>222</v>
      </c>
      <c r="B234" s="486" t="s">
        <v>1627</v>
      </c>
      <c r="C234" s="486" t="s">
        <v>597</v>
      </c>
      <c r="D234" s="487" t="s">
        <v>675</v>
      </c>
      <c r="E234" s="488">
        <v>323</v>
      </c>
      <c r="F234" s="488">
        <v>250</v>
      </c>
      <c r="G234" s="490" t="s">
        <v>1628</v>
      </c>
      <c r="H234" s="491" t="s">
        <v>804</v>
      </c>
      <c r="I234" s="492" t="s">
        <v>1629</v>
      </c>
      <c r="J234" s="391"/>
      <c r="K234" s="368"/>
    </row>
    <row r="235" spans="1:11" ht="30">
      <c r="A235" s="374">
        <v>223</v>
      </c>
      <c r="B235" s="486" t="s">
        <v>1630</v>
      </c>
      <c r="C235" s="486" t="s">
        <v>597</v>
      </c>
      <c r="D235" s="487" t="s">
        <v>675</v>
      </c>
      <c r="E235" s="488">
        <v>85</v>
      </c>
      <c r="F235" s="488">
        <v>250</v>
      </c>
      <c r="G235" s="490" t="s">
        <v>1631</v>
      </c>
      <c r="H235" s="491" t="s">
        <v>1632</v>
      </c>
      <c r="I235" s="492" t="s">
        <v>1633</v>
      </c>
      <c r="J235" s="391"/>
      <c r="K235" s="368"/>
    </row>
    <row r="236" spans="1:11" ht="30">
      <c r="A236" s="374">
        <v>224</v>
      </c>
      <c r="B236" s="486" t="s">
        <v>1634</v>
      </c>
      <c r="C236" s="486" t="s">
        <v>597</v>
      </c>
      <c r="D236" s="487" t="s">
        <v>675</v>
      </c>
      <c r="E236" s="488">
        <v>115</v>
      </c>
      <c r="F236" s="488">
        <v>250</v>
      </c>
      <c r="G236" s="490" t="s">
        <v>1635</v>
      </c>
      <c r="H236" s="491" t="s">
        <v>1636</v>
      </c>
      <c r="I236" s="492" t="s">
        <v>1637</v>
      </c>
      <c r="J236" s="391"/>
      <c r="K236" s="368"/>
    </row>
    <row r="237" spans="1:11" ht="30">
      <c r="A237" s="374">
        <v>225</v>
      </c>
      <c r="B237" s="486" t="s">
        <v>1638</v>
      </c>
      <c r="C237" s="486" t="s">
        <v>597</v>
      </c>
      <c r="D237" s="487" t="s">
        <v>675</v>
      </c>
      <c r="E237" s="488">
        <v>40</v>
      </c>
      <c r="F237" s="488" t="s">
        <v>1561</v>
      </c>
      <c r="G237" s="490" t="s">
        <v>1639</v>
      </c>
      <c r="H237" s="491" t="s">
        <v>1640</v>
      </c>
      <c r="I237" s="492" t="s">
        <v>1641</v>
      </c>
      <c r="J237" s="391"/>
      <c r="K237" s="368"/>
    </row>
    <row r="238" spans="1:11" ht="30">
      <c r="A238" s="374">
        <v>226</v>
      </c>
      <c r="B238" s="486" t="s">
        <v>1642</v>
      </c>
      <c r="C238" s="486" t="s">
        <v>597</v>
      </c>
      <c r="D238" s="487" t="s">
        <v>675</v>
      </c>
      <c r="E238" s="488">
        <v>60</v>
      </c>
      <c r="F238" s="488" t="s">
        <v>1561</v>
      </c>
      <c r="G238" s="490" t="s">
        <v>1643</v>
      </c>
      <c r="H238" s="491" t="s">
        <v>818</v>
      </c>
      <c r="I238" s="492" t="s">
        <v>1644</v>
      </c>
      <c r="J238" s="391"/>
      <c r="K238" s="368"/>
    </row>
    <row r="239" spans="1:11" ht="45" customHeight="1">
      <c r="A239" s="374">
        <v>227</v>
      </c>
      <c r="B239" s="486" t="s">
        <v>1645</v>
      </c>
      <c r="C239" s="486" t="s">
        <v>597</v>
      </c>
      <c r="D239" s="487" t="s">
        <v>675</v>
      </c>
      <c r="E239" s="488">
        <v>60</v>
      </c>
      <c r="F239" s="488" t="s">
        <v>1561</v>
      </c>
      <c r="G239" s="490" t="s">
        <v>1646</v>
      </c>
      <c r="H239" s="491" t="s">
        <v>1647</v>
      </c>
      <c r="I239" s="492" t="s">
        <v>1648</v>
      </c>
      <c r="J239" s="391"/>
      <c r="K239" s="368"/>
    </row>
    <row r="240" spans="1:11" ht="45" customHeight="1">
      <c r="A240" s="374">
        <v>228</v>
      </c>
      <c r="B240" s="486" t="s">
        <v>1649</v>
      </c>
      <c r="C240" s="486" t="s">
        <v>597</v>
      </c>
      <c r="D240" s="487" t="s">
        <v>675</v>
      </c>
      <c r="E240" s="488">
        <v>40</v>
      </c>
      <c r="F240" s="488" t="s">
        <v>1561</v>
      </c>
      <c r="G240" s="490" t="s">
        <v>1650</v>
      </c>
      <c r="H240" s="491" t="s">
        <v>1651</v>
      </c>
      <c r="I240" s="492" t="s">
        <v>1652</v>
      </c>
      <c r="J240" s="391"/>
      <c r="K240" s="368"/>
    </row>
    <row r="241" spans="1:11" ht="30">
      <c r="A241" s="374">
        <v>229</v>
      </c>
      <c r="B241" s="486" t="s">
        <v>1653</v>
      </c>
      <c r="C241" s="486" t="s">
        <v>597</v>
      </c>
      <c r="D241" s="487" t="s">
        <v>982</v>
      </c>
      <c r="E241" s="488">
        <v>9.5</v>
      </c>
      <c r="F241" s="488">
        <v>250</v>
      </c>
      <c r="G241" s="490" t="s">
        <v>1169</v>
      </c>
      <c r="H241" s="491" t="s">
        <v>815</v>
      </c>
      <c r="I241" s="492" t="s">
        <v>1654</v>
      </c>
      <c r="J241" s="391"/>
      <c r="K241" s="368"/>
    </row>
    <row r="242" spans="1:11" ht="30">
      <c r="A242" s="374">
        <v>230</v>
      </c>
      <c r="B242" s="486" t="s">
        <v>1655</v>
      </c>
      <c r="C242" s="486" t="s">
        <v>597</v>
      </c>
      <c r="D242" s="487" t="s">
        <v>982</v>
      </c>
      <c r="E242" s="488" t="s">
        <v>1656</v>
      </c>
      <c r="F242" s="488">
        <v>250</v>
      </c>
      <c r="G242" s="490" t="s">
        <v>1657</v>
      </c>
      <c r="H242" s="491" t="s">
        <v>1658</v>
      </c>
      <c r="I242" s="492" t="s">
        <v>1659</v>
      </c>
      <c r="J242" s="391"/>
      <c r="K242" s="368"/>
    </row>
    <row r="243" spans="1:11" ht="30">
      <c r="A243" s="374">
        <v>231</v>
      </c>
      <c r="B243" s="486" t="s">
        <v>1660</v>
      </c>
      <c r="C243" s="486" t="s">
        <v>597</v>
      </c>
      <c r="D243" s="487" t="s">
        <v>1350</v>
      </c>
      <c r="E243" s="488">
        <v>30</v>
      </c>
      <c r="F243" s="488">
        <v>250</v>
      </c>
      <c r="G243" s="490" t="s">
        <v>1661</v>
      </c>
      <c r="H243" s="491" t="s">
        <v>1662</v>
      </c>
      <c r="I243" s="492" t="s">
        <v>1663</v>
      </c>
      <c r="J243" s="391"/>
      <c r="K243" s="368"/>
    </row>
    <row r="244" spans="1:11" ht="45">
      <c r="A244" s="374">
        <v>232</v>
      </c>
      <c r="B244" s="486" t="s">
        <v>1664</v>
      </c>
      <c r="C244" s="486" t="s">
        <v>597</v>
      </c>
      <c r="D244" s="487" t="s">
        <v>675</v>
      </c>
      <c r="E244" s="488" t="s">
        <v>1665</v>
      </c>
      <c r="F244" s="488">
        <v>625</v>
      </c>
      <c r="G244" s="490" t="s">
        <v>1666</v>
      </c>
      <c r="H244" s="491" t="s">
        <v>815</v>
      </c>
      <c r="I244" s="492" t="s">
        <v>1667</v>
      </c>
      <c r="J244" s="391"/>
      <c r="K244" s="368"/>
    </row>
    <row r="245" spans="1:11" ht="30">
      <c r="A245" s="374">
        <v>233</v>
      </c>
      <c r="B245" s="486" t="s">
        <v>1668</v>
      </c>
      <c r="C245" s="486" t="s">
        <v>597</v>
      </c>
      <c r="D245" s="487" t="s">
        <v>675</v>
      </c>
      <c r="E245" s="488">
        <v>90</v>
      </c>
      <c r="F245" s="488">
        <v>380</v>
      </c>
      <c r="G245" s="490" t="s">
        <v>1669</v>
      </c>
      <c r="H245" s="491" t="s">
        <v>1670</v>
      </c>
      <c r="I245" s="492" t="s">
        <v>1671</v>
      </c>
      <c r="J245" s="391"/>
      <c r="K245" s="368"/>
    </row>
    <row r="246" spans="1:11" ht="30">
      <c r="A246" s="374">
        <v>234</v>
      </c>
      <c r="B246" s="486" t="s">
        <v>1672</v>
      </c>
      <c r="C246" s="486" t="s">
        <v>597</v>
      </c>
      <c r="D246" s="487" t="s">
        <v>675</v>
      </c>
      <c r="E246" s="488">
        <v>100</v>
      </c>
      <c r="F246" s="488">
        <v>625</v>
      </c>
      <c r="G246" s="490" t="s">
        <v>1673</v>
      </c>
      <c r="H246" s="491" t="s">
        <v>1674</v>
      </c>
      <c r="I246" s="492" t="s">
        <v>1675</v>
      </c>
      <c r="J246" s="391"/>
      <c r="K246" s="368"/>
    </row>
    <row r="247" spans="1:11" ht="30" customHeight="1">
      <c r="A247" s="374">
        <v>235</v>
      </c>
      <c r="B247" s="486" t="s">
        <v>1676</v>
      </c>
      <c r="C247" s="486" t="s">
        <v>597</v>
      </c>
      <c r="D247" s="487" t="s">
        <v>675</v>
      </c>
      <c r="E247" s="488">
        <v>25</v>
      </c>
      <c r="F247" s="488">
        <v>300</v>
      </c>
      <c r="G247" s="490" t="s">
        <v>1677</v>
      </c>
      <c r="H247" s="491" t="s">
        <v>486</v>
      </c>
      <c r="I247" s="492" t="s">
        <v>1678</v>
      </c>
      <c r="J247" s="391"/>
      <c r="K247" s="368"/>
    </row>
    <row r="248" spans="1:11" ht="30">
      <c r="A248" s="374">
        <v>236</v>
      </c>
      <c r="B248" s="486" t="s">
        <v>1679</v>
      </c>
      <c r="C248" s="486" t="s">
        <v>597</v>
      </c>
      <c r="D248" s="487" t="s">
        <v>675</v>
      </c>
      <c r="E248" s="488">
        <v>45</v>
      </c>
      <c r="F248" s="488">
        <v>250</v>
      </c>
      <c r="G248" s="490" t="s">
        <v>1680</v>
      </c>
      <c r="H248" s="491" t="s">
        <v>1681</v>
      </c>
      <c r="I248" s="492" t="s">
        <v>1682</v>
      </c>
      <c r="J248" s="391"/>
      <c r="K248" s="368"/>
    </row>
    <row r="249" spans="1:11" ht="30">
      <c r="A249" s="374">
        <v>237</v>
      </c>
      <c r="B249" s="486" t="s">
        <v>1683</v>
      </c>
      <c r="C249" s="486" t="s">
        <v>597</v>
      </c>
      <c r="D249" s="487" t="s">
        <v>675</v>
      </c>
      <c r="E249" s="488">
        <v>24</v>
      </c>
      <c r="F249" s="488">
        <v>250</v>
      </c>
      <c r="G249" s="490" t="s">
        <v>1684</v>
      </c>
      <c r="H249" s="491" t="s">
        <v>1685</v>
      </c>
      <c r="I249" s="492" t="s">
        <v>1686</v>
      </c>
      <c r="J249" s="391"/>
      <c r="K249" s="368"/>
    </row>
    <row r="250" spans="1:11" ht="45">
      <c r="A250" s="374">
        <v>238</v>
      </c>
      <c r="B250" s="486" t="s">
        <v>1687</v>
      </c>
      <c r="C250" s="486" t="s">
        <v>597</v>
      </c>
      <c r="D250" s="487" t="s">
        <v>973</v>
      </c>
      <c r="E250" s="488">
        <v>26</v>
      </c>
      <c r="F250" s="488" t="s">
        <v>1441</v>
      </c>
      <c r="G250" s="490" t="s">
        <v>1688</v>
      </c>
      <c r="H250" s="491" t="s">
        <v>1253</v>
      </c>
      <c r="I250" s="492" t="s">
        <v>1689</v>
      </c>
      <c r="J250" s="391"/>
      <c r="K250" s="368"/>
    </row>
    <row r="251" spans="1:11" ht="30">
      <c r="A251" s="374">
        <v>239</v>
      </c>
      <c r="B251" s="486" t="s">
        <v>1690</v>
      </c>
      <c r="C251" s="486" t="s">
        <v>597</v>
      </c>
      <c r="D251" s="487" t="s">
        <v>973</v>
      </c>
      <c r="E251" s="488">
        <v>21</v>
      </c>
      <c r="F251" s="488" t="s">
        <v>1441</v>
      </c>
      <c r="G251" s="490" t="s">
        <v>1691</v>
      </c>
      <c r="H251" s="491" t="s">
        <v>1692</v>
      </c>
      <c r="I251" s="492" t="s">
        <v>1693</v>
      </c>
      <c r="J251" s="391"/>
      <c r="K251" s="368"/>
    </row>
    <row r="252" spans="1:11" ht="30">
      <c r="A252" s="374">
        <v>240</v>
      </c>
      <c r="B252" s="486" t="s">
        <v>1694</v>
      </c>
      <c r="C252" s="486" t="s">
        <v>597</v>
      </c>
      <c r="D252" s="487" t="s">
        <v>973</v>
      </c>
      <c r="E252" s="488">
        <v>23</v>
      </c>
      <c r="F252" s="488" t="s">
        <v>1441</v>
      </c>
      <c r="G252" s="490" t="s">
        <v>1695</v>
      </c>
      <c r="H252" s="491" t="s">
        <v>1696</v>
      </c>
      <c r="I252" s="492" t="s">
        <v>1697</v>
      </c>
      <c r="J252" s="391"/>
      <c r="K252" s="368"/>
    </row>
    <row r="253" spans="1:11" ht="30">
      <c r="A253" s="374">
        <v>241</v>
      </c>
      <c r="B253" s="486" t="s">
        <v>1698</v>
      </c>
      <c r="C253" s="486" t="s">
        <v>597</v>
      </c>
      <c r="D253" s="487" t="s">
        <v>675</v>
      </c>
      <c r="E253" s="488">
        <v>307</v>
      </c>
      <c r="F253" s="488">
        <v>250</v>
      </c>
      <c r="G253" s="490" t="s">
        <v>1699</v>
      </c>
      <c r="H253" s="491" t="s">
        <v>922</v>
      </c>
      <c r="I253" s="492" t="s">
        <v>1700</v>
      </c>
      <c r="J253" s="391"/>
      <c r="K253" s="368"/>
    </row>
    <row r="254" spans="1:11" ht="30">
      <c r="A254" s="374">
        <v>242</v>
      </c>
      <c r="B254" s="486" t="s">
        <v>1701</v>
      </c>
      <c r="C254" s="486" t="s">
        <v>597</v>
      </c>
      <c r="D254" s="487" t="s">
        <v>675</v>
      </c>
      <c r="E254" s="488">
        <v>240</v>
      </c>
      <c r="F254" s="488">
        <v>250</v>
      </c>
      <c r="G254" s="490" t="s">
        <v>1702</v>
      </c>
      <c r="H254" s="491" t="s">
        <v>779</v>
      </c>
      <c r="I254" s="492" t="s">
        <v>1703</v>
      </c>
      <c r="J254" s="391"/>
      <c r="K254" s="368"/>
    </row>
    <row r="255" spans="1:11" ht="30">
      <c r="A255" s="374">
        <v>243</v>
      </c>
      <c r="B255" s="486" t="s">
        <v>1704</v>
      </c>
      <c r="C255" s="486" t="s">
        <v>597</v>
      </c>
      <c r="D255" s="487" t="s">
        <v>675</v>
      </c>
      <c r="E255" s="488">
        <v>100</v>
      </c>
      <c r="F255" s="488">
        <v>375</v>
      </c>
      <c r="G255" s="490" t="s">
        <v>1705</v>
      </c>
      <c r="H255" s="491" t="s">
        <v>1706</v>
      </c>
      <c r="I255" s="492" t="s">
        <v>794</v>
      </c>
      <c r="J255" s="391"/>
      <c r="K255" s="368"/>
    </row>
    <row r="256" spans="1:11" ht="30">
      <c r="A256" s="374">
        <v>244</v>
      </c>
      <c r="B256" s="486" t="s">
        <v>1707</v>
      </c>
      <c r="C256" s="486" t="s">
        <v>597</v>
      </c>
      <c r="D256" s="487" t="s">
        <v>675</v>
      </c>
      <c r="E256" s="488" t="s">
        <v>1708</v>
      </c>
      <c r="F256" s="488">
        <v>375</v>
      </c>
      <c r="G256" s="490" t="s">
        <v>1709</v>
      </c>
      <c r="H256" s="491" t="s">
        <v>1710</v>
      </c>
      <c r="I256" s="492" t="s">
        <v>794</v>
      </c>
      <c r="J256" s="391"/>
      <c r="K256" s="368"/>
    </row>
    <row r="257" spans="1:11" ht="30">
      <c r="A257" s="374">
        <v>245</v>
      </c>
      <c r="B257" s="486" t="s">
        <v>1711</v>
      </c>
      <c r="C257" s="486" t="s">
        <v>597</v>
      </c>
      <c r="D257" s="487" t="s">
        <v>675</v>
      </c>
      <c r="E257" s="488" t="s">
        <v>1712</v>
      </c>
      <c r="F257" s="488" t="s">
        <v>1561</v>
      </c>
      <c r="G257" s="490" t="s">
        <v>1713</v>
      </c>
      <c r="H257" s="491" t="s">
        <v>781</v>
      </c>
      <c r="I257" s="492" t="s">
        <v>1714</v>
      </c>
      <c r="J257" s="391"/>
      <c r="K257" s="368"/>
    </row>
    <row r="258" spans="1:11" ht="30">
      <c r="A258" s="374">
        <v>246</v>
      </c>
      <c r="B258" s="486" t="s">
        <v>1715</v>
      </c>
      <c r="C258" s="486" t="s">
        <v>597</v>
      </c>
      <c r="D258" s="487" t="s">
        <v>675</v>
      </c>
      <c r="E258" s="488">
        <v>27</v>
      </c>
      <c r="F258" s="488">
        <v>375</v>
      </c>
      <c r="G258" s="490" t="s">
        <v>1716</v>
      </c>
      <c r="H258" s="491" t="s">
        <v>1064</v>
      </c>
      <c r="I258" s="492" t="s">
        <v>1717</v>
      </c>
      <c r="J258" s="391"/>
      <c r="K258" s="368"/>
    </row>
    <row r="259" spans="1:11" ht="30">
      <c r="A259" s="374">
        <v>247</v>
      </c>
      <c r="B259" s="486" t="s">
        <v>1718</v>
      </c>
      <c r="C259" s="486" t="s">
        <v>597</v>
      </c>
      <c r="D259" s="487" t="s">
        <v>675</v>
      </c>
      <c r="E259" s="488">
        <v>80</v>
      </c>
      <c r="F259" s="488">
        <v>375</v>
      </c>
      <c r="G259" s="490" t="s">
        <v>1719</v>
      </c>
      <c r="H259" s="491" t="s">
        <v>1313</v>
      </c>
      <c r="I259" s="492" t="s">
        <v>794</v>
      </c>
      <c r="J259" s="391"/>
      <c r="K259" s="368"/>
    </row>
    <row r="260" spans="1:11" ht="30">
      <c r="A260" s="374">
        <v>248</v>
      </c>
      <c r="B260" s="486" t="s">
        <v>1720</v>
      </c>
      <c r="C260" s="486" t="s">
        <v>597</v>
      </c>
      <c r="D260" s="487" t="s">
        <v>675</v>
      </c>
      <c r="E260" s="488">
        <v>80</v>
      </c>
      <c r="F260" s="488" t="s">
        <v>1561</v>
      </c>
      <c r="G260" s="490" t="s">
        <v>1721</v>
      </c>
      <c r="H260" s="491" t="s">
        <v>772</v>
      </c>
      <c r="I260" s="492" t="s">
        <v>1722</v>
      </c>
      <c r="J260" s="391"/>
      <c r="K260" s="368"/>
    </row>
    <row r="261" spans="1:11" ht="30">
      <c r="A261" s="374">
        <v>249</v>
      </c>
      <c r="B261" s="486" t="s">
        <v>1723</v>
      </c>
      <c r="C261" s="486" t="s">
        <v>597</v>
      </c>
      <c r="D261" s="487" t="s">
        <v>1350</v>
      </c>
      <c r="E261" s="488">
        <v>40</v>
      </c>
      <c r="F261" s="488">
        <v>250</v>
      </c>
      <c r="G261" s="490" t="s">
        <v>1724</v>
      </c>
      <c r="H261" s="491" t="s">
        <v>1725</v>
      </c>
      <c r="I261" s="492" t="s">
        <v>1726</v>
      </c>
      <c r="J261" s="391"/>
      <c r="K261" s="368"/>
    </row>
    <row r="262" spans="1:11" ht="30">
      <c r="A262" s="374">
        <v>250</v>
      </c>
      <c r="B262" s="486" t="s">
        <v>1727</v>
      </c>
      <c r="C262" s="486" t="s">
        <v>597</v>
      </c>
      <c r="D262" s="487" t="s">
        <v>1350</v>
      </c>
      <c r="E262" s="488">
        <v>30</v>
      </c>
      <c r="F262" s="488">
        <v>250</v>
      </c>
      <c r="G262" s="490" t="s">
        <v>1728</v>
      </c>
      <c r="H262" s="491" t="s">
        <v>1729</v>
      </c>
      <c r="I262" s="492" t="s">
        <v>1730</v>
      </c>
      <c r="J262" s="391"/>
      <c r="K262" s="368"/>
    </row>
    <row r="263" spans="1:11" ht="30">
      <c r="A263" s="374">
        <v>251</v>
      </c>
      <c r="B263" s="486" t="s">
        <v>1731</v>
      </c>
      <c r="C263" s="486" t="s">
        <v>597</v>
      </c>
      <c r="D263" s="487" t="s">
        <v>1350</v>
      </c>
      <c r="E263" s="488">
        <v>30</v>
      </c>
      <c r="F263" s="488">
        <v>250</v>
      </c>
      <c r="G263" s="490" t="s">
        <v>1732</v>
      </c>
      <c r="H263" s="491" t="s">
        <v>1238</v>
      </c>
      <c r="I263" s="492" t="s">
        <v>1733</v>
      </c>
      <c r="J263" s="391"/>
      <c r="K263" s="368"/>
    </row>
    <row r="264" spans="1:11" ht="30">
      <c r="A264" s="374">
        <v>252</v>
      </c>
      <c r="B264" s="486" t="s">
        <v>1734</v>
      </c>
      <c r="C264" s="486" t="s">
        <v>597</v>
      </c>
      <c r="D264" s="487" t="s">
        <v>1350</v>
      </c>
      <c r="E264" s="488">
        <v>30</v>
      </c>
      <c r="F264" s="488">
        <v>250</v>
      </c>
      <c r="G264" s="490" t="s">
        <v>1735</v>
      </c>
      <c r="H264" s="491" t="s">
        <v>1736</v>
      </c>
      <c r="I264" s="492" t="s">
        <v>1737</v>
      </c>
      <c r="J264" s="391"/>
      <c r="K264" s="368"/>
    </row>
    <row r="265" spans="1:11" ht="30">
      <c r="A265" s="374">
        <v>253</v>
      </c>
      <c r="B265" s="486" t="s">
        <v>1738</v>
      </c>
      <c r="C265" s="486" t="s">
        <v>597</v>
      </c>
      <c r="D265" s="487" t="s">
        <v>1350</v>
      </c>
      <c r="E265" s="488" t="s">
        <v>1739</v>
      </c>
      <c r="F265" s="488">
        <v>1250</v>
      </c>
      <c r="G265" s="490" t="s">
        <v>1740</v>
      </c>
      <c r="H265" s="491" t="s">
        <v>1741</v>
      </c>
      <c r="I265" s="492" t="s">
        <v>1742</v>
      </c>
      <c r="J265" s="391"/>
      <c r="K265" s="368"/>
    </row>
    <row r="266" spans="1:11" ht="30">
      <c r="A266" s="374">
        <v>254</v>
      </c>
      <c r="B266" s="486" t="s">
        <v>1472</v>
      </c>
      <c r="C266" s="486" t="s">
        <v>597</v>
      </c>
      <c r="D266" s="487" t="s">
        <v>1350</v>
      </c>
      <c r="E266" s="488">
        <v>100</v>
      </c>
      <c r="F266" s="488">
        <v>750</v>
      </c>
      <c r="G266" s="490" t="s">
        <v>1142</v>
      </c>
      <c r="H266" s="491" t="s">
        <v>1143</v>
      </c>
      <c r="I266" s="492" t="s">
        <v>1144</v>
      </c>
      <c r="J266" s="391"/>
      <c r="K266" s="368"/>
    </row>
    <row r="267" spans="1:11" ht="30">
      <c r="A267" s="374">
        <v>255</v>
      </c>
      <c r="B267" s="486" t="s">
        <v>1743</v>
      </c>
      <c r="C267" s="486" t="s">
        <v>597</v>
      </c>
      <c r="D267" s="487" t="s">
        <v>1350</v>
      </c>
      <c r="E267" s="488">
        <v>30</v>
      </c>
      <c r="F267" s="488">
        <v>250</v>
      </c>
      <c r="G267" s="490" t="s">
        <v>1170</v>
      </c>
      <c r="H267" s="491" t="s">
        <v>1744</v>
      </c>
      <c r="I267" s="492" t="s">
        <v>1745</v>
      </c>
      <c r="J267" s="391"/>
      <c r="K267" s="368"/>
    </row>
    <row r="268" spans="1:11" ht="30">
      <c r="A268" s="374">
        <v>256</v>
      </c>
      <c r="B268" s="486" t="s">
        <v>1746</v>
      </c>
      <c r="C268" s="486" t="s">
        <v>597</v>
      </c>
      <c r="D268" s="487" t="s">
        <v>982</v>
      </c>
      <c r="E268" s="488" t="s">
        <v>1747</v>
      </c>
      <c r="F268" s="488">
        <v>250</v>
      </c>
      <c r="G268" s="490" t="s">
        <v>1171</v>
      </c>
      <c r="H268" s="491" t="s">
        <v>798</v>
      </c>
      <c r="I268" s="492" t="s">
        <v>1748</v>
      </c>
      <c r="J268" s="391"/>
      <c r="K268" s="368"/>
    </row>
    <row r="269" spans="1:11" ht="30">
      <c r="A269" s="374">
        <v>257</v>
      </c>
      <c r="B269" s="486" t="s">
        <v>1749</v>
      </c>
      <c r="C269" s="486" t="s">
        <v>597</v>
      </c>
      <c r="D269" s="487" t="s">
        <v>675</v>
      </c>
      <c r="E269" s="488">
        <v>50</v>
      </c>
      <c r="F269" s="488">
        <v>250</v>
      </c>
      <c r="G269" s="490" t="s">
        <v>1750</v>
      </c>
      <c r="H269" s="491" t="s">
        <v>1751</v>
      </c>
      <c r="I269" s="492" t="s">
        <v>1752</v>
      </c>
      <c r="J269" s="391"/>
      <c r="K269" s="368"/>
    </row>
    <row r="270" spans="1:11" ht="30">
      <c r="A270" s="374">
        <v>258</v>
      </c>
      <c r="B270" s="486" t="s">
        <v>1753</v>
      </c>
      <c r="C270" s="486" t="s">
        <v>597</v>
      </c>
      <c r="D270" s="487" t="s">
        <v>675</v>
      </c>
      <c r="E270" s="488">
        <v>100</v>
      </c>
      <c r="F270" s="488">
        <v>100</v>
      </c>
      <c r="G270" s="490" t="s">
        <v>1754</v>
      </c>
      <c r="H270" s="491" t="s">
        <v>486</v>
      </c>
      <c r="I270" s="492" t="s">
        <v>1755</v>
      </c>
      <c r="J270" s="391"/>
      <c r="K270" s="368"/>
    </row>
    <row r="271" spans="1:11" ht="60">
      <c r="A271" s="374">
        <v>259</v>
      </c>
      <c r="B271" s="486" t="s">
        <v>1756</v>
      </c>
      <c r="C271" s="486" t="s">
        <v>597</v>
      </c>
      <c r="D271" s="487" t="s">
        <v>675</v>
      </c>
      <c r="E271" s="488" t="s">
        <v>1757</v>
      </c>
      <c r="F271" s="488">
        <v>250</v>
      </c>
      <c r="G271" s="490" t="s">
        <v>1758</v>
      </c>
      <c r="H271" s="491" t="s">
        <v>776</v>
      </c>
      <c r="I271" s="492" t="s">
        <v>1759</v>
      </c>
      <c r="J271" s="391"/>
      <c r="K271" s="368"/>
    </row>
    <row r="272" spans="1:11" ht="30">
      <c r="A272" s="374">
        <v>260</v>
      </c>
      <c r="B272" s="486" t="s">
        <v>1760</v>
      </c>
      <c r="C272" s="486" t="s">
        <v>597</v>
      </c>
      <c r="D272" s="487" t="s">
        <v>675</v>
      </c>
      <c r="E272" s="488" t="s">
        <v>1761</v>
      </c>
      <c r="F272" s="488">
        <v>250</v>
      </c>
      <c r="G272" s="490" t="s">
        <v>1762</v>
      </c>
      <c r="H272" s="491" t="s">
        <v>1763</v>
      </c>
      <c r="I272" s="492" t="s">
        <v>1764</v>
      </c>
      <c r="J272" s="391"/>
      <c r="K272" s="368"/>
    </row>
    <row r="273" spans="1:11" ht="45">
      <c r="A273" s="374">
        <v>261</v>
      </c>
      <c r="B273" s="486" t="s">
        <v>1765</v>
      </c>
      <c r="C273" s="486" t="s">
        <v>597</v>
      </c>
      <c r="D273" s="487" t="s">
        <v>675</v>
      </c>
      <c r="E273" s="488" t="s">
        <v>1766</v>
      </c>
      <c r="F273" s="488">
        <v>250</v>
      </c>
      <c r="G273" s="490" t="s">
        <v>1767</v>
      </c>
      <c r="H273" s="491" t="s">
        <v>818</v>
      </c>
      <c r="I273" s="492" t="s">
        <v>1768</v>
      </c>
      <c r="J273" s="391"/>
      <c r="K273" s="368"/>
    </row>
    <row r="274" spans="1:11" ht="30">
      <c r="A274" s="374">
        <v>262</v>
      </c>
      <c r="B274" s="486" t="s">
        <v>1769</v>
      </c>
      <c r="C274" s="486" t="s">
        <v>597</v>
      </c>
      <c r="D274" s="487" t="s">
        <v>675</v>
      </c>
      <c r="E274" s="488" t="s">
        <v>1770</v>
      </c>
      <c r="F274" s="488">
        <v>250</v>
      </c>
      <c r="G274" s="490" t="s">
        <v>1771</v>
      </c>
      <c r="H274" s="491" t="s">
        <v>1772</v>
      </c>
      <c r="I274" s="492" t="s">
        <v>1773</v>
      </c>
      <c r="J274" s="391"/>
      <c r="K274" s="368"/>
    </row>
    <row r="275" spans="1:11" ht="60">
      <c r="A275" s="374">
        <v>263</v>
      </c>
      <c r="B275" s="486" t="s">
        <v>1774</v>
      </c>
      <c r="C275" s="486" t="s">
        <v>597</v>
      </c>
      <c r="D275" s="487" t="s">
        <v>675</v>
      </c>
      <c r="E275" s="488">
        <v>160</v>
      </c>
      <c r="F275" s="488">
        <v>1675</v>
      </c>
      <c r="G275" s="490" t="s">
        <v>1775</v>
      </c>
      <c r="H275" s="491" t="s">
        <v>779</v>
      </c>
      <c r="I275" s="492" t="s">
        <v>1764</v>
      </c>
      <c r="J275" s="391"/>
      <c r="K275" s="368"/>
    </row>
    <row r="276" spans="1:11" ht="60">
      <c r="A276" s="374">
        <v>264</v>
      </c>
      <c r="B276" s="486" t="s">
        <v>1776</v>
      </c>
      <c r="C276" s="486" t="s">
        <v>597</v>
      </c>
      <c r="D276" s="487" t="s">
        <v>675</v>
      </c>
      <c r="E276" s="488">
        <v>160</v>
      </c>
      <c r="F276" s="488">
        <v>1675</v>
      </c>
      <c r="G276" s="490" t="s">
        <v>1777</v>
      </c>
      <c r="H276" s="491" t="s">
        <v>772</v>
      </c>
      <c r="I276" s="492" t="s">
        <v>1778</v>
      </c>
      <c r="J276" s="391"/>
      <c r="K276" s="368"/>
    </row>
    <row r="277" spans="1:11" ht="30">
      <c r="A277" s="374">
        <v>265</v>
      </c>
      <c r="B277" s="486" t="s">
        <v>1779</v>
      </c>
      <c r="C277" s="486" t="s">
        <v>597</v>
      </c>
      <c r="D277" s="487" t="s">
        <v>1350</v>
      </c>
      <c r="E277" s="488">
        <v>20</v>
      </c>
      <c r="F277" s="488">
        <v>125</v>
      </c>
      <c r="G277" s="490" t="s">
        <v>1780</v>
      </c>
      <c r="H277" s="491" t="s">
        <v>1781</v>
      </c>
      <c r="I277" s="492" t="s">
        <v>1782</v>
      </c>
      <c r="J277" s="391"/>
      <c r="K277" s="368"/>
    </row>
    <row r="278" spans="1:11" ht="30">
      <c r="A278" s="374">
        <v>266</v>
      </c>
      <c r="B278" s="486" t="s">
        <v>1783</v>
      </c>
      <c r="C278" s="486" t="s">
        <v>597</v>
      </c>
      <c r="D278" s="487" t="s">
        <v>1350</v>
      </c>
      <c r="E278" s="488">
        <v>20</v>
      </c>
      <c r="F278" s="488">
        <v>125</v>
      </c>
      <c r="G278" s="490" t="s">
        <v>1784</v>
      </c>
      <c r="H278" s="491" t="s">
        <v>826</v>
      </c>
      <c r="I278" s="492" t="s">
        <v>1785</v>
      </c>
      <c r="J278" s="391"/>
      <c r="K278" s="368"/>
    </row>
    <row r="279" spans="1:11" ht="30">
      <c r="A279" s="374">
        <v>267</v>
      </c>
      <c r="B279" s="486" t="s">
        <v>1786</v>
      </c>
      <c r="C279" s="486" t="s">
        <v>597</v>
      </c>
      <c r="D279" s="487" t="s">
        <v>1350</v>
      </c>
      <c r="E279" s="488">
        <v>25</v>
      </c>
      <c r="F279" s="488" t="s">
        <v>1441</v>
      </c>
      <c r="G279" s="490" t="s">
        <v>1787</v>
      </c>
      <c r="H279" s="491" t="s">
        <v>490</v>
      </c>
      <c r="I279" s="492" t="s">
        <v>1788</v>
      </c>
      <c r="J279" s="391"/>
      <c r="K279" s="368"/>
    </row>
    <row r="280" spans="1:11" ht="30">
      <c r="A280" s="374">
        <v>268</v>
      </c>
      <c r="B280" s="486" t="s">
        <v>1789</v>
      </c>
      <c r="C280" s="486" t="s">
        <v>597</v>
      </c>
      <c r="D280" s="487" t="s">
        <v>1350</v>
      </c>
      <c r="E280" s="488">
        <v>20</v>
      </c>
      <c r="F280" s="488">
        <v>250</v>
      </c>
      <c r="G280" s="490" t="s">
        <v>1790</v>
      </c>
      <c r="H280" s="491" t="s">
        <v>2551</v>
      </c>
      <c r="I280" s="492" t="s">
        <v>1791</v>
      </c>
      <c r="J280" s="391"/>
      <c r="K280" s="368"/>
    </row>
    <row r="281" spans="1:11" ht="45">
      <c r="A281" s="374">
        <v>269</v>
      </c>
      <c r="B281" s="486" t="s">
        <v>1792</v>
      </c>
      <c r="C281" s="486" t="s">
        <v>597</v>
      </c>
      <c r="D281" s="487" t="s">
        <v>675</v>
      </c>
      <c r="E281" s="488">
        <v>76</v>
      </c>
      <c r="F281" s="488" t="s">
        <v>1561</v>
      </c>
      <c r="G281" s="490" t="s">
        <v>1793</v>
      </c>
      <c r="H281" s="491" t="s">
        <v>486</v>
      </c>
      <c r="I281" s="492" t="s">
        <v>1794</v>
      </c>
      <c r="J281" s="391"/>
      <c r="K281" s="368"/>
    </row>
    <row r="282" spans="1:11" ht="30">
      <c r="A282" s="374">
        <v>270</v>
      </c>
      <c r="B282" s="486" t="s">
        <v>1795</v>
      </c>
      <c r="C282" s="486" t="s">
        <v>597</v>
      </c>
      <c r="D282" s="487" t="s">
        <v>675</v>
      </c>
      <c r="E282" s="488">
        <v>60</v>
      </c>
      <c r="F282" s="488" t="s">
        <v>1561</v>
      </c>
      <c r="G282" s="490" t="s">
        <v>1796</v>
      </c>
      <c r="H282" s="491" t="s">
        <v>761</v>
      </c>
      <c r="I282" s="492" t="s">
        <v>1797</v>
      </c>
      <c r="J282" s="391"/>
      <c r="K282" s="368"/>
    </row>
    <row r="283" spans="1:11" ht="30">
      <c r="A283" s="374">
        <v>271</v>
      </c>
      <c r="B283" s="486" t="s">
        <v>1798</v>
      </c>
      <c r="C283" s="486" t="s">
        <v>597</v>
      </c>
      <c r="D283" s="487" t="s">
        <v>675</v>
      </c>
      <c r="E283" s="488">
        <v>80</v>
      </c>
      <c r="F283" s="488">
        <v>375</v>
      </c>
      <c r="G283" s="490" t="s">
        <v>1799</v>
      </c>
      <c r="H283" s="491" t="s">
        <v>1800</v>
      </c>
      <c r="I283" s="492" t="s">
        <v>1801</v>
      </c>
      <c r="J283" s="391"/>
      <c r="K283" s="368"/>
    </row>
    <row r="284" spans="1:11" ht="30">
      <c r="A284" s="374">
        <v>272</v>
      </c>
      <c r="B284" s="486" t="s">
        <v>1802</v>
      </c>
      <c r="C284" s="486" t="s">
        <v>597</v>
      </c>
      <c r="D284" s="487" t="s">
        <v>675</v>
      </c>
      <c r="E284" s="488">
        <v>60</v>
      </c>
      <c r="F284" s="488" t="s">
        <v>1561</v>
      </c>
      <c r="G284" s="490" t="s">
        <v>1803</v>
      </c>
      <c r="H284" s="491" t="s">
        <v>1804</v>
      </c>
      <c r="I284" s="492" t="s">
        <v>1805</v>
      </c>
      <c r="J284" s="391"/>
      <c r="K284" s="368"/>
    </row>
    <row r="285" spans="1:11" ht="45">
      <c r="A285" s="374">
        <v>273</v>
      </c>
      <c r="B285" s="486" t="s">
        <v>1806</v>
      </c>
      <c r="C285" s="486" t="s">
        <v>597</v>
      </c>
      <c r="D285" s="487" t="s">
        <v>1807</v>
      </c>
      <c r="E285" s="488">
        <v>19</v>
      </c>
      <c r="F285" s="488">
        <v>250</v>
      </c>
      <c r="G285" s="490" t="s">
        <v>1808</v>
      </c>
      <c r="H285" s="491" t="s">
        <v>1809</v>
      </c>
      <c r="I285" s="492" t="s">
        <v>1810</v>
      </c>
      <c r="J285" s="391"/>
      <c r="K285" s="368"/>
    </row>
    <row r="286" spans="1:11" ht="30">
      <c r="A286" s="374">
        <v>274</v>
      </c>
      <c r="B286" s="486" t="s">
        <v>1811</v>
      </c>
      <c r="C286" s="486" t="s">
        <v>597</v>
      </c>
      <c r="D286" s="487" t="s">
        <v>982</v>
      </c>
      <c r="E286" s="488">
        <v>30</v>
      </c>
      <c r="F286" s="488">
        <v>250</v>
      </c>
      <c r="G286" s="490" t="s">
        <v>1812</v>
      </c>
      <c r="H286" s="491" t="s">
        <v>1813</v>
      </c>
      <c r="I286" s="492" t="s">
        <v>1814</v>
      </c>
      <c r="J286" s="391"/>
      <c r="K286" s="368"/>
    </row>
    <row r="287" spans="1:11" ht="30">
      <c r="A287" s="374">
        <v>275</v>
      </c>
      <c r="B287" s="486" t="s">
        <v>1815</v>
      </c>
      <c r="C287" s="486" t="s">
        <v>597</v>
      </c>
      <c r="D287" s="487" t="s">
        <v>982</v>
      </c>
      <c r="E287" s="488">
        <v>30</v>
      </c>
      <c r="F287" s="488">
        <v>250</v>
      </c>
      <c r="G287" s="490" t="s">
        <v>1816</v>
      </c>
      <c r="H287" s="491" t="s">
        <v>1817</v>
      </c>
      <c r="I287" s="492" t="s">
        <v>1082</v>
      </c>
      <c r="J287" s="391"/>
      <c r="K287" s="368"/>
    </row>
    <row r="288" spans="1:11" ht="45">
      <c r="A288" s="374">
        <v>276</v>
      </c>
      <c r="B288" s="486" t="s">
        <v>1818</v>
      </c>
      <c r="C288" s="486" t="s">
        <v>597</v>
      </c>
      <c r="D288" s="487" t="s">
        <v>982</v>
      </c>
      <c r="E288" s="488">
        <v>24</v>
      </c>
      <c r="F288" s="488" t="s">
        <v>1819</v>
      </c>
      <c r="G288" s="490" t="s">
        <v>1820</v>
      </c>
      <c r="H288" s="491" t="s">
        <v>787</v>
      </c>
      <c r="I288" s="492" t="s">
        <v>1821</v>
      </c>
      <c r="J288" s="391"/>
      <c r="K288" s="368"/>
    </row>
    <row r="289" spans="1:11" ht="30">
      <c r="A289" s="374">
        <v>277</v>
      </c>
      <c r="B289" s="486" t="s">
        <v>1822</v>
      </c>
      <c r="C289" s="486" t="s">
        <v>597</v>
      </c>
      <c r="D289" s="487" t="s">
        <v>982</v>
      </c>
      <c r="E289" s="488">
        <v>30</v>
      </c>
      <c r="F289" s="488">
        <v>250</v>
      </c>
      <c r="G289" s="490" t="s">
        <v>1823</v>
      </c>
      <c r="H289" s="491" t="s">
        <v>1481</v>
      </c>
      <c r="I289" s="492" t="s">
        <v>1824</v>
      </c>
      <c r="J289" s="391"/>
      <c r="K289" s="368"/>
    </row>
    <row r="290" spans="1:11" ht="30">
      <c r="A290" s="374">
        <v>278</v>
      </c>
      <c r="B290" s="486" t="s">
        <v>1825</v>
      </c>
      <c r="C290" s="486" t="s">
        <v>597</v>
      </c>
      <c r="D290" s="487" t="s">
        <v>982</v>
      </c>
      <c r="E290" s="488">
        <v>30</v>
      </c>
      <c r="F290" s="488">
        <v>250</v>
      </c>
      <c r="G290" s="490" t="s">
        <v>1826</v>
      </c>
      <c r="H290" s="491" t="s">
        <v>1827</v>
      </c>
      <c r="I290" s="492" t="s">
        <v>1828</v>
      </c>
      <c r="J290" s="391"/>
      <c r="K290" s="368"/>
    </row>
    <row r="291" spans="1:11" ht="45">
      <c r="A291" s="374">
        <v>279</v>
      </c>
      <c r="B291" s="486" t="s">
        <v>1829</v>
      </c>
      <c r="C291" s="486" t="s">
        <v>597</v>
      </c>
      <c r="D291" s="487" t="s">
        <v>973</v>
      </c>
      <c r="E291" s="488">
        <v>28.4</v>
      </c>
      <c r="F291" s="488">
        <v>375</v>
      </c>
      <c r="G291" s="490" t="s">
        <v>1830</v>
      </c>
      <c r="H291" s="491" t="s">
        <v>1831</v>
      </c>
      <c r="I291" s="492" t="s">
        <v>1832</v>
      </c>
      <c r="J291" s="391"/>
      <c r="K291" s="368"/>
    </row>
    <row r="292" spans="1:11" ht="45">
      <c r="A292" s="374">
        <v>280</v>
      </c>
      <c r="B292" s="486" t="s">
        <v>1833</v>
      </c>
      <c r="C292" s="486" t="s">
        <v>597</v>
      </c>
      <c r="D292" s="487" t="s">
        <v>982</v>
      </c>
      <c r="E292" s="488">
        <v>70</v>
      </c>
      <c r="F292" s="488">
        <v>1391.7</v>
      </c>
      <c r="G292" s="490" t="s">
        <v>1834</v>
      </c>
      <c r="H292" s="491" t="s">
        <v>781</v>
      </c>
      <c r="I292" s="492" t="s">
        <v>1835</v>
      </c>
      <c r="J292" s="391"/>
      <c r="K292" s="368"/>
    </row>
    <row r="293" spans="1:11" ht="30">
      <c r="A293" s="374">
        <v>281</v>
      </c>
      <c r="B293" s="486" t="s">
        <v>1836</v>
      </c>
      <c r="C293" s="486" t="s">
        <v>597</v>
      </c>
      <c r="D293" s="487" t="s">
        <v>675</v>
      </c>
      <c r="E293" s="488">
        <v>79</v>
      </c>
      <c r="F293" s="488">
        <v>400</v>
      </c>
      <c r="G293" s="490" t="s">
        <v>1837</v>
      </c>
      <c r="H293" s="491" t="s">
        <v>1838</v>
      </c>
      <c r="I293" s="492" t="s">
        <v>1839</v>
      </c>
      <c r="J293" s="391"/>
      <c r="K293" s="368"/>
    </row>
    <row r="294" spans="1:11" ht="30">
      <c r="A294" s="374">
        <v>282</v>
      </c>
      <c r="B294" s="486" t="s">
        <v>1840</v>
      </c>
      <c r="C294" s="486" t="s">
        <v>597</v>
      </c>
      <c r="D294" s="487" t="s">
        <v>675</v>
      </c>
      <c r="E294" s="488" t="s">
        <v>1841</v>
      </c>
      <c r="F294" s="488">
        <v>1000</v>
      </c>
      <c r="G294" s="490" t="s">
        <v>1842</v>
      </c>
      <c r="H294" s="491" t="s">
        <v>486</v>
      </c>
      <c r="I294" s="492" t="s">
        <v>1843</v>
      </c>
      <c r="J294" s="391"/>
      <c r="K294" s="368"/>
    </row>
    <row r="295" spans="1:11" ht="30">
      <c r="A295" s="374">
        <v>283</v>
      </c>
      <c r="B295" s="486" t="s">
        <v>1844</v>
      </c>
      <c r="C295" s="486" t="s">
        <v>597</v>
      </c>
      <c r="D295" s="487" t="s">
        <v>675</v>
      </c>
      <c r="E295" s="488">
        <v>100</v>
      </c>
      <c r="F295" s="488">
        <v>500</v>
      </c>
      <c r="G295" s="490" t="s">
        <v>1845</v>
      </c>
      <c r="H295" s="491" t="s">
        <v>1846</v>
      </c>
      <c r="I295" s="492" t="s">
        <v>1847</v>
      </c>
      <c r="J295" s="391"/>
      <c r="K295" s="368"/>
    </row>
    <row r="296" spans="1:11" ht="45">
      <c r="A296" s="374">
        <v>284</v>
      </c>
      <c r="B296" s="486" t="s">
        <v>1848</v>
      </c>
      <c r="C296" s="486" t="s">
        <v>597</v>
      </c>
      <c r="D296" s="487" t="s">
        <v>675</v>
      </c>
      <c r="E296" s="488">
        <v>100</v>
      </c>
      <c r="F296" s="488">
        <v>300</v>
      </c>
      <c r="G296" s="490" t="s">
        <v>1849</v>
      </c>
      <c r="H296" s="491" t="s">
        <v>1850</v>
      </c>
      <c r="I296" s="492" t="s">
        <v>1851</v>
      </c>
      <c r="J296" s="391"/>
      <c r="K296" s="368"/>
    </row>
    <row r="297" spans="1:11" ht="45">
      <c r="A297" s="374">
        <v>285</v>
      </c>
      <c r="B297" s="486" t="s">
        <v>1852</v>
      </c>
      <c r="C297" s="486" t="s">
        <v>597</v>
      </c>
      <c r="D297" s="487" t="s">
        <v>675</v>
      </c>
      <c r="E297" s="488">
        <v>21</v>
      </c>
      <c r="F297" s="488">
        <v>250</v>
      </c>
      <c r="G297" s="490" t="s">
        <v>1853</v>
      </c>
      <c r="H297" s="491" t="s">
        <v>798</v>
      </c>
      <c r="I297" s="492" t="s">
        <v>1854</v>
      </c>
      <c r="J297" s="391"/>
      <c r="K297" s="368"/>
    </row>
    <row r="298" spans="1:11" ht="30">
      <c r="A298" s="374">
        <v>286</v>
      </c>
      <c r="B298" s="486" t="s">
        <v>1855</v>
      </c>
      <c r="C298" s="486" t="s">
        <v>597</v>
      </c>
      <c r="D298" s="487" t="s">
        <v>2873</v>
      </c>
      <c r="E298" s="488">
        <v>60</v>
      </c>
      <c r="F298" s="488">
        <v>200</v>
      </c>
      <c r="G298" s="490" t="s">
        <v>1856</v>
      </c>
      <c r="H298" s="491" t="s">
        <v>781</v>
      </c>
      <c r="I298" s="492" t="s">
        <v>1857</v>
      </c>
      <c r="J298" s="391"/>
      <c r="K298" s="368"/>
    </row>
    <row r="299" spans="1:11" ht="30">
      <c r="A299" s="374">
        <v>287</v>
      </c>
      <c r="B299" s="486" t="s">
        <v>1858</v>
      </c>
      <c r="C299" s="486" t="s">
        <v>597</v>
      </c>
      <c r="D299" s="487" t="s">
        <v>675</v>
      </c>
      <c r="E299" s="488">
        <v>57</v>
      </c>
      <c r="F299" s="488">
        <v>400</v>
      </c>
      <c r="G299" s="490" t="s">
        <v>1859</v>
      </c>
      <c r="H299" s="491" t="s">
        <v>1860</v>
      </c>
      <c r="I299" s="492" t="s">
        <v>1861</v>
      </c>
      <c r="J299" s="391"/>
      <c r="K299" s="368"/>
    </row>
    <row r="300" spans="1:11" ht="30">
      <c r="A300" s="374">
        <v>288</v>
      </c>
      <c r="B300" s="486" t="s">
        <v>1862</v>
      </c>
      <c r="C300" s="486" t="s">
        <v>597</v>
      </c>
      <c r="D300" s="487" t="s">
        <v>1350</v>
      </c>
      <c r="E300" s="488" t="s">
        <v>1863</v>
      </c>
      <c r="F300" s="488" t="s">
        <v>1441</v>
      </c>
      <c r="G300" s="490" t="s">
        <v>1864</v>
      </c>
      <c r="H300" s="491" t="s">
        <v>1865</v>
      </c>
      <c r="I300" s="492" t="s">
        <v>1866</v>
      </c>
      <c r="J300" s="391"/>
      <c r="K300" s="368"/>
    </row>
    <row r="301" spans="1:11" ht="30">
      <c r="A301" s="374">
        <v>289</v>
      </c>
      <c r="B301" s="486" t="s">
        <v>1867</v>
      </c>
      <c r="C301" s="486" t="s">
        <v>597</v>
      </c>
      <c r="D301" s="487" t="s">
        <v>675</v>
      </c>
      <c r="E301" s="488">
        <v>38</v>
      </c>
      <c r="F301" s="488">
        <v>200</v>
      </c>
      <c r="G301" s="490" t="s">
        <v>1868</v>
      </c>
      <c r="H301" s="491" t="s">
        <v>1763</v>
      </c>
      <c r="I301" s="492" t="s">
        <v>1869</v>
      </c>
      <c r="J301" s="391"/>
      <c r="K301" s="368"/>
    </row>
    <row r="302" spans="1:11" ht="45" customHeight="1">
      <c r="A302" s="374">
        <v>290</v>
      </c>
      <c r="B302" s="486" t="s">
        <v>1870</v>
      </c>
      <c r="C302" s="486" t="s">
        <v>597</v>
      </c>
      <c r="D302" s="487" t="s">
        <v>675</v>
      </c>
      <c r="E302" s="488">
        <v>27</v>
      </c>
      <c r="F302" s="488">
        <v>200</v>
      </c>
      <c r="G302" s="490" t="s">
        <v>1871</v>
      </c>
      <c r="H302" s="491" t="s">
        <v>1872</v>
      </c>
      <c r="I302" s="492" t="s">
        <v>1873</v>
      </c>
      <c r="J302" s="391"/>
      <c r="K302" s="368"/>
    </row>
    <row r="303" spans="1:11" ht="30">
      <c r="A303" s="374">
        <v>291</v>
      </c>
      <c r="B303" s="486" t="s">
        <v>1874</v>
      </c>
      <c r="C303" s="486" t="s">
        <v>597</v>
      </c>
      <c r="D303" s="487" t="s">
        <v>675</v>
      </c>
      <c r="E303" s="488">
        <v>60</v>
      </c>
      <c r="F303" s="488">
        <v>625</v>
      </c>
      <c r="G303" s="490" t="s">
        <v>1875</v>
      </c>
      <c r="H303" s="491" t="s">
        <v>1876</v>
      </c>
      <c r="I303" s="492" t="s">
        <v>1877</v>
      </c>
      <c r="J303" s="391"/>
      <c r="K303" s="368"/>
    </row>
    <row r="304" spans="1:11" ht="30">
      <c r="A304" s="374">
        <v>292</v>
      </c>
      <c r="B304" s="486" t="s">
        <v>1878</v>
      </c>
      <c r="C304" s="486" t="s">
        <v>597</v>
      </c>
      <c r="D304" s="487" t="s">
        <v>1350</v>
      </c>
      <c r="E304" s="488" t="s">
        <v>1879</v>
      </c>
      <c r="F304" s="488" t="s">
        <v>1441</v>
      </c>
      <c r="G304" s="490" t="s">
        <v>1880</v>
      </c>
      <c r="H304" s="491" t="s">
        <v>1881</v>
      </c>
      <c r="I304" s="492" t="s">
        <v>1882</v>
      </c>
      <c r="J304" s="391"/>
      <c r="K304" s="368"/>
    </row>
    <row r="305" spans="1:11" ht="30">
      <c r="A305" s="374">
        <v>293</v>
      </c>
      <c r="B305" s="486" t="s">
        <v>1883</v>
      </c>
      <c r="C305" s="486" t="s">
        <v>597</v>
      </c>
      <c r="D305" s="487" t="s">
        <v>1350</v>
      </c>
      <c r="E305" s="488">
        <v>174</v>
      </c>
      <c r="F305" s="488" t="s">
        <v>1441</v>
      </c>
      <c r="G305" s="490" t="s">
        <v>1884</v>
      </c>
      <c r="H305" s="491" t="s">
        <v>1885</v>
      </c>
      <c r="I305" s="492" t="s">
        <v>1886</v>
      </c>
      <c r="J305" s="391"/>
      <c r="K305" s="368"/>
    </row>
    <row r="306" spans="1:11" ht="30">
      <c r="A306" s="374">
        <v>294</v>
      </c>
      <c r="B306" s="486" t="s">
        <v>1887</v>
      </c>
      <c r="C306" s="486" t="s">
        <v>597</v>
      </c>
      <c r="D306" s="487" t="s">
        <v>675</v>
      </c>
      <c r="E306" s="488">
        <v>45</v>
      </c>
      <c r="F306" s="488">
        <v>250</v>
      </c>
      <c r="G306" s="490" t="s">
        <v>1888</v>
      </c>
      <c r="H306" s="491" t="s">
        <v>830</v>
      </c>
      <c r="I306" s="492" t="s">
        <v>1877</v>
      </c>
      <c r="J306" s="391"/>
      <c r="K306" s="368"/>
    </row>
    <row r="307" spans="1:11" ht="30">
      <c r="A307" s="374">
        <v>295</v>
      </c>
      <c r="B307" s="486" t="s">
        <v>1889</v>
      </c>
      <c r="C307" s="486" t="s">
        <v>597</v>
      </c>
      <c r="D307" s="487" t="s">
        <v>675</v>
      </c>
      <c r="E307" s="488" t="s">
        <v>1890</v>
      </c>
      <c r="F307" s="488">
        <v>625</v>
      </c>
      <c r="G307" s="490" t="s">
        <v>1891</v>
      </c>
      <c r="H307" s="491" t="s">
        <v>1892</v>
      </c>
      <c r="I307" s="492" t="s">
        <v>1893</v>
      </c>
      <c r="J307" s="391"/>
      <c r="K307" s="368"/>
    </row>
    <row r="308" spans="1:11" ht="30">
      <c r="A308" s="374">
        <v>296</v>
      </c>
      <c r="B308" s="486" t="s">
        <v>1894</v>
      </c>
      <c r="C308" s="486" t="s">
        <v>597</v>
      </c>
      <c r="D308" s="487" t="s">
        <v>675</v>
      </c>
      <c r="E308" s="488">
        <v>40</v>
      </c>
      <c r="F308" s="488" t="s">
        <v>1561</v>
      </c>
      <c r="G308" s="490" t="s">
        <v>1895</v>
      </c>
      <c r="H308" s="491" t="s">
        <v>1896</v>
      </c>
      <c r="I308" s="492" t="s">
        <v>1897</v>
      </c>
      <c r="J308" s="391"/>
      <c r="K308" s="368"/>
    </row>
    <row r="309" spans="1:11" ht="30">
      <c r="A309" s="374">
        <v>297</v>
      </c>
      <c r="B309" s="486" t="s">
        <v>1898</v>
      </c>
      <c r="C309" s="486" t="s">
        <v>597</v>
      </c>
      <c r="D309" s="487" t="s">
        <v>675</v>
      </c>
      <c r="E309" s="488" t="s">
        <v>1899</v>
      </c>
      <c r="F309" s="488">
        <v>240</v>
      </c>
      <c r="G309" s="490" t="s">
        <v>1900</v>
      </c>
      <c r="H309" s="491" t="s">
        <v>1486</v>
      </c>
      <c r="I309" s="492" t="s">
        <v>1901</v>
      </c>
      <c r="J309" s="391"/>
      <c r="K309" s="368"/>
    </row>
    <row r="310" spans="1:11" ht="30">
      <c r="A310" s="374">
        <v>298</v>
      </c>
      <c r="B310" s="486" t="s">
        <v>1902</v>
      </c>
      <c r="C310" s="486" t="s">
        <v>597</v>
      </c>
      <c r="D310" s="487" t="s">
        <v>675</v>
      </c>
      <c r="E310" s="488">
        <v>85</v>
      </c>
      <c r="F310" s="488" t="s">
        <v>1561</v>
      </c>
      <c r="G310" s="490" t="s">
        <v>1903</v>
      </c>
      <c r="H310" s="491" t="s">
        <v>1904</v>
      </c>
      <c r="I310" s="492" t="s">
        <v>1905</v>
      </c>
      <c r="J310" s="391"/>
      <c r="K310" s="368"/>
    </row>
    <row r="311" spans="1:11" ht="30">
      <c r="A311" s="374">
        <v>299</v>
      </c>
      <c r="B311" s="486" t="s">
        <v>1906</v>
      </c>
      <c r="C311" s="486" t="s">
        <v>597</v>
      </c>
      <c r="D311" s="487" t="s">
        <v>675</v>
      </c>
      <c r="E311" s="488">
        <v>45</v>
      </c>
      <c r="F311" s="488">
        <v>625</v>
      </c>
      <c r="G311" s="490" t="s">
        <v>1907</v>
      </c>
      <c r="H311" s="491" t="s">
        <v>1503</v>
      </c>
      <c r="I311" s="492" t="s">
        <v>1908</v>
      </c>
      <c r="J311" s="391"/>
      <c r="K311" s="368"/>
    </row>
    <row r="312" spans="1:11" ht="30">
      <c r="A312" s="374">
        <v>300</v>
      </c>
      <c r="B312" s="486" t="s">
        <v>1909</v>
      </c>
      <c r="C312" s="486" t="s">
        <v>597</v>
      </c>
      <c r="D312" s="487" t="s">
        <v>675</v>
      </c>
      <c r="E312" s="488">
        <v>110</v>
      </c>
      <c r="F312" s="488">
        <v>750</v>
      </c>
      <c r="G312" s="490" t="s">
        <v>1910</v>
      </c>
      <c r="H312" s="491" t="s">
        <v>1911</v>
      </c>
      <c r="I312" s="492" t="s">
        <v>1912</v>
      </c>
      <c r="J312" s="391"/>
      <c r="K312" s="368"/>
    </row>
    <row r="313" spans="1:11" ht="30">
      <c r="A313" s="374">
        <v>301</v>
      </c>
      <c r="B313" s="486" t="s">
        <v>1913</v>
      </c>
      <c r="C313" s="486" t="s">
        <v>597</v>
      </c>
      <c r="D313" s="487" t="s">
        <v>675</v>
      </c>
      <c r="E313" s="488" t="s">
        <v>1890</v>
      </c>
      <c r="F313" s="488">
        <v>1250</v>
      </c>
      <c r="G313" s="490" t="s">
        <v>1914</v>
      </c>
      <c r="H313" s="491" t="s">
        <v>490</v>
      </c>
      <c r="I313" s="492" t="s">
        <v>1915</v>
      </c>
      <c r="J313" s="391"/>
      <c r="K313" s="368"/>
    </row>
    <row r="314" spans="1:11" ht="30">
      <c r="A314" s="374">
        <v>302</v>
      </c>
      <c r="B314" s="486" t="s">
        <v>1916</v>
      </c>
      <c r="C314" s="486" t="s">
        <v>597</v>
      </c>
      <c r="D314" s="487" t="s">
        <v>675</v>
      </c>
      <c r="E314" s="488" t="s">
        <v>1917</v>
      </c>
      <c r="F314" s="488">
        <v>875</v>
      </c>
      <c r="G314" s="490" t="s">
        <v>1918</v>
      </c>
      <c r="H314" s="491" t="s">
        <v>809</v>
      </c>
      <c r="I314" s="492" t="s">
        <v>1919</v>
      </c>
      <c r="J314" s="391"/>
      <c r="K314" s="368"/>
    </row>
    <row r="315" spans="1:11" ht="30">
      <c r="A315" s="374">
        <v>303</v>
      </c>
      <c r="B315" s="486" t="s">
        <v>1920</v>
      </c>
      <c r="C315" s="486" t="s">
        <v>597</v>
      </c>
      <c r="D315" s="487" t="s">
        <v>675</v>
      </c>
      <c r="E315" s="488">
        <v>47</v>
      </c>
      <c r="F315" s="488">
        <v>625</v>
      </c>
      <c r="G315" s="490" t="s">
        <v>1921</v>
      </c>
      <c r="H315" s="491" t="s">
        <v>1486</v>
      </c>
      <c r="I315" s="492" t="s">
        <v>1922</v>
      </c>
      <c r="J315" s="391"/>
      <c r="K315" s="368"/>
    </row>
    <row r="316" spans="1:11" ht="30">
      <c r="A316" s="374">
        <v>304</v>
      </c>
      <c r="B316" s="486" t="s">
        <v>1923</v>
      </c>
      <c r="C316" s="486" t="s">
        <v>597</v>
      </c>
      <c r="D316" s="487" t="s">
        <v>675</v>
      </c>
      <c r="E316" s="488">
        <v>48</v>
      </c>
      <c r="F316" s="488">
        <v>250</v>
      </c>
      <c r="G316" s="490" t="s">
        <v>1924</v>
      </c>
      <c r="H316" s="491" t="s">
        <v>1207</v>
      </c>
      <c r="I316" s="492" t="s">
        <v>1925</v>
      </c>
      <c r="J316" s="391"/>
      <c r="K316" s="368"/>
    </row>
    <row r="317" spans="1:11" ht="45">
      <c r="A317" s="374">
        <v>305</v>
      </c>
      <c r="B317" s="486" t="s">
        <v>1926</v>
      </c>
      <c r="C317" s="486" t="s">
        <v>597</v>
      </c>
      <c r="D317" s="487" t="s">
        <v>675</v>
      </c>
      <c r="E317" s="488" t="s">
        <v>1927</v>
      </c>
      <c r="F317" s="488">
        <v>250</v>
      </c>
      <c r="G317" s="490" t="s">
        <v>1928</v>
      </c>
      <c r="H317" s="491" t="s">
        <v>1827</v>
      </c>
      <c r="I317" s="492" t="s">
        <v>1929</v>
      </c>
      <c r="J317" s="391"/>
      <c r="K317" s="368"/>
    </row>
    <row r="318" spans="1:11" ht="30">
      <c r="A318" s="374">
        <v>306</v>
      </c>
      <c r="B318" s="486" t="s">
        <v>1930</v>
      </c>
      <c r="C318" s="486" t="s">
        <v>597</v>
      </c>
      <c r="D318" s="487" t="s">
        <v>982</v>
      </c>
      <c r="E318" s="488">
        <v>50</v>
      </c>
      <c r="F318" s="488">
        <v>250</v>
      </c>
      <c r="G318" s="490" t="s">
        <v>1931</v>
      </c>
      <c r="H318" s="491" t="s">
        <v>1932</v>
      </c>
      <c r="I318" s="492" t="s">
        <v>1606</v>
      </c>
      <c r="J318" s="391"/>
      <c r="K318" s="368"/>
    </row>
    <row r="319" spans="1:11" ht="30">
      <c r="A319" s="374">
        <v>307</v>
      </c>
      <c r="B319" s="486" t="s">
        <v>1933</v>
      </c>
      <c r="C319" s="486" t="s">
        <v>597</v>
      </c>
      <c r="D319" s="487" t="s">
        <v>982</v>
      </c>
      <c r="E319" s="488">
        <v>50</v>
      </c>
      <c r="F319" s="488">
        <v>250</v>
      </c>
      <c r="G319" s="490" t="s">
        <v>1934</v>
      </c>
      <c r="H319" s="491" t="s">
        <v>1935</v>
      </c>
      <c r="I319" s="492" t="s">
        <v>1606</v>
      </c>
      <c r="J319" s="391"/>
      <c r="K319" s="368"/>
    </row>
    <row r="320" spans="1:11" ht="30">
      <c r="A320" s="374">
        <v>308</v>
      </c>
      <c r="B320" s="486" t="s">
        <v>1936</v>
      </c>
      <c r="C320" s="486" t="s">
        <v>597</v>
      </c>
      <c r="D320" s="487" t="s">
        <v>982</v>
      </c>
      <c r="E320" s="488">
        <v>27.1</v>
      </c>
      <c r="F320" s="488">
        <v>250</v>
      </c>
      <c r="G320" s="490" t="s">
        <v>1937</v>
      </c>
      <c r="H320" s="491" t="s">
        <v>486</v>
      </c>
      <c r="I320" s="492" t="s">
        <v>1938</v>
      </c>
      <c r="J320" s="391"/>
      <c r="K320" s="368"/>
    </row>
    <row r="321" spans="1:11" ht="30">
      <c r="A321" s="374">
        <v>309</v>
      </c>
      <c r="B321" s="486" t="s">
        <v>1939</v>
      </c>
      <c r="C321" s="486" t="s">
        <v>597</v>
      </c>
      <c r="D321" s="487" t="s">
        <v>1350</v>
      </c>
      <c r="E321" s="488" t="s">
        <v>1940</v>
      </c>
      <c r="F321" s="488">
        <v>360</v>
      </c>
      <c r="G321" s="490" t="s">
        <v>1941</v>
      </c>
      <c r="H321" s="491" t="s">
        <v>1942</v>
      </c>
      <c r="I321" s="492" t="s">
        <v>1943</v>
      </c>
      <c r="J321" s="391"/>
      <c r="K321" s="368"/>
    </row>
    <row r="322" spans="1:11" ht="30">
      <c r="A322" s="374">
        <v>310</v>
      </c>
      <c r="B322" s="486" t="s">
        <v>1944</v>
      </c>
      <c r="C322" s="486" t="s">
        <v>597</v>
      </c>
      <c r="D322" s="487" t="s">
        <v>1350</v>
      </c>
      <c r="E322" s="488" t="s">
        <v>1945</v>
      </c>
      <c r="F322" s="488">
        <v>360</v>
      </c>
      <c r="G322" s="490" t="s">
        <v>1946</v>
      </c>
      <c r="H322" s="491" t="s">
        <v>1947</v>
      </c>
      <c r="I322" s="492" t="s">
        <v>1948</v>
      </c>
      <c r="J322" s="391"/>
      <c r="K322" s="368"/>
    </row>
    <row r="323" spans="1:11" ht="30">
      <c r="A323" s="374">
        <v>311</v>
      </c>
      <c r="B323" s="486" t="s">
        <v>1949</v>
      </c>
      <c r="C323" s="486" t="s">
        <v>597</v>
      </c>
      <c r="D323" s="487" t="s">
        <v>1350</v>
      </c>
      <c r="E323" s="488" t="s">
        <v>1950</v>
      </c>
      <c r="F323" s="488">
        <v>360</v>
      </c>
      <c r="G323" s="490" t="s">
        <v>1951</v>
      </c>
      <c r="H323" s="491" t="s">
        <v>1952</v>
      </c>
      <c r="I323" s="492" t="s">
        <v>1953</v>
      </c>
      <c r="J323" s="391"/>
      <c r="K323" s="368"/>
    </row>
    <row r="324" spans="1:11" ht="30">
      <c r="A324" s="374">
        <v>312</v>
      </c>
      <c r="B324" s="486" t="s">
        <v>1954</v>
      </c>
      <c r="C324" s="486" t="s">
        <v>597</v>
      </c>
      <c r="D324" s="487" t="s">
        <v>1350</v>
      </c>
      <c r="E324" s="488" t="s">
        <v>1955</v>
      </c>
      <c r="F324" s="488">
        <v>360</v>
      </c>
      <c r="G324" s="490" t="s">
        <v>1956</v>
      </c>
      <c r="H324" s="491" t="s">
        <v>1957</v>
      </c>
      <c r="I324" s="492" t="s">
        <v>1958</v>
      </c>
      <c r="J324" s="391"/>
      <c r="K324" s="368"/>
    </row>
    <row r="325" spans="1:11" ht="30">
      <c r="A325" s="374">
        <v>313</v>
      </c>
      <c r="B325" s="486" t="s">
        <v>1959</v>
      </c>
      <c r="C325" s="486" t="s">
        <v>597</v>
      </c>
      <c r="D325" s="487" t="s">
        <v>1350</v>
      </c>
      <c r="E325" s="488" t="s">
        <v>1960</v>
      </c>
      <c r="F325" s="488">
        <v>360</v>
      </c>
      <c r="G325" s="490" t="s">
        <v>1961</v>
      </c>
      <c r="H325" s="491" t="s">
        <v>1962</v>
      </c>
      <c r="I325" s="492" t="s">
        <v>1963</v>
      </c>
      <c r="J325" s="391"/>
      <c r="K325" s="368"/>
    </row>
    <row r="326" spans="1:11" ht="30">
      <c r="A326" s="374">
        <v>314</v>
      </c>
      <c r="B326" s="486" t="s">
        <v>1964</v>
      </c>
      <c r="C326" s="486" t="s">
        <v>597</v>
      </c>
      <c r="D326" s="487" t="s">
        <v>1350</v>
      </c>
      <c r="E326" s="488">
        <v>24.5</v>
      </c>
      <c r="F326" s="488">
        <v>360</v>
      </c>
      <c r="G326" s="490" t="s">
        <v>1965</v>
      </c>
      <c r="H326" s="491" t="s">
        <v>1966</v>
      </c>
      <c r="I326" s="492" t="s">
        <v>1967</v>
      </c>
      <c r="J326" s="391"/>
      <c r="K326" s="368"/>
    </row>
    <row r="327" spans="1:11" ht="30">
      <c r="A327" s="374">
        <v>315</v>
      </c>
      <c r="B327" s="486" t="s">
        <v>1968</v>
      </c>
      <c r="C327" s="486" t="s">
        <v>597</v>
      </c>
      <c r="D327" s="487" t="s">
        <v>675</v>
      </c>
      <c r="E327" s="488" t="s">
        <v>1969</v>
      </c>
      <c r="F327" s="488">
        <v>400</v>
      </c>
      <c r="G327" s="490" t="s">
        <v>1970</v>
      </c>
      <c r="H327" s="491" t="s">
        <v>1971</v>
      </c>
      <c r="I327" s="492" t="s">
        <v>1972</v>
      </c>
      <c r="J327" s="391"/>
      <c r="K327" s="368"/>
    </row>
    <row r="328" spans="1:11" ht="30">
      <c r="A328" s="374">
        <v>316</v>
      </c>
      <c r="B328" s="486" t="s">
        <v>1973</v>
      </c>
      <c r="C328" s="486" t="s">
        <v>597</v>
      </c>
      <c r="D328" s="487" t="s">
        <v>675</v>
      </c>
      <c r="E328" s="488" t="s">
        <v>1974</v>
      </c>
      <c r="F328" s="488">
        <v>300</v>
      </c>
      <c r="G328" s="490" t="s">
        <v>1975</v>
      </c>
      <c r="H328" s="491" t="s">
        <v>1896</v>
      </c>
      <c r="I328" s="492" t="s">
        <v>1976</v>
      </c>
      <c r="J328" s="391"/>
      <c r="K328" s="368"/>
    </row>
    <row r="329" spans="1:11" ht="30">
      <c r="A329" s="374">
        <v>317</v>
      </c>
      <c r="B329" s="486" t="s">
        <v>1977</v>
      </c>
      <c r="C329" s="486" t="s">
        <v>597</v>
      </c>
      <c r="D329" s="487" t="s">
        <v>675</v>
      </c>
      <c r="E329" s="488" t="s">
        <v>1978</v>
      </c>
      <c r="F329" s="488">
        <v>400</v>
      </c>
      <c r="G329" s="490" t="s">
        <v>1979</v>
      </c>
      <c r="H329" s="491" t="s">
        <v>1980</v>
      </c>
      <c r="I329" s="492" t="s">
        <v>1981</v>
      </c>
      <c r="J329" s="391"/>
      <c r="K329" s="368"/>
    </row>
    <row r="330" spans="1:11" ht="30">
      <c r="A330" s="374">
        <v>318</v>
      </c>
      <c r="B330" s="486" t="s">
        <v>1982</v>
      </c>
      <c r="C330" s="486" t="s">
        <v>597</v>
      </c>
      <c r="D330" s="487" t="s">
        <v>675</v>
      </c>
      <c r="E330" s="488" t="s">
        <v>1983</v>
      </c>
      <c r="F330" s="488">
        <v>300</v>
      </c>
      <c r="G330" s="490" t="s">
        <v>1984</v>
      </c>
      <c r="H330" s="491" t="s">
        <v>1985</v>
      </c>
      <c r="I330" s="492" t="s">
        <v>1857</v>
      </c>
      <c r="J330" s="391"/>
      <c r="K330" s="368"/>
    </row>
    <row r="331" spans="1:11" ht="30">
      <c r="A331" s="374">
        <v>319</v>
      </c>
      <c r="B331" s="486" t="s">
        <v>1986</v>
      </c>
      <c r="C331" s="486" t="s">
        <v>597</v>
      </c>
      <c r="D331" s="487" t="s">
        <v>675</v>
      </c>
      <c r="E331" s="488">
        <v>24</v>
      </c>
      <c r="F331" s="488">
        <v>300</v>
      </c>
      <c r="G331" s="490" t="s">
        <v>1987</v>
      </c>
      <c r="H331" s="491" t="s">
        <v>1988</v>
      </c>
      <c r="I331" s="492" t="s">
        <v>1989</v>
      </c>
      <c r="J331" s="391"/>
      <c r="K331" s="368"/>
    </row>
    <row r="332" spans="1:11" ht="30">
      <c r="A332" s="374">
        <v>320</v>
      </c>
      <c r="B332" s="486" t="s">
        <v>1990</v>
      </c>
      <c r="C332" s="486" t="s">
        <v>597</v>
      </c>
      <c r="D332" s="487" t="s">
        <v>675</v>
      </c>
      <c r="E332" s="488" t="s">
        <v>1991</v>
      </c>
      <c r="F332" s="488">
        <v>300</v>
      </c>
      <c r="G332" s="490" t="s">
        <v>1992</v>
      </c>
      <c r="H332" s="491" t="s">
        <v>802</v>
      </c>
      <c r="I332" s="492" t="s">
        <v>487</v>
      </c>
      <c r="J332" s="391"/>
      <c r="K332" s="368"/>
    </row>
    <row r="333" spans="1:11" ht="30">
      <c r="A333" s="374">
        <v>321</v>
      </c>
      <c r="B333" s="486" t="s">
        <v>1993</v>
      </c>
      <c r="C333" s="486" t="s">
        <v>597</v>
      </c>
      <c r="D333" s="487" t="s">
        <v>675</v>
      </c>
      <c r="E333" s="488" t="s">
        <v>1994</v>
      </c>
      <c r="F333" s="488">
        <v>1000</v>
      </c>
      <c r="G333" s="490" t="s">
        <v>1995</v>
      </c>
      <c r="H333" s="491" t="s">
        <v>1996</v>
      </c>
      <c r="I333" s="492" t="s">
        <v>1997</v>
      </c>
      <c r="J333" s="391"/>
      <c r="K333" s="368"/>
    </row>
    <row r="334" spans="1:11" ht="30">
      <c r="A334" s="374">
        <v>322</v>
      </c>
      <c r="B334" s="486" t="s">
        <v>1998</v>
      </c>
      <c r="C334" s="486" t="s">
        <v>597</v>
      </c>
      <c r="D334" s="487" t="s">
        <v>675</v>
      </c>
      <c r="E334" s="488">
        <v>25</v>
      </c>
      <c r="F334" s="488">
        <v>315</v>
      </c>
      <c r="G334" s="490" t="s">
        <v>1999</v>
      </c>
      <c r="H334" s="491" t="s">
        <v>2000</v>
      </c>
      <c r="I334" s="492" t="s">
        <v>1281</v>
      </c>
      <c r="J334" s="391"/>
      <c r="K334" s="368"/>
    </row>
    <row r="335" spans="1:11" ht="30">
      <c r="A335" s="374">
        <v>323</v>
      </c>
      <c r="B335" s="486" t="s">
        <v>2001</v>
      </c>
      <c r="C335" s="486" t="s">
        <v>597</v>
      </c>
      <c r="D335" s="487" t="s">
        <v>675</v>
      </c>
      <c r="E335" s="488">
        <v>100</v>
      </c>
      <c r="F335" s="488">
        <v>250</v>
      </c>
      <c r="G335" s="490" t="s">
        <v>2002</v>
      </c>
      <c r="H335" s="491" t="s">
        <v>818</v>
      </c>
      <c r="I335" s="492" t="s">
        <v>2003</v>
      </c>
      <c r="J335" s="391"/>
      <c r="K335" s="368"/>
    </row>
    <row r="336" spans="1:11" ht="30">
      <c r="A336" s="374">
        <v>324</v>
      </c>
      <c r="B336" s="486" t="s">
        <v>1746</v>
      </c>
      <c r="C336" s="486" t="s">
        <v>597</v>
      </c>
      <c r="D336" s="487" t="s">
        <v>982</v>
      </c>
      <c r="E336" s="488">
        <v>37</v>
      </c>
      <c r="F336" s="488">
        <v>250</v>
      </c>
      <c r="G336" s="490" t="s">
        <v>1167</v>
      </c>
      <c r="H336" s="491" t="s">
        <v>2004</v>
      </c>
      <c r="I336" s="492" t="s">
        <v>2005</v>
      </c>
      <c r="J336" s="391"/>
      <c r="K336" s="368"/>
    </row>
    <row r="337" spans="1:11" ht="45">
      <c r="A337" s="374">
        <v>325</v>
      </c>
      <c r="B337" s="486" t="s">
        <v>2006</v>
      </c>
      <c r="C337" s="486" t="s">
        <v>597</v>
      </c>
      <c r="D337" s="487" t="s">
        <v>1350</v>
      </c>
      <c r="E337" s="488">
        <v>50</v>
      </c>
      <c r="F337" s="488">
        <v>250</v>
      </c>
      <c r="G337" s="490" t="s">
        <v>2007</v>
      </c>
      <c r="H337" s="491" t="s">
        <v>804</v>
      </c>
      <c r="I337" s="492" t="s">
        <v>2008</v>
      </c>
      <c r="J337" s="391"/>
      <c r="K337" s="368"/>
    </row>
    <row r="338" spans="1:11" ht="30">
      <c r="A338" s="374">
        <v>326</v>
      </c>
      <c r="B338" s="486" t="s">
        <v>2009</v>
      </c>
      <c r="C338" s="486" t="s">
        <v>597</v>
      </c>
      <c r="D338" s="487" t="s">
        <v>1350</v>
      </c>
      <c r="E338" s="488">
        <v>30</v>
      </c>
      <c r="F338" s="488">
        <v>250</v>
      </c>
      <c r="G338" s="490" t="s">
        <v>2010</v>
      </c>
      <c r="H338" s="491" t="s">
        <v>809</v>
      </c>
      <c r="I338" s="492" t="s">
        <v>2011</v>
      </c>
      <c r="J338" s="391"/>
      <c r="K338" s="368"/>
    </row>
    <row r="339" spans="1:11" ht="30">
      <c r="A339" s="374">
        <v>327</v>
      </c>
      <c r="B339" s="486" t="s">
        <v>2012</v>
      </c>
      <c r="C339" s="486" t="s">
        <v>597</v>
      </c>
      <c r="D339" s="487" t="s">
        <v>1350</v>
      </c>
      <c r="E339" s="488">
        <v>36</v>
      </c>
      <c r="F339" s="488">
        <v>250</v>
      </c>
      <c r="G339" s="490" t="s">
        <v>2013</v>
      </c>
      <c r="H339" s="491" t="s">
        <v>2014</v>
      </c>
      <c r="I339" s="492" t="s">
        <v>2015</v>
      </c>
      <c r="J339" s="391"/>
      <c r="K339" s="368"/>
    </row>
    <row r="340" spans="1:11" ht="30">
      <c r="A340" s="374">
        <v>328</v>
      </c>
      <c r="B340" s="486" t="s">
        <v>2016</v>
      </c>
      <c r="C340" s="486" t="s">
        <v>597</v>
      </c>
      <c r="D340" s="487" t="s">
        <v>1350</v>
      </c>
      <c r="E340" s="488">
        <v>25</v>
      </c>
      <c r="F340" s="488">
        <v>250</v>
      </c>
      <c r="G340" s="490" t="s">
        <v>2017</v>
      </c>
      <c r="H340" s="491" t="s">
        <v>826</v>
      </c>
      <c r="I340" s="492" t="s">
        <v>2018</v>
      </c>
      <c r="J340" s="391"/>
      <c r="K340" s="368"/>
    </row>
    <row r="341" spans="1:11" ht="30">
      <c r="A341" s="374">
        <v>329</v>
      </c>
      <c r="B341" s="486" t="s">
        <v>2019</v>
      </c>
      <c r="C341" s="486" t="s">
        <v>597</v>
      </c>
      <c r="D341" s="487" t="s">
        <v>675</v>
      </c>
      <c r="E341" s="488">
        <v>60</v>
      </c>
      <c r="F341" s="488" t="s">
        <v>1561</v>
      </c>
      <c r="G341" s="490" t="s">
        <v>2020</v>
      </c>
      <c r="H341" s="491" t="s">
        <v>2021</v>
      </c>
      <c r="I341" s="492" t="s">
        <v>900</v>
      </c>
      <c r="J341" s="391"/>
      <c r="K341" s="368"/>
    </row>
    <row r="342" spans="1:11" ht="30">
      <c r="A342" s="374">
        <v>330</v>
      </c>
      <c r="B342" s="486" t="s">
        <v>2022</v>
      </c>
      <c r="C342" s="486" t="s">
        <v>597</v>
      </c>
      <c r="D342" s="487" t="s">
        <v>675</v>
      </c>
      <c r="E342" s="488">
        <v>60</v>
      </c>
      <c r="F342" s="488" t="s">
        <v>1561</v>
      </c>
      <c r="G342" s="490" t="s">
        <v>2023</v>
      </c>
      <c r="H342" s="491" t="s">
        <v>2024</v>
      </c>
      <c r="I342" s="492" t="s">
        <v>1893</v>
      </c>
      <c r="J342" s="391"/>
      <c r="K342" s="368"/>
    </row>
    <row r="343" spans="1:11" ht="30">
      <c r="A343" s="374">
        <v>331</v>
      </c>
      <c r="B343" s="486" t="s">
        <v>2025</v>
      </c>
      <c r="C343" s="486" t="s">
        <v>597</v>
      </c>
      <c r="D343" s="487" t="s">
        <v>982</v>
      </c>
      <c r="E343" s="488">
        <v>60</v>
      </c>
      <c r="F343" s="488" t="s">
        <v>1561</v>
      </c>
      <c r="G343" s="490" t="s">
        <v>2026</v>
      </c>
      <c r="H343" s="491" t="s">
        <v>2027</v>
      </c>
      <c r="I343" s="492" t="s">
        <v>2028</v>
      </c>
      <c r="J343" s="391"/>
      <c r="K343" s="368"/>
    </row>
    <row r="344" spans="1:11" ht="30">
      <c r="A344" s="374">
        <v>332</v>
      </c>
      <c r="B344" s="486" t="s">
        <v>2029</v>
      </c>
      <c r="C344" s="486" t="s">
        <v>597</v>
      </c>
      <c r="D344" s="487" t="s">
        <v>675</v>
      </c>
      <c r="E344" s="488">
        <v>60</v>
      </c>
      <c r="F344" s="488" t="s">
        <v>1561</v>
      </c>
      <c r="G344" s="490" t="s">
        <v>2030</v>
      </c>
      <c r="H344" s="491" t="s">
        <v>2031</v>
      </c>
      <c r="I344" s="492" t="s">
        <v>2032</v>
      </c>
      <c r="J344" s="391"/>
      <c r="K344" s="368"/>
    </row>
    <row r="345" spans="1:11" ht="30">
      <c r="A345" s="374">
        <v>333</v>
      </c>
      <c r="B345" s="486" t="s">
        <v>2033</v>
      </c>
      <c r="C345" s="486" t="s">
        <v>597</v>
      </c>
      <c r="D345" s="487" t="s">
        <v>973</v>
      </c>
      <c r="E345" s="488">
        <v>27</v>
      </c>
      <c r="F345" s="488" t="s">
        <v>1441</v>
      </c>
      <c r="G345" s="490" t="s">
        <v>2034</v>
      </c>
      <c r="H345" s="491" t="s">
        <v>2035</v>
      </c>
      <c r="I345" s="492" t="s">
        <v>2036</v>
      </c>
      <c r="J345" s="391"/>
      <c r="K345" s="368"/>
    </row>
    <row r="346" spans="1:11" ht="30">
      <c r="A346" s="374">
        <v>334</v>
      </c>
      <c r="B346" s="486" t="s">
        <v>2037</v>
      </c>
      <c r="C346" s="486" t="s">
        <v>597</v>
      </c>
      <c r="D346" s="487" t="s">
        <v>973</v>
      </c>
      <c r="E346" s="488">
        <v>30</v>
      </c>
      <c r="F346" s="488" t="s">
        <v>1441</v>
      </c>
      <c r="G346" s="490" t="s">
        <v>2038</v>
      </c>
      <c r="H346" s="491" t="s">
        <v>1662</v>
      </c>
      <c r="I346" s="492" t="s">
        <v>2039</v>
      </c>
      <c r="J346" s="391"/>
      <c r="K346" s="368"/>
    </row>
    <row r="347" spans="1:11" ht="30">
      <c r="A347" s="374">
        <v>335</v>
      </c>
      <c r="B347" s="486" t="s">
        <v>2040</v>
      </c>
      <c r="C347" s="486" t="s">
        <v>597</v>
      </c>
      <c r="D347" s="487" t="s">
        <v>973</v>
      </c>
      <c r="E347" s="488">
        <v>24</v>
      </c>
      <c r="F347" s="488" t="s">
        <v>1441</v>
      </c>
      <c r="G347" s="490" t="s">
        <v>2041</v>
      </c>
      <c r="H347" s="491" t="s">
        <v>2042</v>
      </c>
      <c r="I347" s="492" t="s">
        <v>2043</v>
      </c>
      <c r="J347" s="391"/>
      <c r="K347" s="368"/>
    </row>
    <row r="348" spans="1:11" ht="30">
      <c r="A348" s="374">
        <v>336</v>
      </c>
      <c r="B348" s="486" t="s">
        <v>2044</v>
      </c>
      <c r="C348" s="486" t="s">
        <v>597</v>
      </c>
      <c r="D348" s="487" t="s">
        <v>982</v>
      </c>
      <c r="E348" s="488">
        <v>45</v>
      </c>
      <c r="F348" s="488">
        <v>250</v>
      </c>
      <c r="G348" s="490" t="s">
        <v>1168</v>
      </c>
      <c r="H348" s="491" t="s">
        <v>2045</v>
      </c>
      <c r="I348" s="492" t="s">
        <v>2046</v>
      </c>
      <c r="J348" s="391"/>
      <c r="K348" s="368"/>
    </row>
    <row r="349" spans="1:11" ht="30">
      <c r="A349" s="374">
        <v>337</v>
      </c>
      <c r="B349" s="486" t="s">
        <v>2047</v>
      </c>
      <c r="C349" s="486" t="s">
        <v>597</v>
      </c>
      <c r="D349" s="487" t="s">
        <v>675</v>
      </c>
      <c r="E349" s="488">
        <v>70</v>
      </c>
      <c r="F349" s="488" t="s">
        <v>1561</v>
      </c>
      <c r="G349" s="490" t="s">
        <v>2048</v>
      </c>
      <c r="H349" s="491" t="s">
        <v>2049</v>
      </c>
      <c r="I349" s="492" t="s">
        <v>2050</v>
      </c>
      <c r="J349" s="391"/>
      <c r="K349" s="368"/>
    </row>
    <row r="350" spans="1:11" ht="30">
      <c r="A350" s="374">
        <v>338</v>
      </c>
      <c r="B350" s="486" t="s">
        <v>2051</v>
      </c>
      <c r="C350" s="486" t="s">
        <v>597</v>
      </c>
      <c r="D350" s="487" t="s">
        <v>675</v>
      </c>
      <c r="E350" s="488">
        <v>60</v>
      </c>
      <c r="F350" s="488" t="s">
        <v>1561</v>
      </c>
      <c r="G350" s="490" t="s">
        <v>2052</v>
      </c>
      <c r="H350" s="491" t="s">
        <v>2027</v>
      </c>
      <c r="I350" s="492" t="s">
        <v>2028</v>
      </c>
      <c r="J350" s="391"/>
      <c r="K350" s="368"/>
    </row>
    <row r="351" spans="1:11" ht="30">
      <c r="A351" s="374">
        <v>339</v>
      </c>
      <c r="B351" s="486" t="s">
        <v>2053</v>
      </c>
      <c r="C351" s="486" t="s">
        <v>597</v>
      </c>
      <c r="D351" s="487" t="s">
        <v>675</v>
      </c>
      <c r="E351" s="488">
        <v>60</v>
      </c>
      <c r="F351" s="488" t="s">
        <v>1561</v>
      </c>
      <c r="G351" s="490" t="s">
        <v>2054</v>
      </c>
      <c r="H351" s="491" t="s">
        <v>2055</v>
      </c>
      <c r="I351" s="492" t="s">
        <v>2056</v>
      </c>
      <c r="J351" s="391"/>
      <c r="K351" s="368"/>
    </row>
    <row r="352" spans="1:11" ht="30">
      <c r="A352" s="374">
        <v>340</v>
      </c>
      <c r="B352" s="486" t="s">
        <v>2057</v>
      </c>
      <c r="C352" s="486" t="s">
        <v>597</v>
      </c>
      <c r="D352" s="487" t="s">
        <v>675</v>
      </c>
      <c r="E352" s="488">
        <v>70</v>
      </c>
      <c r="F352" s="488" t="s">
        <v>1561</v>
      </c>
      <c r="G352" s="490" t="s">
        <v>2058</v>
      </c>
      <c r="H352" s="491" t="s">
        <v>2059</v>
      </c>
      <c r="I352" s="492" t="s">
        <v>1568</v>
      </c>
      <c r="J352" s="391"/>
      <c r="K352" s="368"/>
    </row>
    <row r="353" spans="1:11" ht="30">
      <c r="A353" s="374">
        <v>341</v>
      </c>
      <c r="B353" s="486" t="s">
        <v>2060</v>
      </c>
      <c r="C353" s="486" t="s">
        <v>597</v>
      </c>
      <c r="D353" s="487" t="s">
        <v>675</v>
      </c>
      <c r="E353" s="488">
        <v>50</v>
      </c>
      <c r="F353" s="488" t="s">
        <v>1561</v>
      </c>
      <c r="G353" s="490" t="s">
        <v>2061</v>
      </c>
      <c r="H353" s="491" t="s">
        <v>2062</v>
      </c>
      <c r="I353" s="492" t="s">
        <v>2063</v>
      </c>
      <c r="J353" s="391"/>
      <c r="K353" s="368"/>
    </row>
    <row r="354" spans="1:11" ht="30">
      <c r="A354" s="374">
        <v>342</v>
      </c>
      <c r="B354" s="486" t="s">
        <v>2064</v>
      </c>
      <c r="C354" s="486" t="s">
        <v>597</v>
      </c>
      <c r="D354" s="487" t="s">
        <v>675</v>
      </c>
      <c r="E354" s="488">
        <v>45</v>
      </c>
      <c r="F354" s="488">
        <v>250</v>
      </c>
      <c r="G354" s="490" t="s">
        <v>2065</v>
      </c>
      <c r="H354" s="491" t="s">
        <v>1207</v>
      </c>
      <c r="I354" s="492" t="s">
        <v>2066</v>
      </c>
      <c r="J354" s="391"/>
      <c r="K354" s="368"/>
    </row>
    <row r="355" spans="1:11" ht="30">
      <c r="A355" s="374">
        <v>343</v>
      </c>
      <c r="B355" s="486" t="s">
        <v>2067</v>
      </c>
      <c r="C355" s="486" t="s">
        <v>597</v>
      </c>
      <c r="D355" s="487" t="s">
        <v>675</v>
      </c>
      <c r="E355" s="488">
        <v>290</v>
      </c>
      <c r="F355" s="488">
        <v>250</v>
      </c>
      <c r="G355" s="490" t="s">
        <v>2068</v>
      </c>
      <c r="H355" s="491" t="s">
        <v>1207</v>
      </c>
      <c r="I355" s="492" t="s">
        <v>2069</v>
      </c>
      <c r="J355" s="391"/>
      <c r="K355" s="368"/>
    </row>
    <row r="356" spans="1:11" ht="30">
      <c r="A356" s="374">
        <v>344</v>
      </c>
      <c r="B356" s="486" t="s">
        <v>2070</v>
      </c>
      <c r="C356" s="486" t="s">
        <v>597</v>
      </c>
      <c r="D356" s="487" t="s">
        <v>675</v>
      </c>
      <c r="E356" s="488">
        <v>256</v>
      </c>
      <c r="F356" s="488">
        <v>250</v>
      </c>
      <c r="G356" s="490" t="s">
        <v>2071</v>
      </c>
      <c r="H356" s="491" t="s">
        <v>2072</v>
      </c>
      <c r="I356" s="492" t="s">
        <v>2073</v>
      </c>
      <c r="J356" s="391"/>
      <c r="K356" s="368"/>
    </row>
    <row r="357" spans="1:11" ht="30">
      <c r="A357" s="374">
        <v>345</v>
      </c>
      <c r="B357" s="486" t="s">
        <v>2074</v>
      </c>
      <c r="C357" s="486" t="s">
        <v>597</v>
      </c>
      <c r="D357" s="487" t="s">
        <v>675</v>
      </c>
      <c r="E357" s="488">
        <v>312</v>
      </c>
      <c r="F357" s="488">
        <v>250</v>
      </c>
      <c r="G357" s="490" t="s">
        <v>2075</v>
      </c>
      <c r="H357" s="491" t="s">
        <v>784</v>
      </c>
      <c r="I357" s="492" t="s">
        <v>2076</v>
      </c>
      <c r="J357" s="391"/>
      <c r="K357" s="368"/>
    </row>
    <row r="358" spans="1:11" ht="30">
      <c r="A358" s="374">
        <v>346</v>
      </c>
      <c r="B358" s="486" t="s">
        <v>2077</v>
      </c>
      <c r="C358" s="486" t="s">
        <v>597</v>
      </c>
      <c r="D358" s="487" t="s">
        <v>675</v>
      </c>
      <c r="E358" s="488">
        <v>60</v>
      </c>
      <c r="F358" s="488" t="s">
        <v>1561</v>
      </c>
      <c r="G358" s="490" t="s">
        <v>2078</v>
      </c>
      <c r="H358" s="491" t="s">
        <v>1103</v>
      </c>
      <c r="I358" s="492" t="s">
        <v>2079</v>
      </c>
      <c r="J358" s="391"/>
      <c r="K358" s="368"/>
    </row>
    <row r="359" spans="1:11" ht="30">
      <c r="A359" s="374">
        <v>347</v>
      </c>
      <c r="B359" s="486" t="s">
        <v>2080</v>
      </c>
      <c r="C359" s="486" t="s">
        <v>597</v>
      </c>
      <c r="D359" s="487" t="s">
        <v>1350</v>
      </c>
      <c r="E359" s="488">
        <v>20</v>
      </c>
      <c r="F359" s="488">
        <v>250</v>
      </c>
      <c r="G359" s="490" t="s">
        <v>2081</v>
      </c>
      <c r="H359" s="491" t="s">
        <v>1578</v>
      </c>
      <c r="I359" s="492" t="s">
        <v>2082</v>
      </c>
      <c r="J359" s="391"/>
      <c r="K359" s="368"/>
    </row>
    <row r="360" spans="1:11" ht="60">
      <c r="A360" s="374">
        <v>348</v>
      </c>
      <c r="B360" s="486" t="s">
        <v>2083</v>
      </c>
      <c r="C360" s="486" t="s">
        <v>597</v>
      </c>
      <c r="D360" s="487" t="s">
        <v>675</v>
      </c>
      <c r="E360" s="488" t="s">
        <v>2084</v>
      </c>
      <c r="F360" s="488">
        <v>7886.3</v>
      </c>
      <c r="G360" s="490" t="s">
        <v>2085</v>
      </c>
      <c r="H360" s="491" t="s">
        <v>802</v>
      </c>
      <c r="I360" s="492" t="s">
        <v>2086</v>
      </c>
      <c r="J360" s="391"/>
      <c r="K360" s="368"/>
    </row>
    <row r="361" spans="1:11" ht="30">
      <c r="A361" s="374">
        <v>349</v>
      </c>
      <c r="B361" s="486" t="s">
        <v>2087</v>
      </c>
      <c r="C361" s="486" t="s">
        <v>597</v>
      </c>
      <c r="D361" s="487" t="s">
        <v>1350</v>
      </c>
      <c r="E361" s="488">
        <v>30</v>
      </c>
      <c r="F361" s="488">
        <v>250</v>
      </c>
      <c r="G361" s="490" t="s">
        <v>2088</v>
      </c>
      <c r="H361" s="491" t="s">
        <v>1827</v>
      </c>
      <c r="I361" s="492" t="s">
        <v>2089</v>
      </c>
      <c r="J361" s="391"/>
      <c r="K361" s="368"/>
    </row>
    <row r="362" spans="1:11" ht="30">
      <c r="A362" s="374">
        <v>350</v>
      </c>
      <c r="B362" s="486" t="s">
        <v>2090</v>
      </c>
      <c r="C362" s="486" t="s">
        <v>597</v>
      </c>
      <c r="D362" s="487" t="s">
        <v>675</v>
      </c>
      <c r="E362" s="488">
        <v>30</v>
      </c>
      <c r="F362" s="488">
        <v>250</v>
      </c>
      <c r="G362" s="490" t="s">
        <v>2091</v>
      </c>
      <c r="H362" s="491" t="s">
        <v>1109</v>
      </c>
      <c r="I362" s="492" t="s">
        <v>2092</v>
      </c>
      <c r="J362" s="391"/>
      <c r="K362" s="368"/>
    </row>
    <row r="363" spans="1:11" ht="30">
      <c r="A363" s="374">
        <v>351</v>
      </c>
      <c r="B363" s="486" t="s">
        <v>2093</v>
      </c>
      <c r="C363" s="486" t="s">
        <v>597</v>
      </c>
      <c r="D363" s="487" t="s">
        <v>1350</v>
      </c>
      <c r="E363" s="488" t="s">
        <v>2094</v>
      </c>
      <c r="F363" s="488">
        <v>250</v>
      </c>
      <c r="G363" s="490" t="s">
        <v>2095</v>
      </c>
      <c r="H363" s="491" t="s">
        <v>2096</v>
      </c>
      <c r="I363" s="492" t="s">
        <v>2097</v>
      </c>
      <c r="J363" s="391"/>
      <c r="K363" s="368"/>
    </row>
    <row r="364" spans="1:11" ht="45">
      <c r="A364" s="374">
        <v>352</v>
      </c>
      <c r="B364" s="486" t="s">
        <v>2098</v>
      </c>
      <c r="C364" s="486" t="s">
        <v>597</v>
      </c>
      <c r="D364" s="487" t="s">
        <v>675</v>
      </c>
      <c r="E364" s="488">
        <v>117</v>
      </c>
      <c r="F364" s="488">
        <v>2029.5625</v>
      </c>
      <c r="G364" s="490" t="s">
        <v>2099</v>
      </c>
      <c r="H364" s="491" t="s">
        <v>772</v>
      </c>
      <c r="I364" s="492" t="s">
        <v>2100</v>
      </c>
      <c r="J364" s="391"/>
      <c r="K364" s="368"/>
    </row>
    <row r="365" spans="1:11" ht="45">
      <c r="A365" s="374">
        <v>353</v>
      </c>
      <c r="B365" s="486" t="s">
        <v>2101</v>
      </c>
      <c r="C365" s="486" t="s">
        <v>597</v>
      </c>
      <c r="D365" s="487" t="s">
        <v>675</v>
      </c>
      <c r="E365" s="488">
        <v>70</v>
      </c>
      <c r="F365" s="488">
        <v>2500</v>
      </c>
      <c r="G365" s="490" t="s">
        <v>2102</v>
      </c>
      <c r="H365" s="491" t="s">
        <v>2103</v>
      </c>
      <c r="I365" s="492" t="s">
        <v>2104</v>
      </c>
      <c r="J365" s="391"/>
      <c r="K365" s="368"/>
    </row>
    <row r="366" spans="1:11" ht="30">
      <c r="A366" s="374">
        <v>354</v>
      </c>
      <c r="B366" s="486" t="s">
        <v>2105</v>
      </c>
      <c r="C366" s="486" t="s">
        <v>597</v>
      </c>
      <c r="D366" s="487" t="s">
        <v>675</v>
      </c>
      <c r="E366" s="488">
        <v>88</v>
      </c>
      <c r="F366" s="488" t="s">
        <v>2106</v>
      </c>
      <c r="G366" s="490" t="s">
        <v>2107</v>
      </c>
      <c r="H366" s="491" t="s">
        <v>2027</v>
      </c>
      <c r="I366" s="492" t="s">
        <v>2108</v>
      </c>
      <c r="J366" s="391"/>
      <c r="K366" s="368"/>
    </row>
    <row r="367" spans="1:11" ht="30">
      <c r="A367" s="374">
        <v>355</v>
      </c>
      <c r="B367" s="486" t="s">
        <v>2109</v>
      </c>
      <c r="C367" s="486" t="s">
        <v>597</v>
      </c>
      <c r="D367" s="487" t="s">
        <v>1350</v>
      </c>
      <c r="E367" s="488">
        <v>216</v>
      </c>
      <c r="F367" s="488" t="s">
        <v>1441</v>
      </c>
      <c r="G367" s="490" t="s">
        <v>2110</v>
      </c>
      <c r="H367" s="491" t="s">
        <v>2111</v>
      </c>
      <c r="I367" s="492" t="s">
        <v>2112</v>
      </c>
      <c r="J367" s="391"/>
      <c r="K367" s="368"/>
    </row>
    <row r="368" spans="1:11" ht="30">
      <c r="A368" s="374">
        <v>356</v>
      </c>
      <c r="B368" s="486" t="s">
        <v>2113</v>
      </c>
      <c r="C368" s="486" t="s">
        <v>597</v>
      </c>
      <c r="D368" s="487" t="s">
        <v>675</v>
      </c>
      <c r="E368" s="488">
        <v>45</v>
      </c>
      <c r="F368" s="488" t="s">
        <v>1561</v>
      </c>
      <c r="G368" s="490" t="s">
        <v>2114</v>
      </c>
      <c r="H368" s="491" t="s">
        <v>1120</v>
      </c>
      <c r="I368" s="492" t="s">
        <v>2115</v>
      </c>
      <c r="J368" s="391"/>
      <c r="K368" s="368"/>
    </row>
    <row r="369" spans="1:11" ht="30">
      <c r="A369" s="374">
        <v>357</v>
      </c>
      <c r="B369" s="486" t="s">
        <v>2116</v>
      </c>
      <c r="C369" s="486" t="s">
        <v>597</v>
      </c>
      <c r="D369" s="487" t="s">
        <v>675</v>
      </c>
      <c r="E369" s="488">
        <v>90</v>
      </c>
      <c r="F369" s="488" t="s">
        <v>1561</v>
      </c>
      <c r="G369" s="490" t="s">
        <v>2117</v>
      </c>
      <c r="H369" s="491" t="s">
        <v>1496</v>
      </c>
      <c r="I369" s="492" t="s">
        <v>2118</v>
      </c>
      <c r="J369" s="391"/>
      <c r="K369" s="368"/>
    </row>
    <row r="370" spans="1:11" ht="30">
      <c r="A370" s="374">
        <v>358</v>
      </c>
      <c r="B370" s="486" t="s">
        <v>2119</v>
      </c>
      <c r="C370" s="486" t="s">
        <v>597</v>
      </c>
      <c r="D370" s="487" t="s">
        <v>675</v>
      </c>
      <c r="E370" s="488" t="s">
        <v>2120</v>
      </c>
      <c r="F370" s="488">
        <v>250</v>
      </c>
      <c r="G370" s="490" t="s">
        <v>2121</v>
      </c>
      <c r="H370" s="491" t="s">
        <v>2122</v>
      </c>
      <c r="I370" s="492" t="s">
        <v>2123</v>
      </c>
      <c r="J370" s="391"/>
      <c r="K370" s="368"/>
    </row>
    <row r="371" spans="1:11" ht="30">
      <c r="A371" s="374">
        <v>359</v>
      </c>
      <c r="B371" s="486" t="s">
        <v>2124</v>
      </c>
      <c r="C371" s="486" t="s">
        <v>597</v>
      </c>
      <c r="D371" s="487" t="s">
        <v>675</v>
      </c>
      <c r="E371" s="488" t="s">
        <v>2125</v>
      </c>
      <c r="F371" s="488">
        <v>250</v>
      </c>
      <c r="G371" s="490" t="s">
        <v>2126</v>
      </c>
      <c r="H371" s="491" t="s">
        <v>2127</v>
      </c>
      <c r="I371" s="492" t="s">
        <v>2128</v>
      </c>
      <c r="J371" s="391"/>
      <c r="K371" s="368"/>
    </row>
    <row r="372" spans="1:11" ht="45">
      <c r="A372" s="374">
        <v>360</v>
      </c>
      <c r="B372" s="486" t="s">
        <v>2129</v>
      </c>
      <c r="C372" s="486" t="s">
        <v>597</v>
      </c>
      <c r="D372" s="487" t="s">
        <v>675</v>
      </c>
      <c r="E372" s="488">
        <v>40</v>
      </c>
      <c r="F372" s="488">
        <v>250</v>
      </c>
      <c r="G372" s="490" t="s">
        <v>2130</v>
      </c>
      <c r="H372" s="491" t="s">
        <v>2131</v>
      </c>
      <c r="I372" s="492" t="s">
        <v>2132</v>
      </c>
      <c r="J372" s="391"/>
      <c r="K372" s="368"/>
    </row>
    <row r="373" spans="1:11" ht="30">
      <c r="A373" s="374">
        <v>361</v>
      </c>
      <c r="B373" s="486" t="s">
        <v>2133</v>
      </c>
      <c r="C373" s="486" t="s">
        <v>597</v>
      </c>
      <c r="D373" s="487" t="s">
        <v>675</v>
      </c>
      <c r="E373" s="488">
        <v>25</v>
      </c>
      <c r="F373" s="488" t="s">
        <v>1561</v>
      </c>
      <c r="G373" s="490" t="s">
        <v>2134</v>
      </c>
      <c r="H373" s="491" t="s">
        <v>2135</v>
      </c>
      <c r="I373" s="492" t="s">
        <v>2118</v>
      </c>
      <c r="J373" s="391"/>
      <c r="K373" s="368"/>
    </row>
    <row r="374" spans="1:11" ht="30">
      <c r="A374" s="374">
        <v>362</v>
      </c>
      <c r="B374" s="486" t="s">
        <v>2136</v>
      </c>
      <c r="C374" s="486" t="s">
        <v>597</v>
      </c>
      <c r="D374" s="487" t="s">
        <v>982</v>
      </c>
      <c r="E374" s="488">
        <v>36</v>
      </c>
      <c r="F374" s="488">
        <v>200</v>
      </c>
      <c r="G374" s="490" t="s">
        <v>2137</v>
      </c>
      <c r="H374" s="491" t="s">
        <v>1876</v>
      </c>
      <c r="I374" s="492" t="s">
        <v>2138</v>
      </c>
      <c r="J374" s="391"/>
      <c r="K374" s="368"/>
    </row>
    <row r="375" spans="1:11" ht="30">
      <c r="A375" s="374">
        <v>363</v>
      </c>
      <c r="B375" s="486" t="s">
        <v>2139</v>
      </c>
      <c r="C375" s="486" t="s">
        <v>597</v>
      </c>
      <c r="D375" s="487" t="s">
        <v>675</v>
      </c>
      <c r="E375" s="488">
        <v>100</v>
      </c>
      <c r="F375" s="488">
        <v>375</v>
      </c>
      <c r="G375" s="490" t="s">
        <v>2140</v>
      </c>
      <c r="H375" s="491" t="s">
        <v>2141</v>
      </c>
      <c r="I375" s="492" t="s">
        <v>2142</v>
      </c>
      <c r="J375" s="391"/>
      <c r="K375" s="368"/>
    </row>
    <row r="376" spans="1:11" ht="30">
      <c r="A376" s="374">
        <v>364</v>
      </c>
      <c r="B376" s="486" t="s">
        <v>2143</v>
      </c>
      <c r="C376" s="486" t="s">
        <v>597</v>
      </c>
      <c r="D376" s="487" t="s">
        <v>1350</v>
      </c>
      <c r="E376" s="488" t="s">
        <v>2144</v>
      </c>
      <c r="F376" s="488">
        <v>360</v>
      </c>
      <c r="G376" s="490" t="s">
        <v>2145</v>
      </c>
      <c r="H376" s="491" t="s">
        <v>761</v>
      </c>
      <c r="I376" s="492" t="s">
        <v>2146</v>
      </c>
      <c r="J376" s="391"/>
      <c r="K376" s="368"/>
    </row>
    <row r="377" spans="1:11" ht="30">
      <c r="A377" s="374">
        <v>365</v>
      </c>
      <c r="B377" s="486" t="s">
        <v>2147</v>
      </c>
      <c r="C377" s="486" t="s">
        <v>597</v>
      </c>
      <c r="D377" s="487" t="s">
        <v>1350</v>
      </c>
      <c r="E377" s="488">
        <v>23.5</v>
      </c>
      <c r="F377" s="488">
        <v>360</v>
      </c>
      <c r="G377" s="490" t="s">
        <v>2148</v>
      </c>
      <c r="H377" s="491" t="s">
        <v>2149</v>
      </c>
      <c r="I377" s="492" t="s">
        <v>2150</v>
      </c>
      <c r="J377" s="391"/>
      <c r="K377" s="368"/>
    </row>
    <row r="378" spans="1:11" ht="30">
      <c r="A378" s="374">
        <v>366</v>
      </c>
      <c r="B378" s="486" t="s">
        <v>1615</v>
      </c>
      <c r="C378" s="486" t="s">
        <v>597</v>
      </c>
      <c r="D378" s="487" t="s">
        <v>675</v>
      </c>
      <c r="E378" s="488" t="s">
        <v>2151</v>
      </c>
      <c r="F378" s="488" t="s">
        <v>1441</v>
      </c>
      <c r="G378" s="490" t="s">
        <v>2152</v>
      </c>
      <c r="H378" s="491" t="s">
        <v>1582</v>
      </c>
      <c r="I378" s="492" t="s">
        <v>2153</v>
      </c>
      <c r="J378" s="391"/>
      <c r="K378" s="368"/>
    </row>
    <row r="379" spans="1:11" ht="30">
      <c r="A379" s="374">
        <v>367</v>
      </c>
      <c r="B379" s="486" t="s">
        <v>2154</v>
      </c>
      <c r="C379" s="486" t="s">
        <v>597</v>
      </c>
      <c r="D379" s="487" t="s">
        <v>671</v>
      </c>
      <c r="E379" s="488">
        <v>140</v>
      </c>
      <c r="F379" s="488">
        <v>250</v>
      </c>
      <c r="G379" s="490" t="s">
        <v>821</v>
      </c>
      <c r="H379" s="491" t="s">
        <v>822</v>
      </c>
      <c r="I379" s="492" t="s">
        <v>1081</v>
      </c>
      <c r="J379" s="391"/>
      <c r="K379" s="368"/>
    </row>
    <row r="380" spans="1:11" ht="30">
      <c r="A380" s="374">
        <v>368</v>
      </c>
      <c r="B380" s="486" t="s">
        <v>2155</v>
      </c>
      <c r="C380" s="486" t="s">
        <v>597</v>
      </c>
      <c r="D380" s="487" t="s">
        <v>675</v>
      </c>
      <c r="E380" s="488" t="s">
        <v>2156</v>
      </c>
      <c r="F380" s="488">
        <v>750</v>
      </c>
      <c r="G380" s="490" t="s">
        <v>2157</v>
      </c>
      <c r="H380" s="491" t="s">
        <v>2158</v>
      </c>
      <c r="I380" s="492" t="s">
        <v>2159</v>
      </c>
      <c r="J380" s="391"/>
      <c r="K380" s="368"/>
    </row>
    <row r="381" spans="1:11" ht="30">
      <c r="A381" s="374">
        <v>369</v>
      </c>
      <c r="B381" s="486" t="s">
        <v>2160</v>
      </c>
      <c r="C381" s="486" t="s">
        <v>597</v>
      </c>
      <c r="D381" s="487" t="s">
        <v>675</v>
      </c>
      <c r="E381" s="488">
        <v>28.8</v>
      </c>
      <c r="F381" s="488">
        <v>500</v>
      </c>
      <c r="G381" s="490" t="s">
        <v>2161</v>
      </c>
      <c r="H381" s="491" t="s">
        <v>1137</v>
      </c>
      <c r="I381" s="492" t="s">
        <v>2162</v>
      </c>
      <c r="J381" s="391"/>
      <c r="K381" s="368"/>
    </row>
    <row r="382" spans="1:11" ht="30">
      <c r="A382" s="374">
        <v>370</v>
      </c>
      <c r="B382" s="486" t="s">
        <v>2163</v>
      </c>
      <c r="C382" s="486" t="s">
        <v>597</v>
      </c>
      <c r="D382" s="487" t="s">
        <v>675</v>
      </c>
      <c r="E382" s="488" t="s">
        <v>2164</v>
      </c>
      <c r="F382" s="488">
        <v>625</v>
      </c>
      <c r="G382" s="490" t="s">
        <v>2165</v>
      </c>
      <c r="H382" s="491" t="s">
        <v>2166</v>
      </c>
      <c r="I382" s="492" t="s">
        <v>2167</v>
      </c>
      <c r="J382" s="391"/>
      <c r="K382" s="368"/>
    </row>
    <row r="383" spans="1:11" ht="30">
      <c r="A383" s="374">
        <v>371</v>
      </c>
      <c r="B383" s="486" t="s">
        <v>2168</v>
      </c>
      <c r="C383" s="486" t="s">
        <v>597</v>
      </c>
      <c r="D383" s="487" t="s">
        <v>675</v>
      </c>
      <c r="E383" s="488" t="s">
        <v>2169</v>
      </c>
      <c r="F383" s="488">
        <v>625</v>
      </c>
      <c r="G383" s="490" t="s">
        <v>2170</v>
      </c>
      <c r="H383" s="491" t="s">
        <v>2171</v>
      </c>
      <c r="I383" s="492" t="s">
        <v>2172</v>
      </c>
      <c r="J383" s="391"/>
      <c r="K383" s="368"/>
    </row>
    <row r="384" spans="1:11" ht="30">
      <c r="A384" s="374">
        <v>372</v>
      </c>
      <c r="B384" s="486" t="s">
        <v>2173</v>
      </c>
      <c r="C384" s="486" t="s">
        <v>597</v>
      </c>
      <c r="D384" s="487" t="s">
        <v>675</v>
      </c>
      <c r="E384" s="488">
        <v>29</v>
      </c>
      <c r="F384" s="488">
        <v>500</v>
      </c>
      <c r="G384" s="490" t="s">
        <v>2174</v>
      </c>
      <c r="H384" s="491" t="s">
        <v>2175</v>
      </c>
      <c r="I384" s="492" t="s">
        <v>2176</v>
      </c>
      <c r="J384" s="391"/>
      <c r="K384" s="368"/>
    </row>
    <row r="385" spans="1:11" ht="30">
      <c r="A385" s="374">
        <v>373</v>
      </c>
      <c r="B385" s="486" t="s">
        <v>2177</v>
      </c>
      <c r="C385" s="486" t="s">
        <v>597</v>
      </c>
      <c r="D385" s="487" t="s">
        <v>675</v>
      </c>
      <c r="E385" s="488" t="s">
        <v>2178</v>
      </c>
      <c r="F385" s="488">
        <v>1500</v>
      </c>
      <c r="G385" s="490" t="s">
        <v>2179</v>
      </c>
      <c r="H385" s="491" t="s">
        <v>781</v>
      </c>
      <c r="I385" s="492" t="s">
        <v>2180</v>
      </c>
      <c r="J385" s="391"/>
      <c r="K385" s="368"/>
    </row>
    <row r="386" spans="1:11" ht="30">
      <c r="A386" s="374">
        <v>374</v>
      </c>
      <c r="B386" s="486" t="s">
        <v>2181</v>
      </c>
      <c r="C386" s="486" t="s">
        <v>597</v>
      </c>
      <c r="D386" s="487" t="s">
        <v>675</v>
      </c>
      <c r="E386" s="488" t="s">
        <v>2182</v>
      </c>
      <c r="F386" s="488">
        <v>750</v>
      </c>
      <c r="G386" s="490" t="s">
        <v>2183</v>
      </c>
      <c r="H386" s="491" t="s">
        <v>2184</v>
      </c>
      <c r="I386" s="492" t="s">
        <v>2185</v>
      </c>
      <c r="J386" s="391"/>
      <c r="K386" s="368"/>
    </row>
    <row r="387" spans="1:11" ht="30">
      <c r="A387" s="374">
        <v>375</v>
      </c>
      <c r="B387" s="486" t="s">
        <v>2186</v>
      </c>
      <c r="C387" s="486" t="s">
        <v>597</v>
      </c>
      <c r="D387" s="487" t="s">
        <v>675</v>
      </c>
      <c r="E387" s="488" t="s">
        <v>2187</v>
      </c>
      <c r="F387" s="488">
        <v>1000</v>
      </c>
      <c r="G387" s="490" t="s">
        <v>2188</v>
      </c>
      <c r="H387" s="491" t="s">
        <v>945</v>
      </c>
      <c r="I387" s="492" t="s">
        <v>2189</v>
      </c>
      <c r="J387" s="391"/>
      <c r="K387" s="368"/>
    </row>
    <row r="388" spans="1:11" ht="30">
      <c r="A388" s="374">
        <v>376</v>
      </c>
      <c r="B388" s="486" t="s">
        <v>2190</v>
      </c>
      <c r="C388" s="486" t="s">
        <v>597</v>
      </c>
      <c r="D388" s="487" t="s">
        <v>675</v>
      </c>
      <c r="E388" s="488" t="s">
        <v>2191</v>
      </c>
      <c r="F388" s="488">
        <v>625</v>
      </c>
      <c r="G388" s="490" t="s">
        <v>2192</v>
      </c>
      <c r="H388" s="491" t="s">
        <v>2193</v>
      </c>
      <c r="I388" s="492" t="s">
        <v>2194</v>
      </c>
      <c r="J388" s="391"/>
      <c r="K388" s="368"/>
    </row>
    <row r="389" spans="1:11" ht="30">
      <c r="A389" s="374">
        <v>377</v>
      </c>
      <c r="B389" s="486" t="s">
        <v>2195</v>
      </c>
      <c r="C389" s="486" t="s">
        <v>597</v>
      </c>
      <c r="D389" s="487" t="s">
        <v>675</v>
      </c>
      <c r="E389" s="488" t="s">
        <v>2196</v>
      </c>
      <c r="F389" s="488">
        <v>750</v>
      </c>
      <c r="G389" s="490" t="s">
        <v>2197</v>
      </c>
      <c r="H389" s="491" t="s">
        <v>1800</v>
      </c>
      <c r="I389" s="492" t="s">
        <v>2198</v>
      </c>
      <c r="J389" s="391"/>
      <c r="K389" s="368"/>
    </row>
    <row r="390" spans="1:11" ht="30">
      <c r="A390" s="374">
        <v>378</v>
      </c>
      <c r="B390" s="486" t="s">
        <v>2199</v>
      </c>
      <c r="C390" s="486" t="s">
        <v>597</v>
      </c>
      <c r="D390" s="487" t="s">
        <v>675</v>
      </c>
      <c r="E390" s="488">
        <v>41</v>
      </c>
      <c r="F390" s="488">
        <v>750</v>
      </c>
      <c r="G390" s="490" t="s">
        <v>2200</v>
      </c>
      <c r="H390" s="491" t="s">
        <v>1210</v>
      </c>
      <c r="I390" s="492" t="s">
        <v>2201</v>
      </c>
      <c r="J390" s="391"/>
      <c r="K390" s="368"/>
    </row>
    <row r="391" spans="1:11" ht="30">
      <c r="A391" s="374">
        <v>379</v>
      </c>
      <c r="B391" s="486" t="s">
        <v>2202</v>
      </c>
      <c r="C391" s="486" t="s">
        <v>597</v>
      </c>
      <c r="D391" s="487" t="s">
        <v>675</v>
      </c>
      <c r="E391" s="488" t="s">
        <v>2203</v>
      </c>
      <c r="F391" s="488">
        <v>625</v>
      </c>
      <c r="G391" s="490" t="s">
        <v>2204</v>
      </c>
      <c r="H391" s="491" t="s">
        <v>2205</v>
      </c>
      <c r="I391" s="492" t="s">
        <v>2206</v>
      </c>
      <c r="J391" s="391"/>
      <c r="K391" s="368"/>
    </row>
    <row r="392" spans="1:11" ht="30">
      <c r="A392" s="374">
        <v>380</v>
      </c>
      <c r="B392" s="486" t="s">
        <v>2207</v>
      </c>
      <c r="C392" s="486" t="s">
        <v>597</v>
      </c>
      <c r="D392" s="487" t="s">
        <v>675</v>
      </c>
      <c r="E392" s="488" t="s">
        <v>2208</v>
      </c>
      <c r="F392" s="488">
        <v>1000</v>
      </c>
      <c r="G392" s="490" t="s">
        <v>2209</v>
      </c>
      <c r="H392" s="491" t="s">
        <v>782</v>
      </c>
      <c r="I392" s="492" t="s">
        <v>2210</v>
      </c>
      <c r="J392" s="391"/>
      <c r="K392" s="368"/>
    </row>
    <row r="393" spans="1:11" ht="45">
      <c r="A393" s="374">
        <v>381</v>
      </c>
      <c r="B393" s="486" t="s">
        <v>2211</v>
      </c>
      <c r="C393" s="486" t="s">
        <v>597</v>
      </c>
      <c r="D393" s="487" t="s">
        <v>675</v>
      </c>
      <c r="E393" s="488" t="s">
        <v>2212</v>
      </c>
      <c r="F393" s="488">
        <v>500</v>
      </c>
      <c r="G393" s="490" t="s">
        <v>2213</v>
      </c>
      <c r="H393" s="491" t="s">
        <v>1204</v>
      </c>
      <c r="I393" s="492" t="s">
        <v>1637</v>
      </c>
      <c r="J393" s="391"/>
      <c r="K393" s="368"/>
    </row>
    <row r="394" spans="1:11" ht="30">
      <c r="A394" s="374">
        <v>382</v>
      </c>
      <c r="B394" s="486" t="s">
        <v>2214</v>
      </c>
      <c r="C394" s="486" t="s">
        <v>597</v>
      </c>
      <c r="D394" s="487" t="s">
        <v>675</v>
      </c>
      <c r="E394" s="488" t="s">
        <v>2215</v>
      </c>
      <c r="F394" s="488">
        <v>1000</v>
      </c>
      <c r="G394" s="490" t="s">
        <v>2216</v>
      </c>
      <c r="H394" s="491" t="s">
        <v>2217</v>
      </c>
      <c r="I394" s="492" t="s">
        <v>1497</v>
      </c>
      <c r="J394" s="391"/>
      <c r="K394" s="368"/>
    </row>
    <row r="395" spans="1:11" ht="30">
      <c r="A395" s="374">
        <v>383</v>
      </c>
      <c r="B395" s="486" t="s">
        <v>2218</v>
      </c>
      <c r="C395" s="486" t="s">
        <v>597</v>
      </c>
      <c r="D395" s="487" t="s">
        <v>675</v>
      </c>
      <c r="E395" s="488" t="s">
        <v>2219</v>
      </c>
      <c r="F395" s="488">
        <v>750</v>
      </c>
      <c r="G395" s="490" t="s">
        <v>2220</v>
      </c>
      <c r="H395" s="491" t="s">
        <v>761</v>
      </c>
      <c r="I395" s="492" t="s">
        <v>1730</v>
      </c>
      <c r="J395" s="391"/>
      <c r="K395" s="368"/>
    </row>
    <row r="396" spans="1:11" ht="30">
      <c r="A396" s="374">
        <v>384</v>
      </c>
      <c r="B396" s="486" t="s">
        <v>2221</v>
      </c>
      <c r="C396" s="486" t="s">
        <v>597</v>
      </c>
      <c r="D396" s="487" t="s">
        <v>675</v>
      </c>
      <c r="E396" s="488" t="s">
        <v>2222</v>
      </c>
      <c r="F396" s="488">
        <v>625</v>
      </c>
      <c r="G396" s="490" t="s">
        <v>2223</v>
      </c>
      <c r="H396" s="491" t="s">
        <v>2224</v>
      </c>
      <c r="I396" s="492" t="s">
        <v>2225</v>
      </c>
      <c r="J396" s="391"/>
      <c r="K396" s="368"/>
    </row>
    <row r="397" spans="1:11" ht="30">
      <c r="A397" s="374">
        <v>385</v>
      </c>
      <c r="B397" s="486" t="s">
        <v>2226</v>
      </c>
      <c r="C397" s="486" t="s">
        <v>597</v>
      </c>
      <c r="D397" s="487" t="s">
        <v>675</v>
      </c>
      <c r="E397" s="488" t="s">
        <v>2227</v>
      </c>
      <c r="F397" s="488">
        <v>625</v>
      </c>
      <c r="G397" s="490" t="s">
        <v>2228</v>
      </c>
      <c r="H397" s="491" t="s">
        <v>2224</v>
      </c>
      <c r="I397" s="492" t="s">
        <v>2229</v>
      </c>
      <c r="J397" s="391"/>
      <c r="K397" s="368"/>
    </row>
    <row r="398" spans="1:11" ht="30">
      <c r="A398" s="374">
        <v>386</v>
      </c>
      <c r="B398" s="486" t="s">
        <v>2230</v>
      </c>
      <c r="C398" s="486" t="s">
        <v>597</v>
      </c>
      <c r="D398" s="487" t="s">
        <v>675</v>
      </c>
      <c r="E398" s="488" t="s">
        <v>2231</v>
      </c>
      <c r="F398" s="488">
        <v>750</v>
      </c>
      <c r="G398" s="490" t="s">
        <v>2232</v>
      </c>
      <c r="H398" s="491" t="s">
        <v>2233</v>
      </c>
      <c r="I398" s="492" t="s">
        <v>2234</v>
      </c>
      <c r="J398" s="391"/>
      <c r="K398" s="368"/>
    </row>
    <row r="399" spans="1:11" ht="30">
      <c r="A399" s="374">
        <v>387</v>
      </c>
      <c r="B399" s="486" t="s">
        <v>2235</v>
      </c>
      <c r="C399" s="486" t="s">
        <v>597</v>
      </c>
      <c r="D399" s="487" t="s">
        <v>675</v>
      </c>
      <c r="E399" s="488" t="s">
        <v>2236</v>
      </c>
      <c r="F399" s="488">
        <v>750</v>
      </c>
      <c r="G399" s="490" t="s">
        <v>2237</v>
      </c>
      <c r="H399" s="491" t="s">
        <v>1226</v>
      </c>
      <c r="I399" s="492" t="s">
        <v>2238</v>
      </c>
      <c r="J399" s="391"/>
      <c r="K399" s="368"/>
    </row>
    <row r="400" spans="1:11" ht="30">
      <c r="A400" s="374">
        <v>388</v>
      </c>
      <c r="B400" s="486" t="s">
        <v>2239</v>
      </c>
      <c r="C400" s="486" t="s">
        <v>597</v>
      </c>
      <c r="D400" s="487" t="s">
        <v>675</v>
      </c>
      <c r="E400" s="488" t="s">
        <v>2240</v>
      </c>
      <c r="F400" s="488">
        <v>750</v>
      </c>
      <c r="G400" s="490" t="s">
        <v>2241</v>
      </c>
      <c r="H400" s="491" t="s">
        <v>1804</v>
      </c>
      <c r="I400" s="492" t="s">
        <v>2242</v>
      </c>
      <c r="J400" s="391"/>
      <c r="K400" s="368"/>
    </row>
    <row r="401" spans="1:11" ht="30">
      <c r="A401" s="374">
        <v>389</v>
      </c>
      <c r="B401" s="486" t="s">
        <v>2243</v>
      </c>
      <c r="C401" s="486" t="s">
        <v>597</v>
      </c>
      <c r="D401" s="487" t="s">
        <v>675</v>
      </c>
      <c r="E401" s="488" t="s">
        <v>2244</v>
      </c>
      <c r="F401" s="488">
        <v>1375</v>
      </c>
      <c r="G401" s="490" t="s">
        <v>2245</v>
      </c>
      <c r="H401" s="491" t="s">
        <v>2045</v>
      </c>
      <c r="I401" s="492" t="s">
        <v>2246</v>
      </c>
      <c r="J401" s="391"/>
      <c r="K401" s="368"/>
    </row>
    <row r="402" spans="1:11" ht="30">
      <c r="A402" s="374">
        <v>390</v>
      </c>
      <c r="B402" s="486" t="s">
        <v>2247</v>
      </c>
      <c r="C402" s="486" t="s">
        <v>597</v>
      </c>
      <c r="D402" s="487" t="s">
        <v>675</v>
      </c>
      <c r="E402" s="488" t="s">
        <v>2248</v>
      </c>
      <c r="F402" s="488">
        <v>625</v>
      </c>
      <c r="G402" s="490" t="s">
        <v>2249</v>
      </c>
      <c r="H402" s="491" t="s">
        <v>2250</v>
      </c>
      <c r="I402" s="492" t="s">
        <v>2251</v>
      </c>
      <c r="J402" s="391"/>
      <c r="K402" s="368"/>
    </row>
    <row r="403" spans="1:11" ht="30">
      <c r="A403" s="374">
        <v>391</v>
      </c>
      <c r="B403" s="486" t="s">
        <v>2252</v>
      </c>
      <c r="C403" s="486" t="s">
        <v>597</v>
      </c>
      <c r="D403" s="487" t="s">
        <v>675</v>
      </c>
      <c r="E403" s="488" t="s">
        <v>2253</v>
      </c>
      <c r="F403" s="488">
        <v>1250</v>
      </c>
      <c r="G403" s="490" t="s">
        <v>2254</v>
      </c>
      <c r="H403" s="491" t="s">
        <v>1763</v>
      </c>
      <c r="I403" s="492" t="s">
        <v>2255</v>
      </c>
      <c r="J403" s="391"/>
      <c r="K403" s="368"/>
    </row>
    <row r="404" spans="1:11" ht="45">
      <c r="A404" s="374">
        <v>392</v>
      </c>
      <c r="B404" s="486" t="s">
        <v>2256</v>
      </c>
      <c r="C404" s="486" t="s">
        <v>597</v>
      </c>
      <c r="D404" s="487" t="s">
        <v>675</v>
      </c>
      <c r="E404" s="488">
        <v>55</v>
      </c>
      <c r="F404" s="488">
        <v>1000</v>
      </c>
      <c r="G404" s="490" t="s">
        <v>2257</v>
      </c>
      <c r="H404" s="491" t="s">
        <v>2258</v>
      </c>
      <c r="I404" s="492" t="s">
        <v>2259</v>
      </c>
      <c r="J404" s="391"/>
      <c r="K404" s="368"/>
    </row>
    <row r="405" spans="1:11" ht="30">
      <c r="A405" s="374">
        <v>393</v>
      </c>
      <c r="B405" s="486" t="s">
        <v>2260</v>
      </c>
      <c r="C405" s="486" t="s">
        <v>597</v>
      </c>
      <c r="D405" s="487" t="s">
        <v>675</v>
      </c>
      <c r="E405" s="488">
        <v>41</v>
      </c>
      <c r="F405" s="488">
        <v>500</v>
      </c>
      <c r="G405" s="490" t="s">
        <v>2261</v>
      </c>
      <c r="H405" s="491" t="s">
        <v>818</v>
      </c>
      <c r="I405" s="492" t="s">
        <v>2262</v>
      </c>
      <c r="J405" s="391"/>
      <c r="K405" s="368"/>
    </row>
    <row r="406" spans="1:11" ht="30">
      <c r="A406" s="374">
        <v>394</v>
      </c>
      <c r="B406" s="486" t="s">
        <v>2263</v>
      </c>
      <c r="C406" s="486" t="s">
        <v>597</v>
      </c>
      <c r="D406" s="487" t="s">
        <v>675</v>
      </c>
      <c r="E406" s="488" t="s">
        <v>2264</v>
      </c>
      <c r="F406" s="488">
        <v>1250</v>
      </c>
      <c r="G406" s="490" t="s">
        <v>2265</v>
      </c>
      <c r="H406" s="491" t="s">
        <v>2266</v>
      </c>
      <c r="I406" s="492" t="s">
        <v>2267</v>
      </c>
      <c r="J406" s="391"/>
      <c r="K406" s="368"/>
    </row>
    <row r="407" spans="1:11" ht="30">
      <c r="A407" s="374">
        <v>395</v>
      </c>
      <c r="B407" s="486" t="s">
        <v>2268</v>
      </c>
      <c r="C407" s="486" t="s">
        <v>597</v>
      </c>
      <c r="D407" s="487" t="s">
        <v>675</v>
      </c>
      <c r="E407" s="488" t="s">
        <v>2269</v>
      </c>
      <c r="F407" s="488">
        <v>1500</v>
      </c>
      <c r="G407" s="490" t="s">
        <v>2270</v>
      </c>
      <c r="H407" s="491" t="s">
        <v>2271</v>
      </c>
      <c r="I407" s="492" t="s">
        <v>2259</v>
      </c>
      <c r="J407" s="391"/>
      <c r="K407" s="368"/>
    </row>
    <row r="408" spans="1:11" ht="30">
      <c r="A408" s="374">
        <v>396</v>
      </c>
      <c r="B408" s="486" t="s">
        <v>2272</v>
      </c>
      <c r="C408" s="486" t="s">
        <v>597</v>
      </c>
      <c r="D408" s="487" t="s">
        <v>1340</v>
      </c>
      <c r="E408" s="488">
        <v>96</v>
      </c>
      <c r="F408" s="488" t="s">
        <v>1441</v>
      </c>
      <c r="G408" s="490" t="s">
        <v>2273</v>
      </c>
      <c r="H408" s="491" t="s">
        <v>2205</v>
      </c>
      <c r="I408" s="492" t="s">
        <v>2274</v>
      </c>
      <c r="J408" s="391"/>
      <c r="K408" s="368"/>
    </row>
    <row r="409" spans="1:11" ht="30">
      <c r="A409" s="374">
        <v>397</v>
      </c>
      <c r="B409" s="486" t="s">
        <v>2275</v>
      </c>
      <c r="C409" s="486" t="s">
        <v>597</v>
      </c>
      <c r="D409" s="487" t="s">
        <v>1340</v>
      </c>
      <c r="E409" s="488" t="s">
        <v>2276</v>
      </c>
      <c r="F409" s="488" t="s">
        <v>1441</v>
      </c>
      <c r="G409" s="490" t="s">
        <v>2277</v>
      </c>
      <c r="H409" s="491" t="s">
        <v>486</v>
      </c>
      <c r="I409" s="492" t="s">
        <v>1227</v>
      </c>
      <c r="J409" s="391"/>
      <c r="K409" s="368"/>
    </row>
    <row r="410" spans="1:11" ht="30">
      <c r="A410" s="374">
        <v>398</v>
      </c>
      <c r="B410" s="486" t="s">
        <v>2278</v>
      </c>
      <c r="C410" s="486" t="s">
        <v>597</v>
      </c>
      <c r="D410" s="487" t="s">
        <v>1340</v>
      </c>
      <c r="E410" s="488">
        <v>50</v>
      </c>
      <c r="F410" s="488">
        <v>375</v>
      </c>
      <c r="G410" s="490" t="s">
        <v>2279</v>
      </c>
      <c r="H410" s="491" t="s">
        <v>2280</v>
      </c>
      <c r="I410" s="492" t="s">
        <v>2281</v>
      </c>
      <c r="J410" s="391"/>
      <c r="K410" s="368"/>
    </row>
    <row r="411" spans="1:11" ht="30">
      <c r="A411" s="374">
        <v>399</v>
      </c>
      <c r="B411" s="486" t="s">
        <v>2282</v>
      </c>
      <c r="C411" s="486" t="s">
        <v>597</v>
      </c>
      <c r="D411" s="487" t="s">
        <v>675</v>
      </c>
      <c r="E411" s="488" t="s">
        <v>2283</v>
      </c>
      <c r="F411" s="488">
        <v>400</v>
      </c>
      <c r="G411" s="490" t="s">
        <v>2284</v>
      </c>
      <c r="H411" s="491" t="s">
        <v>2285</v>
      </c>
      <c r="I411" s="492" t="s">
        <v>2286</v>
      </c>
      <c r="J411" s="391"/>
      <c r="K411" s="368"/>
    </row>
    <row r="412" spans="1:11" ht="45">
      <c r="A412" s="374">
        <v>400</v>
      </c>
      <c r="B412" s="486" t="s">
        <v>2287</v>
      </c>
      <c r="C412" s="486" t="s">
        <v>597</v>
      </c>
      <c r="D412" s="487" t="s">
        <v>675</v>
      </c>
      <c r="E412" s="488">
        <v>175</v>
      </c>
      <c r="F412" s="488">
        <v>400</v>
      </c>
      <c r="G412" s="490" t="s">
        <v>2288</v>
      </c>
      <c r="H412" s="491" t="s">
        <v>1197</v>
      </c>
      <c r="I412" s="492" t="s">
        <v>2289</v>
      </c>
      <c r="J412" s="391"/>
      <c r="K412" s="368"/>
    </row>
    <row r="413" spans="1:11" ht="30">
      <c r="A413" s="374">
        <v>401</v>
      </c>
      <c r="B413" s="486" t="s">
        <v>2290</v>
      </c>
      <c r="C413" s="486" t="s">
        <v>597</v>
      </c>
      <c r="D413" s="487" t="s">
        <v>675</v>
      </c>
      <c r="E413" s="488" t="s">
        <v>2291</v>
      </c>
      <c r="F413" s="488">
        <v>400</v>
      </c>
      <c r="G413" s="490" t="s">
        <v>2292</v>
      </c>
      <c r="H413" s="491" t="s">
        <v>2233</v>
      </c>
      <c r="I413" s="492" t="s">
        <v>1824</v>
      </c>
      <c r="J413" s="391"/>
      <c r="K413" s="368"/>
    </row>
    <row r="414" spans="1:11" ht="30">
      <c r="A414" s="374">
        <v>402</v>
      </c>
      <c r="B414" s="486" t="s">
        <v>2293</v>
      </c>
      <c r="C414" s="486" t="s">
        <v>597</v>
      </c>
      <c r="D414" s="487" t="s">
        <v>1340</v>
      </c>
      <c r="E414" s="488">
        <v>17</v>
      </c>
      <c r="F414" s="488">
        <v>250</v>
      </c>
      <c r="G414" s="490" t="s">
        <v>2294</v>
      </c>
      <c r="H414" s="491" t="s">
        <v>1093</v>
      </c>
      <c r="I414" s="492" t="s">
        <v>1953</v>
      </c>
      <c r="J414" s="391"/>
      <c r="K414" s="368"/>
    </row>
    <row r="415" spans="1:11" ht="30">
      <c r="A415" s="374">
        <v>403</v>
      </c>
      <c r="B415" s="486" t="s">
        <v>2295</v>
      </c>
      <c r="C415" s="486" t="s">
        <v>597</v>
      </c>
      <c r="D415" s="487" t="s">
        <v>1340</v>
      </c>
      <c r="E415" s="488">
        <v>30</v>
      </c>
      <c r="F415" s="488">
        <v>250</v>
      </c>
      <c r="G415" s="490" t="s">
        <v>2296</v>
      </c>
      <c r="H415" s="491" t="s">
        <v>2297</v>
      </c>
      <c r="I415" s="492" t="s">
        <v>2298</v>
      </c>
      <c r="J415" s="391"/>
      <c r="K415" s="368"/>
    </row>
    <row r="416" spans="1:11" ht="30">
      <c r="A416" s="374">
        <v>404</v>
      </c>
      <c r="B416" s="486" t="s">
        <v>2299</v>
      </c>
      <c r="C416" s="486" t="s">
        <v>597</v>
      </c>
      <c r="D416" s="487" t="s">
        <v>675</v>
      </c>
      <c r="E416" s="488">
        <v>70</v>
      </c>
      <c r="F416" s="488">
        <v>375</v>
      </c>
      <c r="G416" s="490" t="s">
        <v>2300</v>
      </c>
      <c r="H416" s="491" t="s">
        <v>2301</v>
      </c>
      <c r="I416" s="492" t="s">
        <v>2302</v>
      </c>
      <c r="J416" s="391"/>
      <c r="K416" s="368"/>
    </row>
    <row r="417" spans="1:11" ht="30">
      <c r="A417" s="374">
        <v>405</v>
      </c>
      <c r="B417" s="486" t="s">
        <v>2303</v>
      </c>
      <c r="C417" s="486" t="s">
        <v>597</v>
      </c>
      <c r="D417" s="487" t="s">
        <v>675</v>
      </c>
      <c r="E417" s="488">
        <v>80</v>
      </c>
      <c r="F417" s="488" t="s">
        <v>1389</v>
      </c>
      <c r="G417" s="490" t="s">
        <v>2304</v>
      </c>
      <c r="H417" s="491" t="s">
        <v>2305</v>
      </c>
      <c r="I417" s="492" t="s">
        <v>2306</v>
      </c>
      <c r="J417" s="391"/>
      <c r="K417" s="368"/>
    </row>
    <row r="418" spans="1:11" ht="30">
      <c r="A418" s="374">
        <v>406</v>
      </c>
      <c r="B418" s="486" t="s">
        <v>2307</v>
      </c>
      <c r="C418" s="486" t="s">
        <v>597</v>
      </c>
      <c r="D418" s="487" t="s">
        <v>675</v>
      </c>
      <c r="E418" s="488">
        <v>75</v>
      </c>
      <c r="F418" s="488">
        <v>375</v>
      </c>
      <c r="G418" s="490" t="s">
        <v>2308</v>
      </c>
      <c r="H418" s="491" t="s">
        <v>1503</v>
      </c>
      <c r="I418" s="492" t="s">
        <v>2309</v>
      </c>
      <c r="J418" s="391"/>
      <c r="K418" s="368"/>
    </row>
    <row r="419" spans="1:11" ht="30">
      <c r="A419" s="374">
        <v>407</v>
      </c>
      <c r="B419" s="486" t="s">
        <v>2310</v>
      </c>
      <c r="C419" s="486" t="s">
        <v>597</v>
      </c>
      <c r="D419" s="487" t="s">
        <v>675</v>
      </c>
      <c r="E419" s="488">
        <v>55</v>
      </c>
      <c r="F419" s="488">
        <v>250</v>
      </c>
      <c r="G419" s="490" t="s">
        <v>2311</v>
      </c>
      <c r="H419" s="491" t="s">
        <v>2312</v>
      </c>
      <c r="I419" s="492" t="s">
        <v>2313</v>
      </c>
      <c r="J419" s="391"/>
      <c r="K419" s="368"/>
    </row>
    <row r="420" spans="1:11" ht="45">
      <c r="A420" s="374">
        <v>408</v>
      </c>
      <c r="B420" s="486" t="s">
        <v>2314</v>
      </c>
      <c r="C420" s="486" t="s">
        <v>597</v>
      </c>
      <c r="D420" s="487" t="s">
        <v>675</v>
      </c>
      <c r="E420" s="488">
        <v>80</v>
      </c>
      <c r="F420" s="488">
        <v>375</v>
      </c>
      <c r="G420" s="490" t="s">
        <v>2315</v>
      </c>
      <c r="H420" s="491" t="s">
        <v>781</v>
      </c>
      <c r="I420" s="492" t="s">
        <v>1214</v>
      </c>
      <c r="J420" s="391"/>
      <c r="K420" s="368"/>
    </row>
    <row r="421" spans="1:11" ht="30">
      <c r="A421" s="374">
        <v>409</v>
      </c>
      <c r="B421" s="486" t="s">
        <v>2316</v>
      </c>
      <c r="C421" s="486" t="s">
        <v>597</v>
      </c>
      <c r="D421" s="487" t="s">
        <v>675</v>
      </c>
      <c r="E421" s="488">
        <v>60</v>
      </c>
      <c r="F421" s="488">
        <v>300</v>
      </c>
      <c r="G421" s="490" t="s">
        <v>2317</v>
      </c>
      <c r="H421" s="491" t="s">
        <v>798</v>
      </c>
      <c r="I421" s="492" t="s">
        <v>2318</v>
      </c>
      <c r="J421" s="391"/>
      <c r="K421" s="368"/>
    </row>
    <row r="422" spans="1:11" ht="30">
      <c r="A422" s="374">
        <v>410</v>
      </c>
      <c r="B422" s="486" t="s">
        <v>2319</v>
      </c>
      <c r="C422" s="486" t="s">
        <v>597</v>
      </c>
      <c r="D422" s="487" t="s">
        <v>675</v>
      </c>
      <c r="E422" s="488" t="s">
        <v>1656</v>
      </c>
      <c r="F422" s="488">
        <v>300</v>
      </c>
      <c r="G422" s="490" t="s">
        <v>2320</v>
      </c>
      <c r="H422" s="491" t="s">
        <v>2224</v>
      </c>
      <c r="I422" s="492" t="s">
        <v>2321</v>
      </c>
      <c r="J422" s="391"/>
      <c r="K422" s="368"/>
    </row>
    <row r="423" spans="1:11" ht="30">
      <c r="A423" s="374">
        <v>411</v>
      </c>
      <c r="B423" s="486" t="s">
        <v>2322</v>
      </c>
      <c r="C423" s="486" t="s">
        <v>597</v>
      </c>
      <c r="D423" s="487" t="s">
        <v>675</v>
      </c>
      <c r="E423" s="488">
        <v>30</v>
      </c>
      <c r="F423" s="488">
        <v>300</v>
      </c>
      <c r="G423" s="490" t="s">
        <v>2323</v>
      </c>
      <c r="H423" s="491" t="s">
        <v>2324</v>
      </c>
      <c r="I423" s="492" t="s">
        <v>2325</v>
      </c>
      <c r="J423" s="391"/>
      <c r="K423" s="368"/>
    </row>
    <row r="424" spans="1:11" ht="30">
      <c r="A424" s="374">
        <v>412</v>
      </c>
      <c r="B424" s="486" t="s">
        <v>2326</v>
      </c>
      <c r="C424" s="486" t="s">
        <v>597</v>
      </c>
      <c r="D424" s="487" t="s">
        <v>675</v>
      </c>
      <c r="E424" s="488">
        <v>30</v>
      </c>
      <c r="F424" s="488">
        <v>300</v>
      </c>
      <c r="G424" s="490" t="s">
        <v>2327</v>
      </c>
      <c r="H424" s="491" t="s">
        <v>486</v>
      </c>
      <c r="I424" s="492" t="s">
        <v>2328</v>
      </c>
      <c r="J424" s="391"/>
      <c r="K424" s="368"/>
    </row>
    <row r="425" spans="1:11" ht="30">
      <c r="A425" s="374">
        <v>413</v>
      </c>
      <c r="B425" s="486" t="s">
        <v>2329</v>
      </c>
      <c r="C425" s="486" t="s">
        <v>597</v>
      </c>
      <c r="D425" s="487" t="s">
        <v>675</v>
      </c>
      <c r="E425" s="488">
        <v>60</v>
      </c>
      <c r="F425" s="488">
        <v>300</v>
      </c>
      <c r="G425" s="490" t="s">
        <v>2330</v>
      </c>
      <c r="H425" s="491" t="s">
        <v>486</v>
      </c>
      <c r="I425" s="492" t="s">
        <v>2331</v>
      </c>
      <c r="J425" s="391"/>
      <c r="K425" s="368"/>
    </row>
    <row r="426" spans="1:11" ht="30">
      <c r="A426" s="374">
        <v>414</v>
      </c>
      <c r="B426" s="486" t="s">
        <v>2332</v>
      </c>
      <c r="C426" s="486" t="s">
        <v>597</v>
      </c>
      <c r="D426" s="487" t="s">
        <v>675</v>
      </c>
      <c r="E426" s="488">
        <v>60</v>
      </c>
      <c r="F426" s="488">
        <v>300</v>
      </c>
      <c r="G426" s="490" t="s">
        <v>2333</v>
      </c>
      <c r="H426" s="491" t="s">
        <v>2334</v>
      </c>
      <c r="I426" s="492" t="s">
        <v>2335</v>
      </c>
      <c r="J426" s="391"/>
      <c r="K426" s="368"/>
    </row>
    <row r="427" spans="1:11" ht="45">
      <c r="A427" s="374">
        <v>415</v>
      </c>
      <c r="B427" s="486" t="s">
        <v>2336</v>
      </c>
      <c r="C427" s="486" t="s">
        <v>597</v>
      </c>
      <c r="D427" s="487" t="s">
        <v>675</v>
      </c>
      <c r="E427" s="488">
        <v>110</v>
      </c>
      <c r="F427" s="488">
        <v>625</v>
      </c>
      <c r="G427" s="490" t="s">
        <v>2337</v>
      </c>
      <c r="H427" s="491" t="s">
        <v>1137</v>
      </c>
      <c r="I427" s="492" t="s">
        <v>1552</v>
      </c>
      <c r="J427" s="391"/>
      <c r="K427" s="368"/>
    </row>
    <row r="428" spans="1:11" ht="30">
      <c r="A428" s="374">
        <v>416</v>
      </c>
      <c r="B428" s="486" t="s">
        <v>2338</v>
      </c>
      <c r="C428" s="486" t="s">
        <v>597</v>
      </c>
      <c r="D428" s="487" t="s">
        <v>973</v>
      </c>
      <c r="E428" s="488">
        <v>36</v>
      </c>
      <c r="F428" s="488">
        <v>125</v>
      </c>
      <c r="G428" s="490" t="s">
        <v>2339</v>
      </c>
      <c r="H428" s="491" t="s">
        <v>2340</v>
      </c>
      <c r="I428" s="492" t="s">
        <v>2341</v>
      </c>
      <c r="J428" s="391"/>
      <c r="K428" s="368"/>
    </row>
    <row r="429" spans="1:11" ht="30">
      <c r="A429" s="374">
        <v>417</v>
      </c>
      <c r="B429" s="486" t="s">
        <v>2342</v>
      </c>
      <c r="C429" s="486" t="s">
        <v>597</v>
      </c>
      <c r="D429" s="487" t="s">
        <v>675</v>
      </c>
      <c r="E429" s="488">
        <v>105</v>
      </c>
      <c r="F429" s="488" t="s">
        <v>1389</v>
      </c>
      <c r="G429" s="490" t="s">
        <v>2343</v>
      </c>
      <c r="H429" s="491" t="s">
        <v>1741</v>
      </c>
      <c r="I429" s="492" t="s">
        <v>2344</v>
      </c>
      <c r="J429" s="391"/>
      <c r="K429" s="368"/>
    </row>
    <row r="430" spans="1:11" ht="30">
      <c r="A430" s="374">
        <v>418</v>
      </c>
      <c r="B430" s="486" t="s">
        <v>2345</v>
      </c>
      <c r="C430" s="486" t="s">
        <v>597</v>
      </c>
      <c r="D430" s="487" t="s">
        <v>675</v>
      </c>
      <c r="E430" s="488">
        <v>75</v>
      </c>
      <c r="F430" s="488">
        <v>375</v>
      </c>
      <c r="G430" s="490" t="s">
        <v>2346</v>
      </c>
      <c r="H430" s="491" t="s">
        <v>1213</v>
      </c>
      <c r="I430" s="492" t="s">
        <v>2347</v>
      </c>
      <c r="J430" s="391"/>
      <c r="K430" s="368"/>
    </row>
    <row r="431" spans="1:11" ht="30">
      <c r="A431" s="374">
        <v>419</v>
      </c>
      <c r="B431" s="486" t="s">
        <v>2348</v>
      </c>
      <c r="C431" s="486" t="s">
        <v>597</v>
      </c>
      <c r="D431" s="487" t="s">
        <v>675</v>
      </c>
      <c r="E431" s="488">
        <v>65</v>
      </c>
      <c r="F431" s="488">
        <v>375</v>
      </c>
      <c r="G431" s="490" t="s">
        <v>2349</v>
      </c>
      <c r="H431" s="491" t="s">
        <v>1876</v>
      </c>
      <c r="I431" s="492" t="s">
        <v>2350</v>
      </c>
      <c r="J431" s="391"/>
      <c r="K431" s="368"/>
    </row>
    <row r="432" spans="1:11" ht="30">
      <c r="A432" s="374">
        <v>420</v>
      </c>
      <c r="B432" s="486" t="s">
        <v>2351</v>
      </c>
      <c r="C432" s="486" t="s">
        <v>597</v>
      </c>
      <c r="D432" s="487" t="s">
        <v>675</v>
      </c>
      <c r="E432" s="487" t="s">
        <v>675</v>
      </c>
      <c r="F432" s="488">
        <v>250</v>
      </c>
      <c r="G432" s="490" t="s">
        <v>2352</v>
      </c>
      <c r="H432" s="491" t="s">
        <v>2353</v>
      </c>
      <c r="I432" s="492" t="s">
        <v>2354</v>
      </c>
      <c r="J432" s="391"/>
      <c r="K432" s="368"/>
    </row>
    <row r="433" spans="1:11" ht="30">
      <c r="A433" s="374">
        <v>421</v>
      </c>
      <c r="B433" s="486" t="s">
        <v>2355</v>
      </c>
      <c r="C433" s="486" t="s">
        <v>597</v>
      </c>
      <c r="D433" s="487" t="s">
        <v>675</v>
      </c>
      <c r="E433" s="488">
        <v>63</v>
      </c>
      <c r="F433" s="488">
        <v>375</v>
      </c>
      <c r="G433" s="490" t="s">
        <v>2356</v>
      </c>
      <c r="H433" s="491" t="s">
        <v>779</v>
      </c>
      <c r="I433" s="492" t="s">
        <v>1953</v>
      </c>
      <c r="J433" s="391"/>
      <c r="K433" s="368"/>
    </row>
    <row r="434" spans="1:11" ht="30">
      <c r="A434" s="374">
        <v>422</v>
      </c>
      <c r="B434" s="486" t="s">
        <v>2357</v>
      </c>
      <c r="C434" s="486" t="s">
        <v>597</v>
      </c>
      <c r="D434" s="487" t="s">
        <v>675</v>
      </c>
      <c r="E434" s="488">
        <v>30</v>
      </c>
      <c r="F434" s="488">
        <v>300</v>
      </c>
      <c r="G434" s="490" t="s">
        <v>2358</v>
      </c>
      <c r="H434" s="491" t="s">
        <v>2359</v>
      </c>
      <c r="I434" s="492" t="s">
        <v>2360</v>
      </c>
      <c r="J434" s="391"/>
      <c r="K434" s="368"/>
    </row>
    <row r="435" spans="1:11" ht="30">
      <c r="A435" s="374">
        <v>423</v>
      </c>
      <c r="B435" s="486" t="s">
        <v>2361</v>
      </c>
      <c r="C435" s="486" t="s">
        <v>597</v>
      </c>
      <c r="D435" s="487" t="s">
        <v>675</v>
      </c>
      <c r="E435" s="488">
        <v>50</v>
      </c>
      <c r="F435" s="488">
        <v>300</v>
      </c>
      <c r="G435" s="490" t="s">
        <v>2362</v>
      </c>
      <c r="H435" s="491" t="s">
        <v>2363</v>
      </c>
      <c r="I435" s="492" t="s">
        <v>2364</v>
      </c>
      <c r="J435" s="391"/>
      <c r="K435" s="368"/>
    </row>
    <row r="436" spans="1:11" ht="30">
      <c r="A436" s="374">
        <v>424</v>
      </c>
      <c r="B436" s="486" t="s">
        <v>2365</v>
      </c>
      <c r="C436" s="486" t="s">
        <v>597</v>
      </c>
      <c r="D436" s="487" t="s">
        <v>675</v>
      </c>
      <c r="E436" s="488">
        <v>60</v>
      </c>
      <c r="F436" s="488">
        <v>300</v>
      </c>
      <c r="G436" s="490" t="s">
        <v>2366</v>
      </c>
      <c r="H436" s="491" t="s">
        <v>2367</v>
      </c>
      <c r="I436" s="492" t="s">
        <v>2368</v>
      </c>
      <c r="J436" s="391"/>
      <c r="K436" s="368"/>
    </row>
    <row r="437" spans="1:11" ht="30">
      <c r="A437" s="374">
        <v>425</v>
      </c>
      <c r="B437" s="486" t="s">
        <v>2369</v>
      </c>
      <c r="C437" s="486" t="s">
        <v>597</v>
      </c>
      <c r="D437" s="487" t="s">
        <v>675</v>
      </c>
      <c r="E437" s="488">
        <v>30</v>
      </c>
      <c r="F437" s="488">
        <v>300</v>
      </c>
      <c r="G437" s="490" t="s">
        <v>2370</v>
      </c>
      <c r="H437" s="491" t="s">
        <v>772</v>
      </c>
      <c r="I437" s="492" t="s">
        <v>2371</v>
      </c>
      <c r="J437" s="391"/>
      <c r="K437" s="368"/>
    </row>
    <row r="438" spans="1:11" ht="30">
      <c r="A438" s="374">
        <v>426</v>
      </c>
      <c r="B438" s="486" t="s">
        <v>2372</v>
      </c>
      <c r="C438" s="486" t="s">
        <v>597</v>
      </c>
      <c r="D438" s="487" t="s">
        <v>973</v>
      </c>
      <c r="E438" s="488">
        <v>52</v>
      </c>
      <c r="F438" s="488">
        <v>125</v>
      </c>
      <c r="G438" s="490" t="s">
        <v>2373</v>
      </c>
      <c r="H438" s="491" t="s">
        <v>798</v>
      </c>
      <c r="I438" s="492" t="s">
        <v>1703</v>
      </c>
      <c r="J438" s="391"/>
      <c r="K438" s="368"/>
    </row>
    <row r="439" spans="1:11" ht="45">
      <c r="A439" s="374">
        <v>427</v>
      </c>
      <c r="B439" s="486" t="s">
        <v>2374</v>
      </c>
      <c r="C439" s="486" t="s">
        <v>597</v>
      </c>
      <c r="D439" s="487" t="s">
        <v>1350</v>
      </c>
      <c r="E439" s="488">
        <v>210</v>
      </c>
      <c r="F439" s="488">
        <v>750</v>
      </c>
      <c r="G439" s="490" t="s">
        <v>2375</v>
      </c>
      <c r="H439" s="491" t="s">
        <v>1221</v>
      </c>
      <c r="I439" s="492" t="s">
        <v>2376</v>
      </c>
      <c r="J439" s="391"/>
      <c r="K439" s="368"/>
    </row>
    <row r="440" spans="1:11" ht="30">
      <c r="A440" s="374">
        <v>428</v>
      </c>
      <c r="B440" s="486" t="s">
        <v>2377</v>
      </c>
      <c r="C440" s="486" t="s">
        <v>597</v>
      </c>
      <c r="D440" s="487" t="s">
        <v>1340</v>
      </c>
      <c r="E440" s="488">
        <v>78</v>
      </c>
      <c r="F440" s="488">
        <v>225</v>
      </c>
      <c r="G440" s="490" t="s">
        <v>2378</v>
      </c>
      <c r="H440" s="491" t="s">
        <v>2379</v>
      </c>
      <c r="I440" s="492" t="s">
        <v>2380</v>
      </c>
      <c r="J440" s="391"/>
      <c r="K440" s="368"/>
    </row>
    <row r="441" spans="1:11" ht="30">
      <c r="A441" s="374">
        <v>429</v>
      </c>
      <c r="B441" s="486" t="s">
        <v>2381</v>
      </c>
      <c r="C441" s="486" t="s">
        <v>597</v>
      </c>
      <c r="D441" s="487" t="s">
        <v>1340</v>
      </c>
      <c r="E441" s="488" t="s">
        <v>2382</v>
      </c>
      <c r="F441" s="488">
        <v>225</v>
      </c>
      <c r="G441" s="490" t="s">
        <v>2383</v>
      </c>
      <c r="H441" s="491" t="s">
        <v>2166</v>
      </c>
      <c r="I441" s="492" t="s">
        <v>2384</v>
      </c>
      <c r="J441" s="391"/>
      <c r="K441" s="368"/>
    </row>
    <row r="442" spans="1:11" ht="30">
      <c r="A442" s="374">
        <v>430</v>
      </c>
      <c r="B442" s="486" t="s">
        <v>2385</v>
      </c>
      <c r="C442" s="486" t="s">
        <v>597</v>
      </c>
      <c r="D442" s="487" t="s">
        <v>973</v>
      </c>
      <c r="E442" s="488">
        <v>30</v>
      </c>
      <c r="F442" s="488">
        <v>125</v>
      </c>
      <c r="G442" s="490" t="s">
        <v>2386</v>
      </c>
      <c r="H442" s="491" t="s">
        <v>2387</v>
      </c>
      <c r="I442" s="492" t="s">
        <v>2388</v>
      </c>
      <c r="J442" s="391"/>
      <c r="K442" s="368"/>
    </row>
    <row r="443" spans="1:11" ht="30">
      <c r="A443" s="374">
        <v>431</v>
      </c>
      <c r="B443" s="486" t="s">
        <v>2389</v>
      </c>
      <c r="C443" s="486" t="s">
        <v>597</v>
      </c>
      <c r="D443" s="487" t="s">
        <v>973</v>
      </c>
      <c r="E443" s="488">
        <v>312</v>
      </c>
      <c r="F443" s="488">
        <v>250</v>
      </c>
      <c r="G443" s="490" t="s">
        <v>2390</v>
      </c>
      <c r="H443" s="491" t="s">
        <v>784</v>
      </c>
      <c r="I443" s="492" t="s">
        <v>2076</v>
      </c>
      <c r="J443" s="391"/>
      <c r="K443" s="368"/>
    </row>
    <row r="444" spans="1:11" ht="30">
      <c r="A444" s="374">
        <v>432</v>
      </c>
      <c r="B444" s="486" t="s">
        <v>2391</v>
      </c>
      <c r="C444" s="486" t="s">
        <v>597</v>
      </c>
      <c r="D444" s="487" t="s">
        <v>973</v>
      </c>
      <c r="E444" s="488">
        <v>38</v>
      </c>
      <c r="F444" s="488">
        <v>250</v>
      </c>
      <c r="G444" s="490" t="s">
        <v>2392</v>
      </c>
      <c r="H444" s="491" t="s">
        <v>1271</v>
      </c>
      <c r="I444" s="492" t="s">
        <v>2393</v>
      </c>
      <c r="J444" s="391"/>
      <c r="K444" s="368"/>
    </row>
    <row r="445" spans="1:11" ht="30">
      <c r="A445" s="374">
        <v>433</v>
      </c>
      <c r="B445" s="486" t="s">
        <v>2394</v>
      </c>
      <c r="C445" s="486" t="s">
        <v>597</v>
      </c>
      <c r="D445" s="487" t="s">
        <v>675</v>
      </c>
      <c r="E445" s="488">
        <v>50</v>
      </c>
      <c r="F445" s="488">
        <v>250</v>
      </c>
      <c r="G445" s="490" t="s">
        <v>2395</v>
      </c>
      <c r="H445" s="491" t="s">
        <v>1781</v>
      </c>
      <c r="I445" s="492" t="s">
        <v>2396</v>
      </c>
      <c r="J445" s="391"/>
      <c r="K445" s="368"/>
    </row>
    <row r="446" spans="1:11" ht="30">
      <c r="A446" s="374">
        <v>434</v>
      </c>
      <c r="B446" s="486" t="s">
        <v>2397</v>
      </c>
      <c r="C446" s="486" t="s">
        <v>597</v>
      </c>
      <c r="D446" s="487" t="s">
        <v>675</v>
      </c>
      <c r="E446" s="488">
        <v>50</v>
      </c>
      <c r="F446" s="488">
        <v>250</v>
      </c>
      <c r="G446" s="490" t="s">
        <v>2398</v>
      </c>
      <c r="H446" s="491" t="s">
        <v>892</v>
      </c>
      <c r="I446" s="492" t="s">
        <v>2399</v>
      </c>
      <c r="J446" s="391"/>
      <c r="K446" s="368"/>
    </row>
    <row r="447" spans="1:11" ht="30">
      <c r="A447" s="374">
        <v>435</v>
      </c>
      <c r="B447" s="486" t="s">
        <v>2400</v>
      </c>
      <c r="C447" s="486" t="s">
        <v>597</v>
      </c>
      <c r="D447" s="487" t="s">
        <v>675</v>
      </c>
      <c r="E447" s="488" t="s">
        <v>2401</v>
      </c>
      <c r="F447" s="488">
        <v>750</v>
      </c>
      <c r="G447" s="490" t="s">
        <v>2402</v>
      </c>
      <c r="H447" s="491" t="s">
        <v>2403</v>
      </c>
      <c r="I447" s="492" t="s">
        <v>2404</v>
      </c>
      <c r="J447" s="391"/>
      <c r="K447" s="368"/>
    </row>
    <row r="448" spans="1:11" ht="30">
      <c r="A448" s="374">
        <v>436</v>
      </c>
      <c r="B448" s="486" t="s">
        <v>2405</v>
      </c>
      <c r="C448" s="486" t="s">
        <v>597</v>
      </c>
      <c r="D448" s="487" t="s">
        <v>675</v>
      </c>
      <c r="E448" s="488" t="s">
        <v>2406</v>
      </c>
      <c r="F448" s="488">
        <v>250</v>
      </c>
      <c r="G448" s="490" t="s">
        <v>2407</v>
      </c>
      <c r="H448" s="491" t="s">
        <v>1247</v>
      </c>
      <c r="I448" s="492" t="s">
        <v>2408</v>
      </c>
      <c r="J448" s="391"/>
      <c r="K448" s="368"/>
    </row>
    <row r="449" spans="1:11" ht="30">
      <c r="A449" s="374">
        <v>437</v>
      </c>
      <c r="B449" s="486" t="s">
        <v>2409</v>
      </c>
      <c r="C449" s="486" t="s">
        <v>597</v>
      </c>
      <c r="D449" s="487" t="s">
        <v>675</v>
      </c>
      <c r="E449" s="488" t="s">
        <v>2410</v>
      </c>
      <c r="F449" s="488">
        <v>250</v>
      </c>
      <c r="G449" s="490" t="s">
        <v>2411</v>
      </c>
      <c r="H449" s="491" t="s">
        <v>2412</v>
      </c>
      <c r="I449" s="492" t="s">
        <v>2413</v>
      </c>
      <c r="J449" s="391"/>
      <c r="K449" s="368"/>
    </row>
    <row r="450" spans="1:11" ht="30">
      <c r="A450" s="374">
        <v>438</v>
      </c>
      <c r="B450" s="486" t="s">
        <v>2414</v>
      </c>
      <c r="C450" s="486" t="s">
        <v>597</v>
      </c>
      <c r="D450" s="487" t="s">
        <v>675</v>
      </c>
      <c r="E450" s="488" t="s">
        <v>2415</v>
      </c>
      <c r="F450" s="488">
        <v>300</v>
      </c>
      <c r="G450" s="490" t="s">
        <v>2416</v>
      </c>
      <c r="H450" s="491" t="s">
        <v>922</v>
      </c>
      <c r="I450" s="492" t="s">
        <v>2417</v>
      </c>
      <c r="J450" s="391"/>
      <c r="K450" s="368"/>
    </row>
    <row r="451" spans="1:11" ht="30">
      <c r="A451" s="374">
        <v>439</v>
      </c>
      <c r="B451" s="486" t="s">
        <v>2418</v>
      </c>
      <c r="C451" s="486" t="s">
        <v>597</v>
      </c>
      <c r="D451" s="487" t="s">
        <v>675</v>
      </c>
      <c r="E451" s="488">
        <v>85</v>
      </c>
      <c r="F451" s="488">
        <v>250</v>
      </c>
      <c r="G451" s="490" t="s">
        <v>2419</v>
      </c>
      <c r="H451" s="491" t="s">
        <v>1063</v>
      </c>
      <c r="I451" s="492" t="s">
        <v>2420</v>
      </c>
      <c r="J451" s="391"/>
      <c r="K451" s="368"/>
    </row>
    <row r="452" spans="1:11" ht="30">
      <c r="A452" s="374">
        <v>440</v>
      </c>
      <c r="B452" s="486" t="s">
        <v>2421</v>
      </c>
      <c r="C452" s="486" t="s">
        <v>597</v>
      </c>
      <c r="D452" s="487" t="s">
        <v>675</v>
      </c>
      <c r="E452" s="488" t="s">
        <v>2422</v>
      </c>
      <c r="F452" s="488">
        <v>250</v>
      </c>
      <c r="G452" s="490" t="s">
        <v>2423</v>
      </c>
      <c r="H452" s="491" t="s">
        <v>1063</v>
      </c>
      <c r="I452" s="492" t="s">
        <v>2424</v>
      </c>
      <c r="J452" s="391"/>
      <c r="K452" s="368"/>
    </row>
    <row r="453" spans="1:11" ht="30">
      <c r="A453" s="374">
        <v>441</v>
      </c>
      <c r="B453" s="486" t="s">
        <v>2425</v>
      </c>
      <c r="C453" s="486" t="s">
        <v>597</v>
      </c>
      <c r="D453" s="487" t="s">
        <v>675</v>
      </c>
      <c r="E453" s="488">
        <v>30</v>
      </c>
      <c r="F453" s="488">
        <v>250</v>
      </c>
      <c r="G453" s="490" t="s">
        <v>2874</v>
      </c>
      <c r="H453" s="491" t="s">
        <v>2426</v>
      </c>
      <c r="I453" s="492" t="s">
        <v>2427</v>
      </c>
      <c r="J453" s="391"/>
      <c r="K453" s="368"/>
    </row>
    <row r="454" spans="1:11" ht="30">
      <c r="A454" s="374">
        <v>442</v>
      </c>
      <c r="B454" s="486" t="s">
        <v>2428</v>
      </c>
      <c r="C454" s="486" t="s">
        <v>597</v>
      </c>
      <c r="D454" s="487" t="s">
        <v>973</v>
      </c>
      <c r="E454" s="488">
        <v>35</v>
      </c>
      <c r="F454" s="488">
        <v>250</v>
      </c>
      <c r="G454" s="490" t="s">
        <v>2429</v>
      </c>
      <c r="H454" s="491" t="s">
        <v>818</v>
      </c>
      <c r="I454" s="492" t="s">
        <v>2430</v>
      </c>
      <c r="J454" s="391"/>
      <c r="K454" s="368"/>
    </row>
    <row r="455" spans="1:11" ht="30">
      <c r="A455" s="374">
        <v>443</v>
      </c>
      <c r="B455" s="486" t="s">
        <v>2431</v>
      </c>
      <c r="C455" s="486" t="s">
        <v>597</v>
      </c>
      <c r="D455" s="487" t="s">
        <v>973</v>
      </c>
      <c r="E455" s="488">
        <v>34</v>
      </c>
      <c r="F455" s="488">
        <v>250</v>
      </c>
      <c r="G455" s="490" t="s">
        <v>2432</v>
      </c>
      <c r="H455" s="491" t="s">
        <v>2131</v>
      </c>
      <c r="I455" s="492" t="s">
        <v>2433</v>
      </c>
      <c r="J455" s="391"/>
      <c r="K455" s="368"/>
    </row>
    <row r="456" spans="1:11" ht="30">
      <c r="A456" s="374">
        <v>444</v>
      </c>
      <c r="B456" s="486" t="s">
        <v>2434</v>
      </c>
      <c r="C456" s="486" t="s">
        <v>597</v>
      </c>
      <c r="D456" s="487" t="s">
        <v>973</v>
      </c>
      <c r="E456" s="488">
        <v>40</v>
      </c>
      <c r="F456" s="488">
        <v>250</v>
      </c>
      <c r="G456" s="490" t="s">
        <v>2435</v>
      </c>
      <c r="H456" s="491" t="s">
        <v>2436</v>
      </c>
      <c r="I456" s="492" t="s">
        <v>2437</v>
      </c>
      <c r="J456" s="391"/>
      <c r="K456" s="368"/>
    </row>
    <row r="457" spans="1:11" ht="30">
      <c r="A457" s="374">
        <v>445</v>
      </c>
      <c r="B457" s="486" t="s">
        <v>2438</v>
      </c>
      <c r="C457" s="486" t="s">
        <v>597</v>
      </c>
      <c r="D457" s="487" t="s">
        <v>973</v>
      </c>
      <c r="E457" s="488">
        <v>40</v>
      </c>
      <c r="F457" s="488">
        <v>250</v>
      </c>
      <c r="G457" s="490" t="s">
        <v>2439</v>
      </c>
      <c r="H457" s="491" t="s">
        <v>2440</v>
      </c>
      <c r="I457" s="492" t="s">
        <v>2441</v>
      </c>
      <c r="J457" s="391"/>
      <c r="K457" s="368"/>
    </row>
    <row r="458" spans="1:11" ht="30">
      <c r="A458" s="374">
        <v>446</v>
      </c>
      <c r="B458" s="486" t="s">
        <v>2442</v>
      </c>
      <c r="C458" s="486" t="s">
        <v>597</v>
      </c>
      <c r="D458" s="487" t="s">
        <v>973</v>
      </c>
      <c r="E458" s="488">
        <v>35</v>
      </c>
      <c r="F458" s="488">
        <v>250</v>
      </c>
      <c r="G458" s="490" t="s">
        <v>2443</v>
      </c>
      <c r="H458" s="491" t="s">
        <v>1809</v>
      </c>
      <c r="I458" s="492" t="s">
        <v>2444</v>
      </c>
      <c r="J458" s="391"/>
      <c r="K458" s="368"/>
    </row>
    <row r="459" spans="1:11" ht="30">
      <c r="A459" s="374">
        <v>447</v>
      </c>
      <c r="B459" s="486" t="s">
        <v>2445</v>
      </c>
      <c r="C459" s="486" t="s">
        <v>597</v>
      </c>
      <c r="D459" s="487" t="s">
        <v>973</v>
      </c>
      <c r="E459" s="488">
        <v>45</v>
      </c>
      <c r="F459" s="488">
        <v>250</v>
      </c>
      <c r="G459" s="490" t="s">
        <v>2446</v>
      </c>
      <c r="H459" s="491" t="s">
        <v>2447</v>
      </c>
      <c r="I459" s="492" t="s">
        <v>2448</v>
      </c>
      <c r="J459" s="391"/>
      <c r="K459" s="368"/>
    </row>
    <row r="460" spans="1:11" ht="30">
      <c r="A460" s="374">
        <v>448</v>
      </c>
      <c r="B460" s="486" t="s">
        <v>2449</v>
      </c>
      <c r="C460" s="486" t="s">
        <v>597</v>
      </c>
      <c r="D460" s="487" t="s">
        <v>973</v>
      </c>
      <c r="E460" s="488">
        <v>45</v>
      </c>
      <c r="F460" s="488">
        <v>250</v>
      </c>
      <c r="G460" s="490" t="s">
        <v>2450</v>
      </c>
      <c r="H460" s="491" t="s">
        <v>2451</v>
      </c>
      <c r="I460" s="492" t="s">
        <v>2452</v>
      </c>
      <c r="J460" s="391"/>
      <c r="K460" s="368"/>
    </row>
    <row r="461" spans="1:11" ht="30">
      <c r="A461" s="374">
        <v>449</v>
      </c>
      <c r="B461" s="486" t="s">
        <v>2453</v>
      </c>
      <c r="C461" s="486" t="s">
        <v>597</v>
      </c>
      <c r="D461" s="487" t="s">
        <v>973</v>
      </c>
      <c r="E461" s="488">
        <v>37</v>
      </c>
      <c r="F461" s="488">
        <v>250</v>
      </c>
      <c r="G461" s="490" t="s">
        <v>2454</v>
      </c>
      <c r="H461" s="491" t="s">
        <v>2455</v>
      </c>
      <c r="I461" s="492" t="s">
        <v>2456</v>
      </c>
      <c r="J461" s="391"/>
      <c r="K461" s="368"/>
    </row>
    <row r="462" spans="1:11" ht="30">
      <c r="A462" s="374">
        <v>450</v>
      </c>
      <c r="B462" s="486" t="s">
        <v>2457</v>
      </c>
      <c r="C462" s="486" t="s">
        <v>597</v>
      </c>
      <c r="D462" s="487" t="s">
        <v>973</v>
      </c>
      <c r="E462" s="488">
        <v>45</v>
      </c>
      <c r="F462" s="488">
        <v>250</v>
      </c>
      <c r="G462" s="490" t="s">
        <v>2458</v>
      </c>
      <c r="H462" s="491" t="s">
        <v>1772</v>
      </c>
      <c r="I462" s="492" t="s">
        <v>2459</v>
      </c>
      <c r="J462" s="391"/>
      <c r="K462" s="368"/>
    </row>
    <row r="463" spans="1:11" ht="30">
      <c r="A463" s="374">
        <v>451</v>
      </c>
      <c r="B463" s="486" t="s">
        <v>2460</v>
      </c>
      <c r="C463" s="486" t="s">
        <v>597</v>
      </c>
      <c r="D463" s="487" t="s">
        <v>973</v>
      </c>
      <c r="E463" s="488">
        <v>41</v>
      </c>
      <c r="F463" s="488">
        <v>250</v>
      </c>
      <c r="G463" s="490" t="s">
        <v>2461</v>
      </c>
      <c r="H463" s="491" t="s">
        <v>2166</v>
      </c>
      <c r="I463" s="492" t="s">
        <v>2462</v>
      </c>
      <c r="J463" s="391"/>
      <c r="K463" s="368"/>
    </row>
    <row r="464" spans="1:11" ht="30">
      <c r="A464" s="374">
        <v>452</v>
      </c>
      <c r="B464" s="486" t="s">
        <v>2463</v>
      </c>
      <c r="C464" s="486" t="s">
        <v>597</v>
      </c>
      <c r="D464" s="487" t="s">
        <v>973</v>
      </c>
      <c r="E464" s="488">
        <v>90</v>
      </c>
      <c r="F464" s="488">
        <v>250</v>
      </c>
      <c r="G464" s="490" t="s">
        <v>2464</v>
      </c>
      <c r="H464" s="491" t="s">
        <v>809</v>
      </c>
      <c r="I464" s="492" t="s">
        <v>2465</v>
      </c>
      <c r="J464" s="391"/>
      <c r="K464" s="368"/>
    </row>
    <row r="465" spans="1:11" ht="30">
      <c r="A465" s="374">
        <v>453</v>
      </c>
      <c r="B465" s="486" t="s">
        <v>2466</v>
      </c>
      <c r="C465" s="486" t="s">
        <v>597</v>
      </c>
      <c r="D465" s="487" t="s">
        <v>675</v>
      </c>
      <c r="E465" s="488">
        <v>40</v>
      </c>
      <c r="F465" s="488">
        <v>250</v>
      </c>
      <c r="G465" s="490" t="s">
        <v>2467</v>
      </c>
      <c r="H465" s="491" t="s">
        <v>2468</v>
      </c>
      <c r="I465" s="492" t="s">
        <v>895</v>
      </c>
      <c r="J465" s="391"/>
      <c r="K465" s="368"/>
    </row>
    <row r="466" spans="1:11" ht="30">
      <c r="A466" s="374">
        <v>454</v>
      </c>
      <c r="B466" s="486" t="s">
        <v>2469</v>
      </c>
      <c r="C466" s="486" t="s">
        <v>597</v>
      </c>
      <c r="D466" s="487" t="s">
        <v>675</v>
      </c>
      <c r="E466" s="488">
        <v>48</v>
      </c>
      <c r="F466" s="488">
        <v>250</v>
      </c>
      <c r="G466" s="490" t="s">
        <v>2470</v>
      </c>
      <c r="H466" s="491" t="s">
        <v>818</v>
      </c>
      <c r="I466" s="492" t="s">
        <v>1929</v>
      </c>
      <c r="J466" s="391"/>
      <c r="K466" s="368"/>
    </row>
    <row r="467" spans="1:11" ht="30">
      <c r="A467" s="374">
        <v>455</v>
      </c>
      <c r="B467" s="486" t="s">
        <v>2471</v>
      </c>
      <c r="C467" s="486" t="s">
        <v>597</v>
      </c>
      <c r="D467" s="487" t="s">
        <v>675</v>
      </c>
      <c r="E467" s="488">
        <v>80</v>
      </c>
      <c r="F467" s="488">
        <v>250</v>
      </c>
      <c r="G467" s="490" t="s">
        <v>2472</v>
      </c>
      <c r="H467" s="491" t="s">
        <v>1259</v>
      </c>
      <c r="I467" s="492" t="s">
        <v>2473</v>
      </c>
      <c r="J467" s="391"/>
      <c r="K467" s="368"/>
    </row>
    <row r="468" spans="1:11" ht="30">
      <c r="A468" s="374">
        <v>456</v>
      </c>
      <c r="B468" s="486" t="s">
        <v>2474</v>
      </c>
      <c r="C468" s="486" t="s">
        <v>597</v>
      </c>
      <c r="D468" s="487" t="s">
        <v>675</v>
      </c>
      <c r="E468" s="488" t="s">
        <v>2475</v>
      </c>
      <c r="F468" s="488">
        <v>250</v>
      </c>
      <c r="G468" s="490" t="s">
        <v>2476</v>
      </c>
      <c r="H468" s="491" t="s">
        <v>2477</v>
      </c>
      <c r="I468" s="492" t="s">
        <v>2478</v>
      </c>
      <c r="J468" s="391"/>
      <c r="K468" s="368"/>
    </row>
    <row r="469" spans="1:11" ht="45">
      <c r="A469" s="374">
        <v>457</v>
      </c>
      <c r="B469" s="486" t="s">
        <v>2479</v>
      </c>
      <c r="C469" s="486" t="s">
        <v>597</v>
      </c>
      <c r="D469" s="487" t="s">
        <v>675</v>
      </c>
      <c r="E469" s="488" t="s">
        <v>2480</v>
      </c>
      <c r="F469" s="488">
        <v>250</v>
      </c>
      <c r="G469" s="490" t="s">
        <v>2481</v>
      </c>
      <c r="H469" s="491" t="s">
        <v>1597</v>
      </c>
      <c r="I469" s="492" t="s">
        <v>2482</v>
      </c>
      <c r="J469" s="391"/>
      <c r="K469" s="368"/>
    </row>
    <row r="470" spans="1:11" ht="30">
      <c r="A470" s="374">
        <v>458</v>
      </c>
      <c r="B470" s="486" t="s">
        <v>2483</v>
      </c>
      <c r="C470" s="486" t="s">
        <v>597</v>
      </c>
      <c r="D470" s="487" t="s">
        <v>675</v>
      </c>
      <c r="E470" s="488" t="s">
        <v>2484</v>
      </c>
      <c r="F470" s="488">
        <v>250</v>
      </c>
      <c r="G470" s="490" t="s">
        <v>2485</v>
      </c>
      <c r="H470" s="491" t="s">
        <v>1809</v>
      </c>
      <c r="I470" s="492" t="s">
        <v>2486</v>
      </c>
      <c r="J470" s="391"/>
      <c r="K470" s="368"/>
    </row>
    <row r="471" spans="1:11" ht="30">
      <c r="A471" s="374">
        <v>459</v>
      </c>
      <c r="B471" s="486" t="s">
        <v>2487</v>
      </c>
      <c r="C471" s="486" t="s">
        <v>597</v>
      </c>
      <c r="D471" s="487" t="s">
        <v>675</v>
      </c>
      <c r="E471" s="488" t="s">
        <v>2410</v>
      </c>
      <c r="F471" s="488">
        <v>250</v>
      </c>
      <c r="G471" s="490" t="s">
        <v>2488</v>
      </c>
      <c r="H471" s="491" t="s">
        <v>2489</v>
      </c>
      <c r="I471" s="492" t="s">
        <v>2490</v>
      </c>
      <c r="J471" s="391"/>
      <c r="K471" s="368"/>
    </row>
    <row r="472" spans="1:11" ht="30">
      <c r="A472" s="374">
        <v>460</v>
      </c>
      <c r="B472" s="486" t="s">
        <v>2491</v>
      </c>
      <c r="C472" s="486" t="s">
        <v>597</v>
      </c>
      <c r="D472" s="487" t="s">
        <v>675</v>
      </c>
      <c r="E472" s="488" t="s">
        <v>2492</v>
      </c>
      <c r="F472" s="488">
        <v>250</v>
      </c>
      <c r="G472" s="490" t="s">
        <v>2493</v>
      </c>
      <c r="H472" s="491" t="s">
        <v>2045</v>
      </c>
      <c r="I472" s="492" t="s">
        <v>2494</v>
      </c>
      <c r="J472" s="391"/>
      <c r="K472" s="368"/>
    </row>
    <row r="473" spans="1:11" ht="30">
      <c r="A473" s="374">
        <v>461</v>
      </c>
      <c r="B473" s="486" t="s">
        <v>2495</v>
      </c>
      <c r="C473" s="486" t="s">
        <v>597</v>
      </c>
      <c r="D473" s="487" t="s">
        <v>675</v>
      </c>
      <c r="E473" s="488">
        <v>51</v>
      </c>
      <c r="F473" s="488">
        <v>250</v>
      </c>
      <c r="G473" s="490" t="s">
        <v>2496</v>
      </c>
      <c r="H473" s="491" t="s">
        <v>2497</v>
      </c>
      <c r="I473" s="492" t="s">
        <v>2498</v>
      </c>
      <c r="J473" s="391"/>
      <c r="K473" s="368"/>
    </row>
    <row r="474" spans="1:11" ht="30">
      <c r="A474" s="374">
        <v>462</v>
      </c>
      <c r="B474" s="486" t="s">
        <v>2499</v>
      </c>
      <c r="C474" s="486" t="s">
        <v>597</v>
      </c>
      <c r="D474" s="487" t="s">
        <v>675</v>
      </c>
      <c r="E474" s="488">
        <v>250</v>
      </c>
      <c r="F474" s="488">
        <v>380</v>
      </c>
      <c r="G474" s="490" t="s">
        <v>2500</v>
      </c>
      <c r="H474" s="491" t="s">
        <v>486</v>
      </c>
      <c r="I474" s="492" t="s">
        <v>2501</v>
      </c>
      <c r="J474" s="391"/>
      <c r="K474" s="368"/>
    </row>
    <row r="475" spans="1:11" ht="30">
      <c r="A475" s="374">
        <v>463</v>
      </c>
      <c r="B475" s="486" t="s">
        <v>2502</v>
      </c>
      <c r="C475" s="486" t="s">
        <v>597</v>
      </c>
      <c r="D475" s="487" t="s">
        <v>675</v>
      </c>
      <c r="E475" s="488">
        <v>24.12</v>
      </c>
      <c r="F475" s="488">
        <v>380</v>
      </c>
      <c r="G475" s="490" t="s">
        <v>2503</v>
      </c>
      <c r="H475" s="491" t="s">
        <v>486</v>
      </c>
      <c r="I475" s="492" t="s">
        <v>2504</v>
      </c>
      <c r="J475" s="391"/>
      <c r="K475" s="368"/>
    </row>
    <row r="476" spans="1:11" ht="30">
      <c r="A476" s="374">
        <v>464</v>
      </c>
      <c r="B476" s="486" t="s">
        <v>2505</v>
      </c>
      <c r="C476" s="486" t="s">
        <v>597</v>
      </c>
      <c r="D476" s="487" t="s">
        <v>675</v>
      </c>
      <c r="E476" s="488" t="s">
        <v>2506</v>
      </c>
      <c r="F476" s="488">
        <v>380</v>
      </c>
      <c r="G476" s="490" t="s">
        <v>2507</v>
      </c>
      <c r="H476" s="491" t="s">
        <v>1597</v>
      </c>
      <c r="I476" s="492" t="s">
        <v>1925</v>
      </c>
      <c r="J476" s="391"/>
      <c r="K476" s="368"/>
    </row>
    <row r="477" spans="1:11" ht="30">
      <c r="A477" s="374">
        <v>465</v>
      </c>
      <c r="B477" s="486" t="s">
        <v>2508</v>
      </c>
      <c r="C477" s="486" t="s">
        <v>597</v>
      </c>
      <c r="D477" s="487" t="s">
        <v>675</v>
      </c>
      <c r="E477" s="488">
        <v>353</v>
      </c>
      <c r="F477" s="488">
        <v>750</v>
      </c>
      <c r="G477" s="490" t="s">
        <v>2509</v>
      </c>
      <c r="H477" s="491" t="s">
        <v>779</v>
      </c>
      <c r="I477" s="492" t="s">
        <v>2510</v>
      </c>
      <c r="J477" s="391"/>
      <c r="K477" s="368"/>
    </row>
    <row r="478" spans="1:11" ht="30">
      <c r="A478" s="374">
        <v>466</v>
      </c>
      <c r="B478" s="486" t="s">
        <v>2511</v>
      </c>
      <c r="C478" s="486" t="s">
        <v>597</v>
      </c>
      <c r="D478" s="487" t="s">
        <v>675</v>
      </c>
      <c r="E478" s="488" t="s">
        <v>2512</v>
      </c>
      <c r="F478" s="488" t="s">
        <v>2513</v>
      </c>
      <c r="G478" s="490" t="s">
        <v>2514</v>
      </c>
      <c r="H478" s="491" t="s">
        <v>2515</v>
      </c>
      <c r="I478" s="492" t="s">
        <v>2516</v>
      </c>
      <c r="J478" s="391"/>
      <c r="K478" s="368"/>
    </row>
    <row r="479" spans="1:11" ht="30">
      <c r="A479" s="374">
        <v>467</v>
      </c>
      <c r="B479" s="486" t="s">
        <v>2517</v>
      </c>
      <c r="C479" s="486" t="s">
        <v>597</v>
      </c>
      <c r="D479" s="487" t="s">
        <v>982</v>
      </c>
      <c r="E479" s="488" t="s">
        <v>2518</v>
      </c>
      <c r="F479" s="488">
        <v>1250</v>
      </c>
      <c r="G479" s="490" t="s">
        <v>2519</v>
      </c>
      <c r="H479" s="491" t="s">
        <v>2520</v>
      </c>
      <c r="I479" s="492" t="s">
        <v>2521</v>
      </c>
      <c r="J479" s="391"/>
      <c r="K479" s="368"/>
    </row>
    <row r="480" spans="1:11" ht="30">
      <c r="A480" s="374">
        <v>468</v>
      </c>
      <c r="B480" s="486" t="s">
        <v>2522</v>
      </c>
      <c r="C480" s="486" t="s">
        <v>597</v>
      </c>
      <c r="D480" s="487" t="s">
        <v>675</v>
      </c>
      <c r="E480" s="488">
        <v>151</v>
      </c>
      <c r="F480" s="488">
        <v>1250</v>
      </c>
      <c r="G480" s="490" t="s">
        <v>2523</v>
      </c>
      <c r="H480" s="491" t="s">
        <v>2524</v>
      </c>
      <c r="I480" s="492" t="s">
        <v>2525</v>
      </c>
      <c r="J480" s="391"/>
      <c r="K480" s="368"/>
    </row>
    <row r="481" spans="1:11" ht="30">
      <c r="A481" s="374">
        <v>469</v>
      </c>
      <c r="B481" s="486" t="s">
        <v>2555</v>
      </c>
      <c r="C481" s="486" t="s">
        <v>597</v>
      </c>
      <c r="D481" s="487" t="s">
        <v>671</v>
      </c>
      <c r="E481" s="488">
        <v>120</v>
      </c>
      <c r="F481" s="488">
        <v>875</v>
      </c>
      <c r="G481" s="490"/>
      <c r="H481" s="491"/>
      <c r="I481" s="492"/>
      <c r="J481" s="391" t="s">
        <v>1336</v>
      </c>
      <c r="K481" s="368" t="s">
        <v>2875</v>
      </c>
    </row>
    <row r="482" spans="1:11" ht="30">
      <c r="A482" s="374">
        <v>470</v>
      </c>
      <c r="B482" s="486" t="s">
        <v>2556</v>
      </c>
      <c r="C482" s="486" t="s">
        <v>597</v>
      </c>
      <c r="D482" s="487" t="s">
        <v>2876</v>
      </c>
      <c r="E482" s="488">
        <v>110</v>
      </c>
      <c r="F482" s="488">
        <v>1875</v>
      </c>
      <c r="G482" s="490" t="s">
        <v>2557</v>
      </c>
      <c r="H482" s="491" t="s">
        <v>1876</v>
      </c>
      <c r="I482" s="492" t="s">
        <v>2558</v>
      </c>
      <c r="J482" s="391"/>
      <c r="K482" s="368"/>
    </row>
    <row r="483" spans="1:11" ht="60">
      <c r="A483" s="374">
        <v>471</v>
      </c>
      <c r="B483" s="486" t="s">
        <v>2559</v>
      </c>
      <c r="C483" s="486" t="s">
        <v>597</v>
      </c>
      <c r="D483" s="487" t="s">
        <v>2560</v>
      </c>
      <c r="E483" s="488">
        <v>60</v>
      </c>
      <c r="F483" s="488">
        <v>1400</v>
      </c>
      <c r="G483" s="490"/>
      <c r="H483" s="491"/>
      <c r="I483" s="492"/>
      <c r="J483" s="391" t="s">
        <v>2561</v>
      </c>
      <c r="K483" s="368" t="s">
        <v>2562</v>
      </c>
    </row>
    <row r="484" spans="1:11" ht="30">
      <c r="A484" s="374">
        <v>472</v>
      </c>
      <c r="B484" s="486" t="s">
        <v>2563</v>
      </c>
      <c r="C484" s="486" t="s">
        <v>597</v>
      </c>
      <c r="D484" s="487" t="s">
        <v>982</v>
      </c>
      <c r="E484" s="488">
        <v>119.22</v>
      </c>
      <c r="F484" s="488">
        <v>1000</v>
      </c>
      <c r="G484" s="490"/>
      <c r="H484" s="491"/>
      <c r="I484" s="492"/>
      <c r="J484" s="391" t="s">
        <v>2564</v>
      </c>
      <c r="K484" s="368" t="s">
        <v>2565</v>
      </c>
    </row>
    <row r="485" spans="1:11" ht="30">
      <c r="A485" s="374">
        <v>473</v>
      </c>
      <c r="B485" s="486" t="s">
        <v>2566</v>
      </c>
      <c r="C485" s="486" t="s">
        <v>597</v>
      </c>
      <c r="D485" s="487" t="s">
        <v>973</v>
      </c>
      <c r="E485" s="488">
        <v>90</v>
      </c>
      <c r="F485" s="488">
        <v>250</v>
      </c>
      <c r="G485" s="490" t="s">
        <v>2567</v>
      </c>
      <c r="H485" s="491" t="s">
        <v>809</v>
      </c>
      <c r="I485" s="492" t="s">
        <v>2465</v>
      </c>
      <c r="J485" s="391"/>
      <c r="K485" s="368"/>
    </row>
    <row r="486" spans="1:11" ht="30">
      <c r="A486" s="374">
        <v>474</v>
      </c>
      <c r="B486" s="486" t="s">
        <v>2568</v>
      </c>
      <c r="C486" s="486" t="s">
        <v>597</v>
      </c>
      <c r="D486" s="487" t="s">
        <v>973</v>
      </c>
      <c r="E486" s="488">
        <v>41</v>
      </c>
      <c r="F486" s="488">
        <v>250</v>
      </c>
      <c r="G486" s="490" t="s">
        <v>2569</v>
      </c>
      <c r="H486" s="491" t="s">
        <v>2166</v>
      </c>
      <c r="I486" s="492" t="s">
        <v>2462</v>
      </c>
      <c r="J486" s="391"/>
      <c r="K486" s="368"/>
    </row>
    <row r="487" spans="1:11" ht="30">
      <c r="A487" s="374">
        <v>475</v>
      </c>
      <c r="B487" s="486" t="s">
        <v>2570</v>
      </c>
      <c r="C487" s="486" t="s">
        <v>597</v>
      </c>
      <c r="D487" s="487" t="s">
        <v>675</v>
      </c>
      <c r="E487" s="488">
        <v>50</v>
      </c>
      <c r="F487" s="488">
        <v>300</v>
      </c>
      <c r="G487" s="490" t="s">
        <v>2571</v>
      </c>
      <c r="H487" s="491" t="s">
        <v>2572</v>
      </c>
      <c r="I487" s="492" t="s">
        <v>2364</v>
      </c>
      <c r="J487" s="391"/>
      <c r="K487" s="368"/>
    </row>
    <row r="488" spans="1:11" ht="30">
      <c r="A488" s="374">
        <v>476</v>
      </c>
      <c r="B488" s="486" t="s">
        <v>2573</v>
      </c>
      <c r="C488" s="486" t="s">
        <v>597</v>
      </c>
      <c r="D488" s="487" t="s">
        <v>1350</v>
      </c>
      <c r="E488" s="488">
        <v>90</v>
      </c>
      <c r="F488" s="488">
        <v>500</v>
      </c>
      <c r="G488" s="490" t="s">
        <v>2574</v>
      </c>
      <c r="H488" s="491" t="s">
        <v>950</v>
      </c>
      <c r="I488" s="492" t="s">
        <v>2575</v>
      </c>
      <c r="J488" s="391"/>
      <c r="K488" s="368"/>
    </row>
    <row r="489" spans="1:11" ht="15" customHeight="1">
      <c r="A489" s="374">
        <v>477</v>
      </c>
      <c r="B489" s="486" t="s">
        <v>2576</v>
      </c>
      <c r="C489" s="486" t="s">
        <v>597</v>
      </c>
      <c r="D489" s="487" t="s">
        <v>1350</v>
      </c>
      <c r="E489" s="488">
        <v>73</v>
      </c>
      <c r="F489" s="488">
        <v>300</v>
      </c>
      <c r="G489" s="490" t="s">
        <v>2577</v>
      </c>
      <c r="H489" s="491" t="s">
        <v>1872</v>
      </c>
      <c r="I489" s="492" t="s">
        <v>2578</v>
      </c>
      <c r="J489" s="391"/>
      <c r="K489" s="368"/>
    </row>
    <row r="490" spans="1:11" ht="30">
      <c r="A490" s="374">
        <v>478</v>
      </c>
      <c r="B490" s="486" t="s">
        <v>2579</v>
      </c>
      <c r="C490" s="486" t="s">
        <v>597</v>
      </c>
      <c r="D490" s="487" t="s">
        <v>1350</v>
      </c>
      <c r="E490" s="488">
        <v>71.98</v>
      </c>
      <c r="F490" s="488">
        <v>380</v>
      </c>
      <c r="G490" s="490"/>
      <c r="H490" s="491"/>
      <c r="I490" s="492"/>
      <c r="J490" s="391" t="s">
        <v>2580</v>
      </c>
      <c r="K490" s="368" t="s">
        <v>2581</v>
      </c>
    </row>
    <row r="491" spans="1:11" ht="30">
      <c r="A491" s="374">
        <v>479</v>
      </c>
      <c r="B491" s="486" t="s">
        <v>2582</v>
      </c>
      <c r="C491" s="486" t="s">
        <v>597</v>
      </c>
      <c r="D491" s="487" t="s">
        <v>2872</v>
      </c>
      <c r="E491" s="488">
        <v>36.020000000000003</v>
      </c>
      <c r="F491" s="488">
        <v>250</v>
      </c>
      <c r="G491" s="490" t="s">
        <v>2583</v>
      </c>
      <c r="H491" s="491" t="s">
        <v>2584</v>
      </c>
      <c r="I491" s="492" t="s">
        <v>2585</v>
      </c>
      <c r="J491" s="391"/>
      <c r="K491" s="368"/>
    </row>
    <row r="492" spans="1:11" ht="15" customHeight="1">
      <c r="A492" s="374">
        <v>480</v>
      </c>
      <c r="B492" s="486" t="s">
        <v>2586</v>
      </c>
      <c r="C492" s="486" t="s">
        <v>597</v>
      </c>
      <c r="D492" s="487" t="s">
        <v>973</v>
      </c>
      <c r="E492" s="488">
        <v>100.44</v>
      </c>
      <c r="F492" s="488">
        <v>125</v>
      </c>
      <c r="G492" s="490" t="s">
        <v>2587</v>
      </c>
      <c r="H492" s="491" t="s">
        <v>1658</v>
      </c>
      <c r="I492" s="492" t="s">
        <v>2588</v>
      </c>
      <c r="J492" s="391"/>
      <c r="K492" s="368"/>
    </row>
    <row r="493" spans="1:11" ht="30" customHeight="1">
      <c r="A493" s="374">
        <v>481</v>
      </c>
      <c r="B493" s="486" t="s">
        <v>2589</v>
      </c>
      <c r="C493" s="486" t="s">
        <v>597</v>
      </c>
      <c r="D493" s="487" t="s">
        <v>2590</v>
      </c>
      <c r="E493" s="488">
        <v>30</v>
      </c>
      <c r="F493" s="488">
        <v>250</v>
      </c>
      <c r="G493" s="490" t="s">
        <v>2591</v>
      </c>
      <c r="H493" s="491" t="s">
        <v>2592</v>
      </c>
      <c r="I493" s="492" t="s">
        <v>1316</v>
      </c>
      <c r="J493" s="391"/>
      <c r="K493" s="368"/>
    </row>
    <row r="494" spans="1:11" ht="30">
      <c r="A494" s="374">
        <v>482</v>
      </c>
      <c r="B494" s="486" t="s">
        <v>2593</v>
      </c>
      <c r="C494" s="486" t="s">
        <v>597</v>
      </c>
      <c r="D494" s="487" t="s">
        <v>2590</v>
      </c>
      <c r="E494" s="488">
        <v>130</v>
      </c>
      <c r="F494" s="488">
        <v>250</v>
      </c>
      <c r="G494" s="490" t="s">
        <v>2594</v>
      </c>
      <c r="H494" s="491" t="s">
        <v>834</v>
      </c>
      <c r="I494" s="492" t="s">
        <v>951</v>
      </c>
      <c r="J494" s="391"/>
      <c r="K494" s="368"/>
    </row>
    <row r="495" spans="1:11" ht="30">
      <c r="A495" s="374">
        <v>483</v>
      </c>
      <c r="B495" s="486" t="s">
        <v>2595</v>
      </c>
      <c r="C495" s="486" t="s">
        <v>597</v>
      </c>
      <c r="D495" s="487" t="s">
        <v>2590</v>
      </c>
      <c r="E495" s="488">
        <v>165</v>
      </c>
      <c r="F495" s="488">
        <v>250</v>
      </c>
      <c r="G495" s="490" t="s">
        <v>2596</v>
      </c>
      <c r="H495" s="491" t="s">
        <v>2597</v>
      </c>
      <c r="I495" s="492" t="s">
        <v>2598</v>
      </c>
      <c r="J495" s="391"/>
      <c r="K495" s="368"/>
    </row>
    <row r="496" spans="1:11" ht="30">
      <c r="A496" s="374">
        <v>484</v>
      </c>
      <c r="B496" s="486" t="s">
        <v>2599</v>
      </c>
      <c r="C496" s="486" t="s">
        <v>597</v>
      </c>
      <c r="D496" s="487" t="s">
        <v>2590</v>
      </c>
      <c r="E496" s="488">
        <v>110</v>
      </c>
      <c r="F496" s="488">
        <v>250</v>
      </c>
      <c r="G496" s="490" t="s">
        <v>2600</v>
      </c>
      <c r="H496" s="491" t="s">
        <v>2049</v>
      </c>
      <c r="I496" s="492" t="s">
        <v>2601</v>
      </c>
      <c r="J496" s="391"/>
      <c r="K496" s="368"/>
    </row>
    <row r="497" spans="1:11" ht="30">
      <c r="A497" s="374">
        <v>485</v>
      </c>
      <c r="B497" s="486" t="s">
        <v>2602</v>
      </c>
      <c r="C497" s="486" t="s">
        <v>597</v>
      </c>
      <c r="D497" s="487" t="s">
        <v>2590</v>
      </c>
      <c r="E497" s="488">
        <v>30</v>
      </c>
      <c r="F497" s="488">
        <v>250</v>
      </c>
      <c r="G497" s="490" t="s">
        <v>2603</v>
      </c>
      <c r="H497" s="491" t="s">
        <v>2604</v>
      </c>
      <c r="I497" s="492" t="s">
        <v>2605</v>
      </c>
      <c r="J497" s="391"/>
      <c r="K497" s="368"/>
    </row>
    <row r="498" spans="1:11" ht="30">
      <c r="A498" s="374">
        <v>486</v>
      </c>
      <c r="B498" s="486" t="s">
        <v>2606</v>
      </c>
      <c r="C498" s="486" t="s">
        <v>597</v>
      </c>
      <c r="D498" s="487" t="s">
        <v>2590</v>
      </c>
      <c r="E498" s="488">
        <v>30</v>
      </c>
      <c r="F498" s="488">
        <v>250</v>
      </c>
      <c r="G498" s="490" t="s">
        <v>2607</v>
      </c>
      <c r="H498" s="491" t="s">
        <v>2608</v>
      </c>
      <c r="I498" s="492" t="s">
        <v>2609</v>
      </c>
      <c r="J498" s="391"/>
      <c r="K498" s="368"/>
    </row>
    <row r="499" spans="1:11" ht="30">
      <c r="A499" s="374">
        <v>487</v>
      </c>
      <c r="B499" s="486" t="s">
        <v>2610</v>
      </c>
      <c r="C499" s="486" t="s">
        <v>597</v>
      </c>
      <c r="D499" s="487" t="s">
        <v>2590</v>
      </c>
      <c r="E499" s="488">
        <v>54</v>
      </c>
      <c r="F499" s="488">
        <v>250</v>
      </c>
      <c r="G499" s="490" t="s">
        <v>2611</v>
      </c>
      <c r="H499" s="491" t="s">
        <v>779</v>
      </c>
      <c r="I499" s="492" t="s">
        <v>2612</v>
      </c>
      <c r="J499" s="391"/>
      <c r="K499" s="368"/>
    </row>
    <row r="500" spans="1:11" ht="30">
      <c r="A500" s="374">
        <v>488</v>
      </c>
      <c r="B500" s="486" t="s">
        <v>2613</v>
      </c>
      <c r="C500" s="486" t="s">
        <v>597</v>
      </c>
      <c r="D500" s="487" t="s">
        <v>2590</v>
      </c>
      <c r="E500" s="488">
        <v>30</v>
      </c>
      <c r="F500" s="488">
        <v>250</v>
      </c>
      <c r="G500" s="490" t="s">
        <v>2614</v>
      </c>
      <c r="H500" s="491" t="s">
        <v>2615</v>
      </c>
      <c r="I500" s="492" t="s">
        <v>2616</v>
      </c>
      <c r="J500" s="391"/>
      <c r="K500" s="368"/>
    </row>
    <row r="501" spans="1:11" ht="30">
      <c r="A501" s="374">
        <v>489</v>
      </c>
      <c r="B501" s="486" t="s">
        <v>2617</v>
      </c>
      <c r="C501" s="486" t="s">
        <v>597</v>
      </c>
      <c r="D501" s="487" t="s">
        <v>2876</v>
      </c>
      <c r="E501" s="488">
        <v>30</v>
      </c>
      <c r="F501" s="488">
        <v>375</v>
      </c>
      <c r="G501" s="490" t="s">
        <v>2618</v>
      </c>
      <c r="H501" s="491" t="s">
        <v>2096</v>
      </c>
      <c r="I501" s="492" t="s">
        <v>1953</v>
      </c>
      <c r="J501" s="391"/>
      <c r="K501" s="368"/>
    </row>
    <row r="502" spans="1:11" ht="30">
      <c r="A502" s="374">
        <v>490</v>
      </c>
      <c r="B502" s="486" t="s">
        <v>2619</v>
      </c>
      <c r="C502" s="486" t="s">
        <v>597</v>
      </c>
      <c r="D502" s="487" t="s">
        <v>2876</v>
      </c>
      <c r="E502" s="488">
        <v>30</v>
      </c>
      <c r="F502" s="488">
        <v>375</v>
      </c>
      <c r="G502" s="490" t="s">
        <v>2620</v>
      </c>
      <c r="H502" s="491" t="s">
        <v>2621</v>
      </c>
      <c r="I502" s="492" t="s">
        <v>2459</v>
      </c>
      <c r="J502" s="391"/>
      <c r="K502" s="368"/>
    </row>
    <row r="503" spans="1:11" ht="30">
      <c r="A503" s="374">
        <v>491</v>
      </c>
      <c r="B503" s="486" t="s">
        <v>2622</v>
      </c>
      <c r="C503" s="486" t="s">
        <v>597</v>
      </c>
      <c r="D503" s="487" t="s">
        <v>2876</v>
      </c>
      <c r="E503" s="488">
        <v>27.8</v>
      </c>
      <c r="F503" s="488">
        <v>375</v>
      </c>
      <c r="G503" s="490" t="s">
        <v>2623</v>
      </c>
      <c r="H503" s="491" t="s">
        <v>2597</v>
      </c>
      <c r="I503" s="492" t="s">
        <v>2104</v>
      </c>
      <c r="J503" s="391"/>
      <c r="K503" s="368"/>
    </row>
    <row r="504" spans="1:11" ht="30">
      <c r="A504" s="374">
        <v>492</v>
      </c>
      <c r="B504" s="486" t="s">
        <v>2624</v>
      </c>
      <c r="C504" s="486" t="s">
        <v>597</v>
      </c>
      <c r="D504" s="487" t="s">
        <v>2876</v>
      </c>
      <c r="E504" s="488">
        <v>30</v>
      </c>
      <c r="F504" s="488">
        <v>375</v>
      </c>
      <c r="G504" s="490" t="s">
        <v>2625</v>
      </c>
      <c r="H504" s="491" t="s">
        <v>2626</v>
      </c>
      <c r="I504" s="492" t="s">
        <v>2627</v>
      </c>
      <c r="J504" s="391"/>
      <c r="K504" s="368"/>
    </row>
    <row r="505" spans="1:11" ht="30">
      <c r="A505" s="374">
        <v>493</v>
      </c>
      <c r="B505" s="486" t="s">
        <v>2628</v>
      </c>
      <c r="C505" s="486" t="s">
        <v>597</v>
      </c>
      <c r="D505" s="487" t="s">
        <v>2590</v>
      </c>
      <c r="E505" s="488">
        <v>30</v>
      </c>
      <c r="F505" s="488">
        <v>250</v>
      </c>
      <c r="G505" s="490" t="s">
        <v>2629</v>
      </c>
      <c r="H505" s="491" t="s">
        <v>841</v>
      </c>
      <c r="I505" s="492" t="s">
        <v>2630</v>
      </c>
      <c r="J505" s="391"/>
      <c r="K505" s="368"/>
    </row>
    <row r="506" spans="1:11" ht="45">
      <c r="A506" s="374">
        <v>494</v>
      </c>
      <c r="B506" s="486" t="s">
        <v>2631</v>
      </c>
      <c r="C506" s="486" t="s">
        <v>597</v>
      </c>
      <c r="D506" s="487" t="s">
        <v>2590</v>
      </c>
      <c r="E506" s="488">
        <v>30</v>
      </c>
      <c r="F506" s="488">
        <v>250</v>
      </c>
      <c r="G506" s="490" t="s">
        <v>2632</v>
      </c>
      <c r="H506" s="491" t="s">
        <v>761</v>
      </c>
      <c r="I506" s="492" t="s">
        <v>2633</v>
      </c>
      <c r="J506" s="391"/>
      <c r="K506" s="368"/>
    </row>
    <row r="507" spans="1:11" ht="30">
      <c r="A507" s="374">
        <v>495</v>
      </c>
      <c r="B507" s="486" t="s">
        <v>2634</v>
      </c>
      <c r="C507" s="486" t="s">
        <v>597</v>
      </c>
      <c r="D507" s="487" t="s">
        <v>2590</v>
      </c>
      <c r="E507" s="488">
        <v>30</v>
      </c>
      <c r="F507" s="488">
        <v>250</v>
      </c>
      <c r="G507" s="490" t="s">
        <v>2635</v>
      </c>
      <c r="H507" s="491" t="s">
        <v>1103</v>
      </c>
      <c r="I507" s="492" t="s">
        <v>2636</v>
      </c>
      <c r="J507" s="391"/>
      <c r="K507" s="368"/>
    </row>
    <row r="508" spans="1:11" ht="15" customHeight="1">
      <c r="A508" s="374">
        <v>496</v>
      </c>
      <c r="B508" s="486" t="s">
        <v>2637</v>
      </c>
      <c r="C508" s="486" t="s">
        <v>597</v>
      </c>
      <c r="D508" s="487" t="s">
        <v>2590</v>
      </c>
      <c r="E508" s="488">
        <v>30</v>
      </c>
      <c r="F508" s="488">
        <v>250</v>
      </c>
      <c r="G508" s="490" t="s">
        <v>2638</v>
      </c>
      <c r="H508" s="491" t="s">
        <v>1658</v>
      </c>
      <c r="I508" s="492" t="s">
        <v>1700</v>
      </c>
      <c r="J508" s="391"/>
      <c r="K508" s="368"/>
    </row>
    <row r="509" spans="1:11" ht="45">
      <c r="A509" s="374">
        <v>497</v>
      </c>
      <c r="B509" s="368" t="s">
        <v>2877</v>
      </c>
      <c r="C509" s="486" t="s">
        <v>597</v>
      </c>
      <c r="D509" s="374" t="s">
        <v>920</v>
      </c>
      <c r="E509" s="374">
        <v>50</v>
      </c>
      <c r="F509" s="374">
        <v>500</v>
      </c>
      <c r="G509" s="374">
        <v>61007002755</v>
      </c>
      <c r="H509" s="492" t="s">
        <v>2878</v>
      </c>
      <c r="I509" s="492" t="s">
        <v>1227</v>
      </c>
      <c r="J509" s="492"/>
      <c r="K509" s="368"/>
    </row>
    <row r="510" spans="1:11" ht="30">
      <c r="A510" s="374">
        <v>498</v>
      </c>
      <c r="B510" s="486" t="s">
        <v>2879</v>
      </c>
      <c r="C510" s="486" t="s">
        <v>597</v>
      </c>
      <c r="D510" s="374" t="s">
        <v>675</v>
      </c>
      <c r="E510" s="488">
        <v>30</v>
      </c>
      <c r="F510" s="488">
        <v>375</v>
      </c>
      <c r="G510" s="490" t="s">
        <v>2880</v>
      </c>
      <c r="H510" s="491" t="s">
        <v>486</v>
      </c>
      <c r="I510" s="492" t="s">
        <v>2881</v>
      </c>
      <c r="J510" s="391"/>
      <c r="K510" s="368"/>
    </row>
    <row r="511" spans="1:11" ht="30">
      <c r="A511" s="374">
        <v>499</v>
      </c>
      <c r="B511" s="486" t="s">
        <v>2882</v>
      </c>
      <c r="C511" s="486" t="s">
        <v>597</v>
      </c>
      <c r="D511" s="374" t="s">
        <v>675</v>
      </c>
      <c r="E511" s="488">
        <v>35</v>
      </c>
      <c r="F511" s="488">
        <v>375</v>
      </c>
      <c r="G511" s="490" t="s">
        <v>2883</v>
      </c>
      <c r="H511" s="491" t="s">
        <v>2884</v>
      </c>
      <c r="I511" s="492" t="s">
        <v>2885</v>
      </c>
      <c r="J511" s="391"/>
      <c r="K511" s="368"/>
    </row>
    <row r="512" spans="1:11" ht="30">
      <c r="A512" s="374">
        <v>500</v>
      </c>
      <c r="B512" s="486" t="s">
        <v>2886</v>
      </c>
      <c r="C512" s="486" t="s">
        <v>597</v>
      </c>
      <c r="D512" s="374" t="s">
        <v>973</v>
      </c>
      <c r="E512" s="488">
        <v>30</v>
      </c>
      <c r="F512" s="488">
        <v>250</v>
      </c>
      <c r="G512" s="490" t="s">
        <v>2887</v>
      </c>
      <c r="H512" s="491" t="s">
        <v>2884</v>
      </c>
      <c r="I512" s="492" t="s">
        <v>2888</v>
      </c>
      <c r="J512" s="391"/>
      <c r="K512" s="368"/>
    </row>
    <row r="513" spans="1:11" ht="30">
      <c r="A513" s="374">
        <v>501</v>
      </c>
      <c r="B513" s="486" t="s">
        <v>2889</v>
      </c>
      <c r="C513" s="486" t="s">
        <v>597</v>
      </c>
      <c r="D513" s="374" t="s">
        <v>2890</v>
      </c>
      <c r="E513" s="488">
        <v>20</v>
      </c>
      <c r="F513" s="488">
        <v>150</v>
      </c>
      <c r="G513" s="490" t="s">
        <v>2891</v>
      </c>
      <c r="H513" s="491" t="s">
        <v>2892</v>
      </c>
      <c r="I513" s="492" t="s">
        <v>2229</v>
      </c>
      <c r="J513" s="391"/>
      <c r="K513" s="368"/>
    </row>
    <row r="514" spans="1:11" ht="30">
      <c r="A514" s="374">
        <v>502</v>
      </c>
      <c r="B514" s="486" t="s">
        <v>1415</v>
      </c>
      <c r="C514" s="486" t="s">
        <v>597</v>
      </c>
      <c r="D514" s="487" t="s">
        <v>671</v>
      </c>
      <c r="E514" s="488">
        <v>250</v>
      </c>
      <c r="F514" s="488">
        <v>1000</v>
      </c>
      <c r="G514" s="490" t="s">
        <v>814</v>
      </c>
      <c r="H514" s="491" t="s">
        <v>815</v>
      </c>
      <c r="I514" s="492" t="s">
        <v>1079</v>
      </c>
      <c r="J514" s="391"/>
      <c r="K514" s="368"/>
    </row>
    <row r="515" spans="1:11" ht="30">
      <c r="A515" s="374">
        <v>503</v>
      </c>
      <c r="B515" s="486" t="s">
        <v>2893</v>
      </c>
      <c r="C515" s="486" t="s">
        <v>597</v>
      </c>
      <c r="D515" s="487" t="s">
        <v>2590</v>
      </c>
      <c r="E515" s="488">
        <v>70</v>
      </c>
      <c r="F515" s="488">
        <v>375</v>
      </c>
      <c r="G515" s="490" t="s">
        <v>2894</v>
      </c>
      <c r="H515" s="491" t="s">
        <v>2895</v>
      </c>
      <c r="I515" s="492" t="s">
        <v>2896</v>
      </c>
      <c r="J515" s="391"/>
      <c r="K515" s="368"/>
    </row>
    <row r="516" spans="1:11" ht="30">
      <c r="A516" s="374">
        <v>504</v>
      </c>
      <c r="B516" s="486" t="s">
        <v>2897</v>
      </c>
      <c r="C516" s="486" t="s">
        <v>597</v>
      </c>
      <c r="D516" s="487" t="s">
        <v>2590</v>
      </c>
      <c r="E516" s="488">
        <v>66.900000000000006</v>
      </c>
      <c r="F516" s="488">
        <v>375</v>
      </c>
      <c r="G516" s="490" t="s">
        <v>2898</v>
      </c>
      <c r="H516" s="491" t="s">
        <v>2899</v>
      </c>
      <c r="I516" s="492" t="s">
        <v>2900</v>
      </c>
      <c r="J516" s="391"/>
      <c r="K516" s="368"/>
    </row>
    <row r="517" spans="1:11" ht="30">
      <c r="A517" s="374">
        <v>505</v>
      </c>
      <c r="B517" s="486" t="s">
        <v>2901</v>
      </c>
      <c r="C517" s="486" t="s">
        <v>597</v>
      </c>
      <c r="D517" s="487" t="s">
        <v>2590</v>
      </c>
      <c r="E517" s="488">
        <v>75</v>
      </c>
      <c r="F517" s="488">
        <v>375</v>
      </c>
      <c r="G517" s="490" t="s">
        <v>2902</v>
      </c>
      <c r="H517" s="491" t="s">
        <v>2903</v>
      </c>
      <c r="I517" s="492" t="s">
        <v>2904</v>
      </c>
      <c r="J517" s="391"/>
      <c r="K517" s="368"/>
    </row>
    <row r="518" spans="1:11" ht="30">
      <c r="A518" s="374">
        <v>506</v>
      </c>
      <c r="B518" s="486" t="s">
        <v>2905</v>
      </c>
      <c r="C518" s="486" t="s">
        <v>597</v>
      </c>
      <c r="D518" s="487" t="s">
        <v>2590</v>
      </c>
      <c r="E518" s="488">
        <v>60</v>
      </c>
      <c r="F518" s="488">
        <v>375</v>
      </c>
      <c r="G518" s="490" t="s">
        <v>2906</v>
      </c>
      <c r="H518" s="491" t="s">
        <v>2907</v>
      </c>
      <c r="I518" s="492" t="s">
        <v>2908</v>
      </c>
      <c r="J518" s="391"/>
      <c r="K518" s="368"/>
    </row>
    <row r="519" spans="1:11" ht="30">
      <c r="A519" s="374">
        <v>507</v>
      </c>
      <c r="B519" s="486" t="s">
        <v>2909</v>
      </c>
      <c r="C519" s="486" t="s">
        <v>597</v>
      </c>
      <c r="D519" s="487" t="s">
        <v>2590</v>
      </c>
      <c r="E519" s="488">
        <v>67.3</v>
      </c>
      <c r="F519" s="488">
        <v>375</v>
      </c>
      <c r="G519" s="490"/>
      <c r="H519" s="491"/>
      <c r="I519" s="492"/>
      <c r="J519" s="490" t="s">
        <v>2910</v>
      </c>
      <c r="K519" s="368" t="s">
        <v>2911</v>
      </c>
    </row>
    <row r="520" spans="1:11" ht="45">
      <c r="A520" s="374">
        <v>508</v>
      </c>
      <c r="B520" s="486" t="s">
        <v>2912</v>
      </c>
      <c r="C520" s="486" t="s">
        <v>597</v>
      </c>
      <c r="D520" s="487" t="s">
        <v>675</v>
      </c>
      <c r="E520" s="488">
        <v>115.92</v>
      </c>
      <c r="F520" s="488">
        <v>2409</v>
      </c>
      <c r="G520" s="490"/>
      <c r="H520" s="491"/>
      <c r="I520" s="492"/>
      <c r="J520" s="391" t="s">
        <v>2913</v>
      </c>
      <c r="K520" s="368" t="s">
        <v>2914</v>
      </c>
    </row>
    <row r="521" spans="1:11" ht="45">
      <c r="A521" s="374">
        <v>509</v>
      </c>
      <c r="B521" s="486" t="s">
        <v>2915</v>
      </c>
      <c r="C521" s="486" t="s">
        <v>597</v>
      </c>
      <c r="D521" s="487" t="s">
        <v>2860</v>
      </c>
      <c r="E521" s="488">
        <v>183.25</v>
      </c>
      <c r="F521" s="488">
        <v>2409</v>
      </c>
      <c r="G521" s="490"/>
      <c r="H521" s="491"/>
      <c r="I521" s="492"/>
      <c r="J521" s="391" t="s">
        <v>2916</v>
      </c>
      <c r="K521" s="368" t="s">
        <v>2917</v>
      </c>
    </row>
    <row r="522" spans="1:11" ht="45">
      <c r="A522" s="374">
        <v>510</v>
      </c>
      <c r="B522" s="486" t="s">
        <v>2918</v>
      </c>
      <c r="C522" s="486" t="s">
        <v>597</v>
      </c>
      <c r="D522" s="487" t="s">
        <v>675</v>
      </c>
      <c r="E522" s="488">
        <v>107</v>
      </c>
      <c r="F522" s="488">
        <v>500</v>
      </c>
      <c r="G522" s="490" t="s">
        <v>2919</v>
      </c>
      <c r="H522" s="491" t="s">
        <v>2920</v>
      </c>
      <c r="I522" s="492" t="s">
        <v>2921</v>
      </c>
      <c r="J522" s="391"/>
      <c r="K522" s="368"/>
    </row>
    <row r="523" spans="1:11" ht="45">
      <c r="A523" s="374">
        <v>511</v>
      </c>
      <c r="B523" s="486" t="s">
        <v>1418</v>
      </c>
      <c r="C523" s="486" t="s">
        <v>597</v>
      </c>
      <c r="D523" s="487" t="s">
        <v>671</v>
      </c>
      <c r="E523" s="488" t="s">
        <v>1419</v>
      </c>
      <c r="F523" s="488">
        <v>625</v>
      </c>
      <c r="G523" s="490" t="s">
        <v>817</v>
      </c>
      <c r="H523" s="491" t="s">
        <v>818</v>
      </c>
      <c r="I523" s="492" t="s">
        <v>1080</v>
      </c>
      <c r="J523" s="391"/>
      <c r="K523" s="368"/>
    </row>
    <row r="524" spans="1:11" ht="30">
      <c r="A524" s="374">
        <v>512</v>
      </c>
      <c r="B524" s="486" t="s">
        <v>1365</v>
      </c>
      <c r="C524" s="486" t="s">
        <v>597</v>
      </c>
      <c r="D524" s="487" t="s">
        <v>2922</v>
      </c>
      <c r="E524" s="488">
        <v>80</v>
      </c>
      <c r="F524" s="488">
        <v>287.64999999999998</v>
      </c>
      <c r="G524" s="490"/>
      <c r="H524" s="491"/>
      <c r="I524" s="492"/>
      <c r="J524" s="391" t="s">
        <v>1366</v>
      </c>
      <c r="K524" s="368" t="s">
        <v>1367</v>
      </c>
    </row>
    <row r="525" spans="1:11" ht="30">
      <c r="A525" s="374">
        <v>513</v>
      </c>
      <c r="B525" s="486" t="s">
        <v>2025</v>
      </c>
      <c r="C525" s="486" t="s">
        <v>597</v>
      </c>
      <c r="D525" s="487" t="s">
        <v>2923</v>
      </c>
      <c r="E525" s="488">
        <v>60</v>
      </c>
      <c r="F525" s="488" t="s">
        <v>1561</v>
      </c>
      <c r="G525" s="490" t="s">
        <v>2026</v>
      </c>
      <c r="H525" s="491" t="s">
        <v>2027</v>
      </c>
      <c r="I525" s="492" t="s">
        <v>2028</v>
      </c>
      <c r="J525" s="391"/>
      <c r="K525" s="368"/>
    </row>
    <row r="526" spans="1:11" ht="30">
      <c r="A526" s="374">
        <v>514</v>
      </c>
      <c r="B526" s="486" t="s">
        <v>1385</v>
      </c>
      <c r="C526" s="486" t="s">
        <v>597</v>
      </c>
      <c r="D526" s="487" t="s">
        <v>671</v>
      </c>
      <c r="E526" s="488">
        <v>107</v>
      </c>
      <c r="F526" s="488">
        <v>1000</v>
      </c>
      <c r="G526" s="490">
        <v>62005023736</v>
      </c>
      <c r="H526" s="491" t="s">
        <v>770</v>
      </c>
      <c r="I526" s="492" t="s">
        <v>1065</v>
      </c>
      <c r="J526" s="391"/>
      <c r="K526" s="368"/>
    </row>
    <row r="527" spans="1:11" ht="30">
      <c r="A527" s="374">
        <v>515</v>
      </c>
      <c r="B527" s="486" t="s">
        <v>2924</v>
      </c>
      <c r="C527" s="486" t="s">
        <v>597</v>
      </c>
      <c r="D527" s="487" t="s">
        <v>675</v>
      </c>
      <c r="E527" s="488">
        <v>40</v>
      </c>
      <c r="F527" s="488">
        <v>375</v>
      </c>
      <c r="G527" s="490" t="s">
        <v>2925</v>
      </c>
      <c r="H527" s="491" t="s">
        <v>1204</v>
      </c>
      <c r="I527" s="492" t="s">
        <v>2926</v>
      </c>
      <c r="J527" s="391"/>
      <c r="K527" s="368"/>
    </row>
    <row r="528" spans="1:11" ht="45">
      <c r="A528" s="374">
        <v>516</v>
      </c>
      <c r="B528" s="486" t="s">
        <v>2927</v>
      </c>
      <c r="C528" s="486" t="s">
        <v>597</v>
      </c>
      <c r="D528" s="487" t="s">
        <v>2922</v>
      </c>
      <c r="E528" s="488">
        <v>60</v>
      </c>
      <c r="F528" s="488">
        <v>250</v>
      </c>
      <c r="G528" s="490" t="s">
        <v>2928</v>
      </c>
      <c r="H528" s="491" t="s">
        <v>2929</v>
      </c>
      <c r="I528" s="492" t="s">
        <v>2930</v>
      </c>
      <c r="J528" s="391"/>
      <c r="K528" s="368"/>
    </row>
    <row r="529" spans="1:11" ht="30">
      <c r="A529" s="374">
        <v>517</v>
      </c>
      <c r="B529" s="486" t="s">
        <v>681</v>
      </c>
      <c r="C529" s="486" t="s">
        <v>597</v>
      </c>
      <c r="D529" s="487" t="s">
        <v>671</v>
      </c>
      <c r="E529" s="488">
        <v>157</v>
      </c>
      <c r="F529" s="488">
        <v>1000</v>
      </c>
      <c r="G529" s="490"/>
      <c r="H529" s="491"/>
      <c r="I529" s="492"/>
      <c r="J529" s="391">
        <v>225063123</v>
      </c>
      <c r="K529" s="368" t="s">
        <v>682</v>
      </c>
    </row>
    <row r="530" spans="1:11" ht="30">
      <c r="A530" s="374">
        <v>518</v>
      </c>
      <c r="B530" s="486" t="s">
        <v>2931</v>
      </c>
      <c r="C530" s="486" t="s">
        <v>597</v>
      </c>
      <c r="D530" s="487" t="s">
        <v>675</v>
      </c>
      <c r="E530" s="488">
        <v>35</v>
      </c>
      <c r="F530" s="488">
        <v>187.5</v>
      </c>
      <c r="G530" s="490" t="s">
        <v>2932</v>
      </c>
      <c r="H530" s="491" t="s">
        <v>2933</v>
      </c>
      <c r="I530" s="492" t="s">
        <v>2934</v>
      </c>
      <c r="J530" s="391"/>
      <c r="K530" s="368"/>
    </row>
    <row r="531" spans="1:11" ht="30">
      <c r="A531" s="374">
        <v>519</v>
      </c>
      <c r="B531" s="486" t="s">
        <v>2935</v>
      </c>
      <c r="C531" s="486" t="s">
        <v>597</v>
      </c>
      <c r="D531" s="487" t="s">
        <v>679</v>
      </c>
      <c r="E531" s="488">
        <v>93.9</v>
      </c>
      <c r="F531" s="488">
        <v>625</v>
      </c>
      <c r="G531" s="490" t="s">
        <v>2936</v>
      </c>
      <c r="H531" s="491" t="s">
        <v>2937</v>
      </c>
      <c r="I531" s="492" t="s">
        <v>2938</v>
      </c>
      <c r="J531" s="391"/>
      <c r="K531" s="368"/>
    </row>
    <row r="532" spans="1:11" ht="30">
      <c r="A532" s="374">
        <v>520</v>
      </c>
      <c r="B532" s="486" t="s">
        <v>2939</v>
      </c>
      <c r="C532" s="486" t="s">
        <v>597</v>
      </c>
      <c r="D532" s="487" t="s">
        <v>2922</v>
      </c>
      <c r="E532" s="488">
        <v>60</v>
      </c>
      <c r="F532" s="488">
        <v>500</v>
      </c>
      <c r="G532" s="490" t="s">
        <v>2940</v>
      </c>
      <c r="H532" s="491" t="s">
        <v>950</v>
      </c>
      <c r="I532" s="492" t="s">
        <v>2328</v>
      </c>
      <c r="J532" s="391"/>
      <c r="K532" s="368"/>
    </row>
    <row r="533" spans="1:11" ht="30">
      <c r="A533" s="374">
        <v>521</v>
      </c>
      <c r="B533" s="486" t="s">
        <v>2941</v>
      </c>
      <c r="C533" s="486" t="s">
        <v>597</v>
      </c>
      <c r="D533" s="487" t="s">
        <v>973</v>
      </c>
      <c r="E533" s="488">
        <v>73.86</v>
      </c>
      <c r="F533" s="488">
        <v>1000</v>
      </c>
      <c r="G533" s="490" t="s">
        <v>2942</v>
      </c>
      <c r="H533" s="491" t="s">
        <v>2943</v>
      </c>
      <c r="I533" s="492" t="s">
        <v>1281</v>
      </c>
      <c r="J533" s="391"/>
      <c r="K533" s="368"/>
    </row>
    <row r="534" spans="1:11" ht="30">
      <c r="A534" s="374">
        <v>522</v>
      </c>
      <c r="B534" s="486" t="s">
        <v>1546</v>
      </c>
      <c r="C534" s="486" t="s">
        <v>597</v>
      </c>
      <c r="D534" s="487" t="s">
        <v>2590</v>
      </c>
      <c r="E534" s="488">
        <v>74</v>
      </c>
      <c r="F534" s="488">
        <v>266.14999999999998</v>
      </c>
      <c r="G534" s="490" t="s">
        <v>1282</v>
      </c>
      <c r="H534" s="491" t="s">
        <v>1283</v>
      </c>
      <c r="I534" s="492" t="s">
        <v>1284</v>
      </c>
      <c r="J534" s="391"/>
      <c r="K534" s="368"/>
    </row>
    <row r="535" spans="1:11" ht="30">
      <c r="A535" s="374">
        <v>523</v>
      </c>
      <c r="B535" s="486" t="s">
        <v>1025</v>
      </c>
      <c r="C535" s="486" t="s">
        <v>597</v>
      </c>
      <c r="D535" s="487" t="s">
        <v>2944</v>
      </c>
      <c r="E535" s="488">
        <v>49</v>
      </c>
      <c r="F535" s="488">
        <v>283.89999999999998</v>
      </c>
      <c r="G535" s="490"/>
      <c r="H535" s="491"/>
      <c r="I535" s="492"/>
      <c r="J535" s="391" t="s">
        <v>1026</v>
      </c>
      <c r="K535" s="368" t="s">
        <v>1027</v>
      </c>
    </row>
    <row r="536" spans="1:11" ht="30">
      <c r="A536" s="374">
        <v>524</v>
      </c>
      <c r="B536" s="486" t="s">
        <v>1031</v>
      </c>
      <c r="C536" s="486" t="s">
        <v>597</v>
      </c>
      <c r="D536" s="487" t="s">
        <v>2944</v>
      </c>
      <c r="E536" s="488">
        <v>121.8</v>
      </c>
      <c r="F536" s="488">
        <v>425.8</v>
      </c>
      <c r="G536" s="490"/>
      <c r="H536" s="491"/>
      <c r="I536" s="492"/>
      <c r="J536" s="391" t="s">
        <v>1032</v>
      </c>
      <c r="K536" s="368" t="s">
        <v>1033</v>
      </c>
    </row>
    <row r="537" spans="1:11" ht="30">
      <c r="A537" s="374">
        <v>525</v>
      </c>
      <c r="B537" s="486" t="s">
        <v>1467</v>
      </c>
      <c r="C537" s="486" t="s">
        <v>597</v>
      </c>
      <c r="D537" s="487" t="s">
        <v>2944</v>
      </c>
      <c r="E537" s="488" t="s">
        <v>1468</v>
      </c>
      <c r="F537" s="488">
        <v>177.45</v>
      </c>
      <c r="G537" s="490" t="s">
        <v>1134</v>
      </c>
      <c r="H537" s="491" t="s">
        <v>782</v>
      </c>
      <c r="I537" s="492" t="s">
        <v>1135</v>
      </c>
      <c r="J537" s="391"/>
      <c r="K537" s="368"/>
    </row>
    <row r="538" spans="1:11" ht="45">
      <c r="A538" s="374">
        <v>526</v>
      </c>
      <c r="B538" s="486" t="s">
        <v>1037</v>
      </c>
      <c r="C538" s="486" t="s">
        <v>597</v>
      </c>
      <c r="D538" s="487" t="s">
        <v>2944</v>
      </c>
      <c r="E538" s="488">
        <v>70.5</v>
      </c>
      <c r="F538" s="488">
        <v>177.45</v>
      </c>
      <c r="G538" s="490"/>
      <c r="H538" s="491"/>
      <c r="I538" s="492"/>
      <c r="J538" s="391" t="s">
        <v>1038</v>
      </c>
      <c r="K538" s="368" t="s">
        <v>1039</v>
      </c>
    </row>
    <row r="539" spans="1:11" ht="30">
      <c r="A539" s="374">
        <v>527</v>
      </c>
      <c r="B539" s="486" t="s">
        <v>1469</v>
      </c>
      <c r="C539" s="486" t="s">
        <v>597</v>
      </c>
      <c r="D539" s="487" t="s">
        <v>2944</v>
      </c>
      <c r="E539" s="488" t="s">
        <v>1470</v>
      </c>
      <c r="F539" s="488">
        <v>1025.7</v>
      </c>
      <c r="G539" s="490" t="s">
        <v>1136</v>
      </c>
      <c r="H539" s="491" t="s">
        <v>1137</v>
      </c>
      <c r="I539" s="492" t="s">
        <v>1138</v>
      </c>
      <c r="J539" s="391"/>
      <c r="K539" s="368"/>
    </row>
    <row r="540" spans="1:11" ht="60">
      <c r="A540" s="374">
        <v>528</v>
      </c>
      <c r="B540" s="486" t="s">
        <v>1034</v>
      </c>
      <c r="C540" s="486" t="s">
        <v>597</v>
      </c>
      <c r="D540" s="487" t="s">
        <v>2944</v>
      </c>
      <c r="E540" s="488">
        <v>314.10000000000002</v>
      </c>
      <c r="F540" s="488">
        <v>283.89999999999998</v>
      </c>
      <c r="G540" s="490"/>
      <c r="H540" s="491"/>
      <c r="I540" s="492"/>
      <c r="J540" s="391" t="s">
        <v>1035</v>
      </c>
      <c r="K540" s="368" t="s">
        <v>1036</v>
      </c>
    </row>
    <row r="541" spans="1:11" ht="30">
      <c r="A541" s="374">
        <v>529</v>
      </c>
      <c r="B541" s="486" t="s">
        <v>1028</v>
      </c>
      <c r="C541" s="486" t="s">
        <v>597</v>
      </c>
      <c r="D541" s="487" t="s">
        <v>2944</v>
      </c>
      <c r="E541" s="488">
        <v>88.7</v>
      </c>
      <c r="F541" s="488">
        <v>177.45</v>
      </c>
      <c r="G541" s="490"/>
      <c r="H541" s="491"/>
      <c r="I541" s="492"/>
      <c r="J541" s="391" t="s">
        <v>1029</v>
      </c>
      <c r="K541" s="368" t="s">
        <v>1030</v>
      </c>
    </row>
    <row r="542" spans="1:11" ht="30">
      <c r="A542" s="374">
        <v>530</v>
      </c>
      <c r="B542" s="486" t="s">
        <v>2945</v>
      </c>
      <c r="C542" s="486" t="s">
        <v>597</v>
      </c>
      <c r="D542" s="487" t="s">
        <v>675</v>
      </c>
      <c r="E542" s="488">
        <v>50</v>
      </c>
      <c r="F542" s="488">
        <v>350</v>
      </c>
      <c r="G542" s="490" t="s">
        <v>2946</v>
      </c>
      <c r="H542" s="491" t="s">
        <v>2947</v>
      </c>
      <c r="I542" s="492" t="s">
        <v>2948</v>
      </c>
      <c r="J542" s="391"/>
      <c r="K542" s="368"/>
    </row>
    <row r="543" spans="1:11" ht="15">
      <c r="A543" s="68" t="s">
        <v>266</v>
      </c>
      <c r="B543" s="26"/>
      <c r="C543" s="26"/>
      <c r="D543" s="374"/>
      <c r="E543" s="26"/>
      <c r="F543" s="26"/>
      <c r="G543" s="26"/>
      <c r="H543" s="215"/>
      <c r="I543" s="215"/>
      <c r="J543" s="215"/>
      <c r="K543" s="26"/>
    </row>
    <row r="544" spans="1:1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>
      <c r="A546" s="25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ht="15">
      <c r="A547" s="2"/>
      <c r="B547" s="72" t="s">
        <v>96</v>
      </c>
      <c r="C547" s="2"/>
      <c r="D547" s="2"/>
      <c r="E547" s="5"/>
      <c r="F547" s="2"/>
      <c r="G547" s="2"/>
      <c r="H547" s="2"/>
      <c r="I547" s="2"/>
      <c r="J547" s="2"/>
      <c r="K547" s="2"/>
    </row>
    <row r="548" spans="1:11" ht="15">
      <c r="A548" s="2"/>
      <c r="B548" s="2"/>
      <c r="C548" s="539"/>
      <c r="D548" s="539"/>
      <c r="F548" s="71"/>
      <c r="G548" s="74"/>
    </row>
    <row r="549" spans="1:11" ht="15">
      <c r="B549" s="2"/>
      <c r="C549" s="70" t="s">
        <v>256</v>
      </c>
      <c r="D549" s="2"/>
      <c r="F549" s="12" t="s">
        <v>261</v>
      </c>
    </row>
    <row r="550" spans="1:11" ht="15">
      <c r="B550" s="2"/>
      <c r="C550" s="2"/>
      <c r="D550" s="2"/>
      <c r="F550" s="2" t="s">
        <v>257</v>
      </c>
    </row>
    <row r="551" spans="1:11" ht="15">
      <c r="B551" s="2"/>
      <c r="C551" s="66" t="s">
        <v>127</v>
      </c>
    </row>
  </sheetData>
  <mergeCells count="23">
    <mergeCell ref="D94:D95"/>
    <mergeCell ref="E94:E95"/>
    <mergeCell ref="A34:A35"/>
    <mergeCell ref="B34:B35"/>
    <mergeCell ref="C34:C35"/>
    <mergeCell ref="D34:D35"/>
    <mergeCell ref="E34:E35"/>
    <mergeCell ref="C548:D548"/>
    <mergeCell ref="K2:L2"/>
    <mergeCell ref="A15:A16"/>
    <mergeCell ref="B15:B16"/>
    <mergeCell ref="C15:C16"/>
    <mergeCell ref="D15:D16"/>
    <mergeCell ref="E15:E16"/>
    <mergeCell ref="A18:A19"/>
    <mergeCell ref="B18:B19"/>
    <mergeCell ref="C18:C19"/>
    <mergeCell ref="D18:D19"/>
    <mergeCell ref="E18:E19"/>
    <mergeCell ref="F34:F35"/>
    <mergeCell ref="A94:A95"/>
    <mergeCell ref="B94:B95"/>
    <mergeCell ref="C94:C95"/>
  </mergeCells>
  <pageMargins left="0.7" right="0.7" top="0.75" bottom="0.75" header="0.3" footer="0.3"/>
  <pageSetup scale="5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topLeftCell="A4" zoomScale="80" zoomScaleNormal="100" zoomScaleSheetLayoutView="80" workbookViewId="0">
      <selection activeCell="E28" sqref="E28"/>
    </sheetView>
  </sheetViews>
  <sheetFormatPr defaultRowHeight="15"/>
  <cols>
    <col min="1" max="1" width="6.85546875" style="404" customWidth="1"/>
    <col min="2" max="2" width="21.140625" style="404" customWidth="1"/>
    <col min="3" max="3" width="21.5703125" style="404" customWidth="1"/>
    <col min="4" max="4" width="19.140625" style="404" customWidth="1"/>
    <col min="5" max="5" width="15.140625" style="404" customWidth="1"/>
    <col min="6" max="6" width="20.85546875" style="404" customWidth="1"/>
    <col min="7" max="7" width="23.85546875" style="404" customWidth="1"/>
    <col min="8" max="8" width="19" style="404" customWidth="1"/>
    <col min="9" max="9" width="21.140625" style="404" customWidth="1"/>
    <col min="10" max="10" width="17" style="404" customWidth="1"/>
    <col min="11" max="11" width="21.5703125" style="404" customWidth="1"/>
    <col min="12" max="12" width="24.42578125" style="404" customWidth="1"/>
    <col min="13" max="16384" width="9.140625" style="404"/>
  </cols>
  <sheetData>
    <row r="1" spans="1:13" s="402" customFormat="1">
      <c r="A1" s="398" t="s">
        <v>507</v>
      </c>
      <c r="B1" s="398"/>
      <c r="C1" s="399"/>
      <c r="D1" s="399"/>
      <c r="E1" s="399"/>
      <c r="F1" s="399"/>
      <c r="G1" s="399"/>
      <c r="H1" s="399"/>
      <c r="I1" s="399"/>
      <c r="J1" s="399"/>
      <c r="K1" s="400"/>
      <c r="L1" s="401" t="s">
        <v>97</v>
      </c>
    </row>
    <row r="2" spans="1:13" s="402" customFormat="1">
      <c r="A2" s="400" t="s">
        <v>128</v>
      </c>
      <c r="B2" s="400"/>
      <c r="C2" s="399"/>
      <c r="D2" s="399"/>
      <c r="E2" s="399"/>
      <c r="F2" s="399"/>
      <c r="G2" s="399"/>
      <c r="H2" s="399"/>
      <c r="I2" s="399"/>
      <c r="J2" s="399"/>
      <c r="K2" s="400"/>
      <c r="L2" s="540" t="s">
        <v>2687</v>
      </c>
      <c r="M2" s="541"/>
    </row>
    <row r="3" spans="1:13" s="402" customForma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403"/>
      <c r="L3" s="403"/>
      <c r="M3" s="404"/>
    </row>
    <row r="4" spans="1:13" s="402" customFormat="1">
      <c r="A4" s="77" t="str">
        <f>'ფორმა N2'!A4</f>
        <v>ანგარიშვალდებული პირის დასახელება:</v>
      </c>
      <c r="B4" s="399"/>
      <c r="C4" s="399"/>
      <c r="D4" s="399"/>
      <c r="E4" s="405"/>
      <c r="F4" s="405"/>
      <c r="G4" s="399"/>
      <c r="H4" s="399"/>
      <c r="I4" s="399"/>
      <c r="J4" s="399"/>
      <c r="K4" s="399"/>
      <c r="L4" s="399"/>
    </row>
    <row r="5" spans="1:13">
      <c r="A5" s="216" t="str">
        <f>'ფორმა N1'!D3</f>
        <v>მ.პ.გ. ქართული ოცნება - დემოკრატიული საქართველო</v>
      </c>
      <c r="B5" s="406"/>
      <c r="C5" s="407"/>
      <c r="D5" s="407"/>
      <c r="E5" s="407"/>
      <c r="F5" s="407"/>
      <c r="G5" s="408"/>
      <c r="H5" s="408"/>
      <c r="I5" s="408"/>
      <c r="J5" s="408"/>
      <c r="K5" s="408"/>
      <c r="L5" s="407"/>
    </row>
    <row r="6" spans="1:13" s="402" customFormat="1">
      <c r="A6" s="409"/>
      <c r="B6" s="409"/>
      <c r="C6" s="399"/>
      <c r="D6" s="399"/>
      <c r="E6" s="399"/>
      <c r="F6" s="399"/>
      <c r="G6" s="399"/>
      <c r="H6" s="399"/>
      <c r="I6" s="399"/>
      <c r="J6" s="399"/>
      <c r="K6" s="399"/>
      <c r="L6" s="399"/>
    </row>
    <row r="7" spans="1:13" s="402" customFormat="1" ht="60">
      <c r="A7" s="410" t="s">
        <v>64</v>
      </c>
      <c r="B7" s="411" t="s">
        <v>236</v>
      </c>
      <c r="C7" s="412" t="s">
        <v>232</v>
      </c>
      <c r="D7" s="412" t="s">
        <v>233</v>
      </c>
      <c r="E7" s="412" t="s">
        <v>336</v>
      </c>
      <c r="F7" s="412" t="s">
        <v>235</v>
      </c>
      <c r="G7" s="412" t="s">
        <v>372</v>
      </c>
      <c r="H7" s="412" t="s">
        <v>374</v>
      </c>
      <c r="I7" s="412" t="s">
        <v>368</v>
      </c>
      <c r="J7" s="412" t="s">
        <v>369</v>
      </c>
      <c r="K7" s="412" t="s">
        <v>381</v>
      </c>
      <c r="L7" s="412" t="s">
        <v>370</v>
      </c>
    </row>
    <row r="8" spans="1:13" s="402" customFormat="1">
      <c r="A8" s="411">
        <v>1</v>
      </c>
      <c r="B8" s="411">
        <v>2</v>
      </c>
      <c r="C8" s="412">
        <v>3</v>
      </c>
      <c r="D8" s="411">
        <v>4</v>
      </c>
      <c r="E8" s="412">
        <v>5</v>
      </c>
      <c r="F8" s="411">
        <v>6</v>
      </c>
      <c r="G8" s="412">
        <v>7</v>
      </c>
      <c r="H8" s="411">
        <v>8</v>
      </c>
      <c r="I8" s="411">
        <v>9</v>
      </c>
      <c r="J8" s="411">
        <v>10</v>
      </c>
      <c r="K8" s="412">
        <v>11</v>
      </c>
      <c r="L8" s="412">
        <v>12</v>
      </c>
    </row>
    <row r="9" spans="1:13" s="402" customFormat="1">
      <c r="A9" s="434">
        <v>1</v>
      </c>
      <c r="B9" s="434" t="s">
        <v>499</v>
      </c>
      <c r="C9" s="435" t="s">
        <v>500</v>
      </c>
      <c r="D9" s="435" t="s">
        <v>501</v>
      </c>
      <c r="E9" s="435" t="s">
        <v>502</v>
      </c>
      <c r="F9" s="435" t="s">
        <v>503</v>
      </c>
      <c r="G9" s="436">
        <v>600</v>
      </c>
      <c r="H9" s="437"/>
      <c r="I9" s="498"/>
      <c r="J9" s="438"/>
      <c r="K9" s="550">
        <v>404411837</v>
      </c>
      <c r="L9" s="550" t="s">
        <v>504</v>
      </c>
    </row>
    <row r="10" spans="1:13" s="402" customFormat="1">
      <c r="A10" s="434">
        <v>2</v>
      </c>
      <c r="B10" s="434" t="s">
        <v>499</v>
      </c>
      <c r="C10" s="435" t="s">
        <v>500</v>
      </c>
      <c r="D10" s="435" t="s">
        <v>501</v>
      </c>
      <c r="E10" s="435" t="s">
        <v>502</v>
      </c>
      <c r="F10" s="435" t="s">
        <v>505</v>
      </c>
      <c r="G10" s="436">
        <v>600</v>
      </c>
      <c r="H10" s="437"/>
      <c r="I10" s="498"/>
      <c r="J10" s="438"/>
      <c r="K10" s="551"/>
      <c r="L10" s="551"/>
    </row>
    <row r="11" spans="1:13" s="402" customFormat="1">
      <c r="A11" s="434">
        <v>3</v>
      </c>
      <c r="B11" s="434" t="s">
        <v>499</v>
      </c>
      <c r="C11" s="435" t="s">
        <v>500</v>
      </c>
      <c r="D11" s="435" t="s">
        <v>501</v>
      </c>
      <c r="E11" s="435" t="s">
        <v>502</v>
      </c>
      <c r="F11" s="435" t="s">
        <v>506</v>
      </c>
      <c r="G11" s="436">
        <v>600</v>
      </c>
      <c r="H11" s="437"/>
      <c r="I11" s="498"/>
      <c r="J11" s="438"/>
      <c r="K11" s="552"/>
      <c r="L11" s="552"/>
    </row>
    <row r="12" spans="1:13" s="402" customFormat="1">
      <c r="A12" s="434">
        <v>4</v>
      </c>
      <c r="B12" s="374" t="s">
        <v>473</v>
      </c>
      <c r="C12" s="435" t="s">
        <v>1303</v>
      </c>
      <c r="D12" s="435" t="s">
        <v>1304</v>
      </c>
      <c r="E12" s="435" t="s">
        <v>502</v>
      </c>
      <c r="F12" s="435" t="s">
        <v>1305</v>
      </c>
      <c r="G12" s="436">
        <v>300</v>
      </c>
      <c r="H12" s="437"/>
      <c r="I12" s="498"/>
      <c r="J12" s="438"/>
      <c r="K12" s="550">
        <v>206276340</v>
      </c>
      <c r="L12" s="550" t="s">
        <v>1302</v>
      </c>
    </row>
    <row r="13" spans="1:13" s="402" customFormat="1">
      <c r="A13" s="434">
        <v>5</v>
      </c>
      <c r="B13" s="374" t="s">
        <v>473</v>
      </c>
      <c r="C13" s="435" t="s">
        <v>1303</v>
      </c>
      <c r="D13" s="435" t="s">
        <v>1304</v>
      </c>
      <c r="E13" s="435" t="s">
        <v>502</v>
      </c>
      <c r="F13" s="435" t="s">
        <v>1306</v>
      </c>
      <c r="G13" s="436">
        <v>300</v>
      </c>
      <c r="H13" s="437"/>
      <c r="I13" s="498"/>
      <c r="J13" s="438"/>
      <c r="K13" s="551"/>
      <c r="L13" s="551"/>
    </row>
    <row r="14" spans="1:13" s="402" customFormat="1">
      <c r="A14" s="434">
        <v>6</v>
      </c>
      <c r="B14" s="374" t="s">
        <v>473</v>
      </c>
      <c r="C14" s="435" t="s">
        <v>1303</v>
      </c>
      <c r="D14" s="435" t="s">
        <v>1304</v>
      </c>
      <c r="E14" s="435" t="s">
        <v>502</v>
      </c>
      <c r="F14" s="435" t="s">
        <v>1307</v>
      </c>
      <c r="G14" s="436">
        <v>300</v>
      </c>
      <c r="H14" s="437"/>
      <c r="I14" s="498"/>
      <c r="J14" s="438"/>
      <c r="K14" s="551"/>
      <c r="L14" s="551"/>
    </row>
    <row r="15" spans="1:13" s="402" customFormat="1">
      <c r="A15" s="434">
        <v>7</v>
      </c>
      <c r="B15" s="374" t="s">
        <v>473</v>
      </c>
      <c r="C15" s="435" t="s">
        <v>1303</v>
      </c>
      <c r="D15" s="435" t="s">
        <v>1304</v>
      </c>
      <c r="E15" s="435" t="s">
        <v>502</v>
      </c>
      <c r="F15" s="435" t="s">
        <v>1308</v>
      </c>
      <c r="G15" s="436">
        <v>300</v>
      </c>
      <c r="H15" s="437"/>
      <c r="I15" s="498"/>
      <c r="J15" s="438"/>
      <c r="K15" s="552"/>
      <c r="L15" s="552"/>
    </row>
    <row r="16" spans="1:13" s="402" customFormat="1">
      <c r="A16" s="434">
        <v>8</v>
      </c>
      <c r="B16" s="434" t="s">
        <v>499</v>
      </c>
      <c r="C16" s="435" t="s">
        <v>1312</v>
      </c>
      <c r="D16" s="435" t="s">
        <v>1310</v>
      </c>
      <c r="E16" s="435" t="s">
        <v>2834</v>
      </c>
      <c r="F16" s="435" t="s">
        <v>2831</v>
      </c>
      <c r="G16" s="436">
        <v>500</v>
      </c>
      <c r="H16" s="437" t="s">
        <v>2832</v>
      </c>
      <c r="I16" s="498" t="s">
        <v>971</v>
      </c>
      <c r="J16" s="438" t="s">
        <v>792</v>
      </c>
      <c r="K16" s="498"/>
      <c r="L16" s="498"/>
    </row>
    <row r="17" spans="1:12" s="402" customFormat="1">
      <c r="A17" s="434">
        <v>9</v>
      </c>
      <c r="B17" s="434" t="s">
        <v>499</v>
      </c>
      <c r="C17" s="435" t="s">
        <v>1314</v>
      </c>
      <c r="D17" s="435" t="s">
        <v>2833</v>
      </c>
      <c r="E17" s="435" t="s">
        <v>2835</v>
      </c>
      <c r="F17" s="435" t="s">
        <v>2836</v>
      </c>
      <c r="G17" s="436">
        <v>1200</v>
      </c>
      <c r="H17" s="437"/>
      <c r="I17" s="498"/>
      <c r="J17" s="438"/>
      <c r="K17" s="498">
        <v>62006062043</v>
      </c>
      <c r="L17" s="498" t="s">
        <v>2837</v>
      </c>
    </row>
    <row r="18" spans="1:12" s="402" customFormat="1">
      <c r="A18" s="434">
        <v>10</v>
      </c>
      <c r="B18" s="434" t="s">
        <v>499</v>
      </c>
      <c r="C18" s="435" t="s">
        <v>2841</v>
      </c>
      <c r="D18" s="435" t="s">
        <v>2833</v>
      </c>
      <c r="E18" s="435" t="s">
        <v>2838</v>
      </c>
      <c r="F18" s="435" t="s">
        <v>2839</v>
      </c>
      <c r="G18" s="436">
        <v>1000</v>
      </c>
      <c r="H18" s="498"/>
      <c r="I18" s="498"/>
      <c r="J18" s="438"/>
      <c r="K18" s="498">
        <v>37001006530</v>
      </c>
      <c r="L18" s="498" t="s">
        <v>2840</v>
      </c>
    </row>
    <row r="19" spans="1:12" s="402" customFormat="1">
      <c r="A19" s="434">
        <v>11</v>
      </c>
      <c r="B19" s="434" t="s">
        <v>499</v>
      </c>
      <c r="C19" s="435" t="s">
        <v>2841</v>
      </c>
      <c r="D19" s="435" t="s">
        <v>2842</v>
      </c>
      <c r="E19" s="435" t="s">
        <v>1315</v>
      </c>
      <c r="F19" s="435" t="s">
        <v>2843</v>
      </c>
      <c r="G19" s="436">
        <v>1200</v>
      </c>
      <c r="H19" s="437" t="s">
        <v>2844</v>
      </c>
      <c r="I19" s="498" t="s">
        <v>1238</v>
      </c>
      <c r="J19" s="438" t="s">
        <v>1316</v>
      </c>
      <c r="K19" s="498"/>
      <c r="L19" s="498"/>
    </row>
    <row r="20" spans="1:12" s="402" customFormat="1">
      <c r="A20" s="434">
        <v>12</v>
      </c>
      <c r="B20" s="434" t="s">
        <v>499</v>
      </c>
      <c r="C20" s="435" t="s">
        <v>1312</v>
      </c>
      <c r="D20" s="435" t="s">
        <v>1310</v>
      </c>
      <c r="E20" s="435" t="s">
        <v>1311</v>
      </c>
      <c r="F20" s="435" t="s">
        <v>2845</v>
      </c>
      <c r="G20" s="436">
        <v>375</v>
      </c>
      <c r="H20" s="437" t="s">
        <v>2846</v>
      </c>
      <c r="I20" s="498" t="s">
        <v>2825</v>
      </c>
      <c r="J20" s="438" t="s">
        <v>2826</v>
      </c>
      <c r="K20" s="498"/>
      <c r="L20" s="498"/>
    </row>
    <row r="21" spans="1:12" s="402" customFormat="1" ht="15.75">
      <c r="A21" s="434">
        <v>13</v>
      </c>
      <c r="B21" s="367"/>
      <c r="C21" s="435" t="s">
        <v>1312</v>
      </c>
      <c r="D21" s="435" t="s">
        <v>2848</v>
      </c>
      <c r="E21" s="435" t="s">
        <v>1311</v>
      </c>
      <c r="F21" s="435" t="s">
        <v>2849</v>
      </c>
      <c r="G21" s="436">
        <v>375</v>
      </c>
      <c r="H21" s="437" t="s">
        <v>2829</v>
      </c>
      <c r="I21" s="498" t="s">
        <v>2847</v>
      </c>
      <c r="J21" s="438" t="s">
        <v>2828</v>
      </c>
      <c r="K21" s="498"/>
      <c r="L21" s="498"/>
    </row>
    <row r="22" spans="1:12" s="402" customFormat="1">
      <c r="A22" s="434">
        <v>14</v>
      </c>
      <c r="B22" s="374" t="s">
        <v>473</v>
      </c>
      <c r="C22" s="435" t="s">
        <v>1303</v>
      </c>
      <c r="D22" s="435" t="s">
        <v>1304</v>
      </c>
      <c r="E22" s="435" t="s">
        <v>502</v>
      </c>
      <c r="F22" s="435" t="s">
        <v>2639</v>
      </c>
      <c r="G22" s="436">
        <v>250</v>
      </c>
      <c r="H22" s="437"/>
      <c r="I22" s="498"/>
      <c r="J22" s="438"/>
      <c r="K22" s="550">
        <v>206276340</v>
      </c>
      <c r="L22" s="550" t="s">
        <v>1302</v>
      </c>
    </row>
    <row r="23" spans="1:12" s="402" customFormat="1">
      <c r="A23" s="434">
        <v>15</v>
      </c>
      <c r="B23" s="374" t="s">
        <v>473</v>
      </c>
      <c r="C23" s="435" t="s">
        <v>1303</v>
      </c>
      <c r="D23" s="435" t="s">
        <v>1304</v>
      </c>
      <c r="E23" s="435" t="s">
        <v>502</v>
      </c>
      <c r="F23" s="435" t="s">
        <v>2640</v>
      </c>
      <c r="G23" s="436">
        <v>250</v>
      </c>
      <c r="H23" s="437"/>
      <c r="I23" s="498"/>
      <c r="J23" s="438"/>
      <c r="K23" s="551"/>
      <c r="L23" s="551"/>
    </row>
    <row r="24" spans="1:12" s="402" customFormat="1">
      <c r="A24" s="434">
        <v>16</v>
      </c>
      <c r="B24" s="374" t="s">
        <v>473</v>
      </c>
      <c r="C24" s="435" t="s">
        <v>1303</v>
      </c>
      <c r="D24" s="435" t="s">
        <v>1304</v>
      </c>
      <c r="E24" s="435" t="s">
        <v>502</v>
      </c>
      <c r="F24" s="435" t="s">
        <v>2641</v>
      </c>
      <c r="G24" s="436">
        <v>250</v>
      </c>
      <c r="H24" s="437"/>
      <c r="I24" s="498"/>
      <c r="J24" s="438"/>
      <c r="K24" s="551"/>
      <c r="L24" s="551"/>
    </row>
    <row r="25" spans="1:12" s="402" customFormat="1">
      <c r="A25" s="434">
        <v>17</v>
      </c>
      <c r="B25" s="374" t="s">
        <v>473</v>
      </c>
      <c r="C25" s="435" t="s">
        <v>1303</v>
      </c>
      <c r="D25" s="435" t="s">
        <v>1304</v>
      </c>
      <c r="E25" s="435" t="s">
        <v>502</v>
      </c>
      <c r="F25" s="435" t="s">
        <v>2642</v>
      </c>
      <c r="G25" s="436">
        <v>250</v>
      </c>
      <c r="H25" s="437"/>
      <c r="I25" s="498"/>
      <c r="J25" s="438"/>
      <c r="K25" s="552"/>
      <c r="L25" s="552"/>
    </row>
    <row r="26" spans="1:12" s="402" customFormat="1">
      <c r="A26" s="434">
        <v>18</v>
      </c>
      <c r="B26" s="434" t="s">
        <v>499</v>
      </c>
      <c r="C26" s="435" t="s">
        <v>1312</v>
      </c>
      <c r="D26" s="435" t="s">
        <v>1310</v>
      </c>
      <c r="E26" s="435" t="s">
        <v>1309</v>
      </c>
      <c r="F26" s="435" t="s">
        <v>2643</v>
      </c>
      <c r="G26" s="436">
        <v>375</v>
      </c>
      <c r="H26" s="437" t="s">
        <v>2644</v>
      </c>
      <c r="I26" s="498" t="s">
        <v>834</v>
      </c>
      <c r="J26" s="438" t="s">
        <v>2645</v>
      </c>
      <c r="K26" s="498"/>
      <c r="L26" s="498"/>
    </row>
    <row r="27" spans="1:12" s="402" customFormat="1">
      <c r="A27" s="434">
        <v>19</v>
      </c>
      <c r="B27" s="434" t="s">
        <v>499</v>
      </c>
      <c r="C27" s="435" t="s">
        <v>1312</v>
      </c>
      <c r="D27" s="435" t="s">
        <v>1310</v>
      </c>
      <c r="E27" s="435" t="s">
        <v>2851</v>
      </c>
      <c r="F27" s="435" t="s">
        <v>2852</v>
      </c>
      <c r="G27" s="436">
        <v>375</v>
      </c>
      <c r="H27" s="437" t="s">
        <v>2853</v>
      </c>
      <c r="I27" s="522" t="s">
        <v>2854</v>
      </c>
      <c r="J27" s="438" t="s">
        <v>2855</v>
      </c>
      <c r="K27" s="522"/>
      <c r="L27" s="522"/>
    </row>
    <row r="28" spans="1:12" s="402" customFormat="1">
      <c r="A28" s="413"/>
      <c r="B28" s="434"/>
      <c r="C28" s="435"/>
      <c r="D28" s="435"/>
      <c r="E28" s="435"/>
      <c r="F28" s="435"/>
      <c r="G28" s="436"/>
      <c r="H28" s="437"/>
      <c r="I28" s="498"/>
      <c r="J28" s="438"/>
      <c r="K28" s="498"/>
      <c r="L28" s="498"/>
    </row>
    <row r="29" spans="1:12" s="402" customFormat="1">
      <c r="A29" s="413" t="s">
        <v>508</v>
      </c>
      <c r="B29" s="413"/>
      <c r="C29" s="414"/>
      <c r="D29" s="414"/>
      <c r="E29" s="414"/>
      <c r="F29" s="414"/>
      <c r="G29" s="414"/>
      <c r="H29" s="414"/>
      <c r="I29" s="415"/>
      <c r="J29" s="415"/>
      <c r="K29" s="415"/>
      <c r="L29" s="414"/>
    </row>
    <row r="30" spans="1:12">
      <c r="A30" s="416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</row>
    <row r="31" spans="1:12">
      <c r="A31" s="416"/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</row>
    <row r="32" spans="1:12">
      <c r="A32" s="417"/>
      <c r="B32" s="417"/>
      <c r="C32" s="416"/>
      <c r="D32" s="416"/>
      <c r="E32" s="416"/>
      <c r="F32" s="416"/>
      <c r="G32" s="416"/>
      <c r="H32" s="416"/>
      <c r="I32" s="416"/>
      <c r="J32" s="416"/>
      <c r="K32" s="416"/>
      <c r="L32" s="416"/>
    </row>
    <row r="33" spans="1:12">
      <c r="A33" s="416"/>
      <c r="B33" s="416"/>
      <c r="C33" s="418" t="s">
        <v>96</v>
      </c>
      <c r="D33" s="416"/>
      <c r="E33" s="416"/>
      <c r="F33" s="419"/>
      <c r="G33" s="416"/>
      <c r="H33" s="416"/>
      <c r="I33" s="416"/>
      <c r="J33" s="416"/>
      <c r="K33" s="416"/>
      <c r="L33" s="416"/>
    </row>
    <row r="34" spans="1:12">
      <c r="A34" s="416"/>
      <c r="B34" s="416"/>
      <c r="C34" s="416"/>
      <c r="D34" s="420"/>
      <c r="E34" s="416"/>
      <c r="G34" s="420"/>
      <c r="H34" s="421"/>
    </row>
    <row r="35" spans="1:12">
      <c r="C35" s="416"/>
      <c r="D35" s="422" t="s">
        <v>256</v>
      </c>
      <c r="E35" s="416"/>
      <c r="G35" s="423" t="s">
        <v>937</v>
      </c>
    </row>
    <row r="36" spans="1:12">
      <c r="C36" s="416"/>
      <c r="D36" s="424" t="s">
        <v>509</v>
      </c>
      <c r="E36" s="416"/>
      <c r="G36" s="416" t="s">
        <v>257</v>
      </c>
    </row>
    <row r="37" spans="1:12">
      <c r="C37" s="416"/>
      <c r="D37" s="424"/>
    </row>
  </sheetData>
  <mergeCells count="7">
    <mergeCell ref="K22:K25"/>
    <mergeCell ref="L22:L25"/>
    <mergeCell ref="L2:M2"/>
    <mergeCell ref="K9:K11"/>
    <mergeCell ref="L9:L11"/>
    <mergeCell ref="K12:K15"/>
    <mergeCell ref="L12:L15"/>
  </mergeCells>
  <pageMargins left="0.7" right="0.7" top="0.75" bottom="0.75" header="0.3" footer="0.3"/>
  <pageSetup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3" customWidth="1"/>
    <col min="2" max="2" width="43.28515625" style="183" customWidth="1"/>
    <col min="3" max="3" width="26.425781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430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40" t="s">
        <v>2687</v>
      </c>
      <c r="J2" s="541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3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6" t="str">
        <f>'ფორმა N1'!D3</f>
        <v>მ.პ.გ. ქართული ოცნება - დემოკრატიული საქართველო</v>
      </c>
      <c r="B5" s="81"/>
      <c r="C5" s="81"/>
      <c r="D5" s="218"/>
      <c r="E5" s="218"/>
      <c r="F5" s="218"/>
      <c r="G5" s="218"/>
      <c r="H5" s="218"/>
      <c r="I5" s="217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.75">
      <c r="A9" s="68">
        <v>1</v>
      </c>
      <c r="B9" s="389" t="s">
        <v>852</v>
      </c>
      <c r="C9" s="26"/>
      <c r="D9" s="553">
        <v>8000</v>
      </c>
      <c r="E9" s="26"/>
      <c r="F9" s="215"/>
      <c r="G9" s="215"/>
      <c r="H9" s="553">
        <v>205177057</v>
      </c>
      <c r="I9" s="553" t="s">
        <v>886</v>
      </c>
    </row>
    <row r="10" spans="1:13" customFormat="1" ht="15.75">
      <c r="A10" s="68">
        <v>2</v>
      </c>
      <c r="B10" s="389" t="s">
        <v>853</v>
      </c>
      <c r="C10" s="26"/>
      <c r="D10" s="554"/>
      <c r="E10" s="26"/>
      <c r="F10" s="215"/>
      <c r="G10" s="215"/>
      <c r="H10" s="554"/>
      <c r="I10" s="554"/>
    </row>
    <row r="11" spans="1:13" customFormat="1" ht="15.75">
      <c r="A11" s="68">
        <v>3</v>
      </c>
      <c r="B11" s="389" t="s">
        <v>854</v>
      </c>
      <c r="C11" s="26"/>
      <c r="D11" s="554"/>
      <c r="E11" s="26"/>
      <c r="F11" s="215"/>
      <c r="G11" s="215"/>
      <c r="H11" s="554"/>
      <c r="I11" s="554"/>
    </row>
    <row r="12" spans="1:13" customFormat="1" ht="15.75">
      <c r="A12" s="68">
        <v>4</v>
      </c>
      <c r="B12" s="389" t="s">
        <v>855</v>
      </c>
      <c r="C12" s="26"/>
      <c r="D12" s="554"/>
      <c r="E12" s="26"/>
      <c r="F12" s="215"/>
      <c r="G12" s="215"/>
      <c r="H12" s="554"/>
      <c r="I12" s="554"/>
    </row>
    <row r="13" spans="1:13" customFormat="1" ht="15.75">
      <c r="A13" s="68">
        <v>5</v>
      </c>
      <c r="B13" s="389" t="s">
        <v>856</v>
      </c>
      <c r="C13" s="26"/>
      <c r="D13" s="554"/>
      <c r="E13" s="26"/>
      <c r="F13" s="215"/>
      <c r="G13" s="215"/>
      <c r="H13" s="554"/>
      <c r="I13" s="554"/>
    </row>
    <row r="14" spans="1:13" customFormat="1" ht="15.75">
      <c r="A14" s="68">
        <v>6</v>
      </c>
      <c r="B14" s="389" t="s">
        <v>857</v>
      </c>
      <c r="C14" s="26"/>
      <c r="D14" s="554"/>
      <c r="E14" s="26"/>
      <c r="F14" s="215"/>
      <c r="G14" s="215"/>
      <c r="H14" s="554"/>
      <c r="I14" s="554"/>
    </row>
    <row r="15" spans="1:13" customFormat="1" ht="15.75">
      <c r="A15" s="68">
        <v>7</v>
      </c>
      <c r="B15" s="389" t="s">
        <v>858</v>
      </c>
      <c r="C15" s="26"/>
      <c r="D15" s="554"/>
      <c r="E15" s="26"/>
      <c r="F15" s="215"/>
      <c r="G15" s="215"/>
      <c r="H15" s="554"/>
      <c r="I15" s="554"/>
    </row>
    <row r="16" spans="1:13" customFormat="1" ht="15.75">
      <c r="A16" s="68">
        <v>8</v>
      </c>
      <c r="B16" s="389" t="s">
        <v>859</v>
      </c>
      <c r="C16" s="26"/>
      <c r="D16" s="554"/>
      <c r="E16" s="26"/>
      <c r="F16" s="215"/>
      <c r="G16" s="215"/>
      <c r="H16" s="554"/>
      <c r="I16" s="554"/>
    </row>
    <row r="17" spans="1:9" customFormat="1" ht="15.75">
      <c r="A17" s="68">
        <v>9</v>
      </c>
      <c r="B17" s="389" t="s">
        <v>860</v>
      </c>
      <c r="C17" s="26"/>
      <c r="D17" s="554"/>
      <c r="E17" s="26"/>
      <c r="F17" s="215"/>
      <c r="G17" s="215"/>
      <c r="H17" s="554"/>
      <c r="I17" s="554"/>
    </row>
    <row r="18" spans="1:9" customFormat="1" ht="15.75">
      <c r="A18" s="68">
        <v>10</v>
      </c>
      <c r="B18" s="389" t="s">
        <v>861</v>
      </c>
      <c r="C18" s="26"/>
      <c r="D18" s="554"/>
      <c r="E18" s="26"/>
      <c r="F18" s="215"/>
      <c r="G18" s="215"/>
      <c r="H18" s="554"/>
      <c r="I18" s="554"/>
    </row>
    <row r="19" spans="1:9" customFormat="1" ht="15.75">
      <c r="A19" s="68">
        <v>11</v>
      </c>
      <c r="B19" s="389" t="s">
        <v>862</v>
      </c>
      <c r="C19" s="26"/>
      <c r="D19" s="554"/>
      <c r="E19" s="26"/>
      <c r="F19" s="215"/>
      <c r="G19" s="215"/>
      <c r="H19" s="554"/>
      <c r="I19" s="554"/>
    </row>
    <row r="20" spans="1:9" customFormat="1" ht="15.75">
      <c r="A20" s="68">
        <v>12</v>
      </c>
      <c r="B20" s="389" t="s">
        <v>863</v>
      </c>
      <c r="C20" s="26"/>
      <c r="D20" s="554"/>
      <c r="E20" s="26"/>
      <c r="F20" s="215"/>
      <c r="G20" s="215"/>
      <c r="H20" s="554"/>
      <c r="I20" s="554"/>
    </row>
    <row r="21" spans="1:9" customFormat="1" ht="15.75">
      <c r="A21" s="68">
        <v>13</v>
      </c>
      <c r="B21" s="389" t="s">
        <v>864</v>
      </c>
      <c r="C21" s="26"/>
      <c r="D21" s="554"/>
      <c r="E21" s="26"/>
      <c r="F21" s="215"/>
      <c r="G21" s="215"/>
      <c r="H21" s="554"/>
      <c r="I21" s="554"/>
    </row>
    <row r="22" spans="1:9" customFormat="1" ht="15.75">
      <c r="A22" s="68">
        <v>14</v>
      </c>
      <c r="B22" s="389" t="s">
        <v>865</v>
      </c>
      <c r="C22" s="26"/>
      <c r="D22" s="554"/>
      <c r="E22" s="26"/>
      <c r="F22" s="215"/>
      <c r="G22" s="215"/>
      <c r="H22" s="554"/>
      <c r="I22" s="554"/>
    </row>
    <row r="23" spans="1:9" customFormat="1" ht="15.75">
      <c r="A23" s="68">
        <v>15</v>
      </c>
      <c r="B23" s="389" t="s">
        <v>866</v>
      </c>
      <c r="C23" s="26"/>
      <c r="D23" s="554"/>
      <c r="E23" s="26"/>
      <c r="F23" s="215"/>
      <c r="G23" s="215"/>
      <c r="H23" s="554"/>
      <c r="I23" s="554"/>
    </row>
    <row r="24" spans="1:9" customFormat="1" ht="15.75">
      <c r="A24" s="68">
        <v>16</v>
      </c>
      <c r="B24" s="389" t="s">
        <v>867</v>
      </c>
      <c r="C24" s="26"/>
      <c r="D24" s="554"/>
      <c r="E24" s="26"/>
      <c r="F24" s="215"/>
      <c r="G24" s="215"/>
      <c r="H24" s="554"/>
      <c r="I24" s="554"/>
    </row>
    <row r="25" spans="1:9" customFormat="1" ht="15.75">
      <c r="A25" s="68">
        <v>17</v>
      </c>
      <c r="B25" s="389" t="s">
        <v>868</v>
      </c>
      <c r="C25" s="26"/>
      <c r="D25" s="554"/>
      <c r="E25" s="26"/>
      <c r="F25" s="215"/>
      <c r="G25" s="215"/>
      <c r="H25" s="554"/>
      <c r="I25" s="554"/>
    </row>
    <row r="26" spans="1:9" customFormat="1" ht="15.75">
      <c r="A26" s="68">
        <v>18</v>
      </c>
      <c r="B26" s="389" t="s">
        <v>869</v>
      </c>
      <c r="C26" s="26"/>
      <c r="D26" s="554"/>
      <c r="E26" s="26"/>
      <c r="F26" s="215"/>
      <c r="G26" s="215"/>
      <c r="H26" s="554"/>
      <c r="I26" s="554"/>
    </row>
    <row r="27" spans="1:9" customFormat="1" ht="15.75">
      <c r="A27" s="68">
        <v>19</v>
      </c>
      <c r="B27" s="389" t="s">
        <v>870</v>
      </c>
      <c r="C27" s="26"/>
      <c r="D27" s="554"/>
      <c r="E27" s="26"/>
      <c r="F27" s="215"/>
      <c r="G27" s="215"/>
      <c r="H27" s="554"/>
      <c r="I27" s="554"/>
    </row>
    <row r="28" spans="1:9" customFormat="1" ht="15.75">
      <c r="A28" s="68">
        <v>20</v>
      </c>
      <c r="B28" s="389" t="s">
        <v>871</v>
      </c>
      <c r="C28" s="26"/>
      <c r="D28" s="554"/>
      <c r="E28" s="26"/>
      <c r="F28" s="215"/>
      <c r="G28" s="215"/>
      <c r="H28" s="554"/>
      <c r="I28" s="554"/>
    </row>
    <row r="29" spans="1:9" customFormat="1" ht="15.75">
      <c r="A29" s="68">
        <v>21</v>
      </c>
      <c r="B29" s="389" t="s">
        <v>872</v>
      </c>
      <c r="C29" s="26"/>
      <c r="D29" s="554"/>
      <c r="E29" s="26"/>
      <c r="F29" s="215"/>
      <c r="G29" s="215"/>
      <c r="H29" s="554"/>
      <c r="I29" s="554"/>
    </row>
    <row r="30" spans="1:9" customFormat="1" ht="15.75">
      <c r="A30" s="68">
        <v>22</v>
      </c>
      <c r="B30" s="389" t="s">
        <v>873</v>
      </c>
      <c r="C30" s="26"/>
      <c r="D30" s="554"/>
      <c r="E30" s="26"/>
      <c r="F30" s="215"/>
      <c r="G30" s="215"/>
      <c r="H30" s="554"/>
      <c r="I30" s="554"/>
    </row>
    <row r="31" spans="1:9" customFormat="1" ht="15.75">
      <c r="A31" s="68">
        <v>23</v>
      </c>
      <c r="B31" s="389" t="s">
        <v>874</v>
      </c>
      <c r="C31" s="26"/>
      <c r="D31" s="554"/>
      <c r="E31" s="26"/>
      <c r="F31" s="215"/>
      <c r="G31" s="215"/>
      <c r="H31" s="554"/>
      <c r="I31" s="554"/>
    </row>
    <row r="32" spans="1:9" customFormat="1" ht="15.75">
      <c r="A32" s="68">
        <v>24</v>
      </c>
      <c r="B32" s="389" t="s">
        <v>875</v>
      </c>
      <c r="C32" s="26"/>
      <c r="D32" s="554"/>
      <c r="E32" s="26"/>
      <c r="F32" s="215"/>
      <c r="G32" s="215"/>
      <c r="H32" s="554"/>
      <c r="I32" s="554"/>
    </row>
    <row r="33" spans="1:9" customFormat="1" ht="15.75">
      <c r="A33" s="68">
        <v>25</v>
      </c>
      <c r="B33" s="389" t="s">
        <v>876</v>
      </c>
      <c r="C33" s="26"/>
      <c r="D33" s="554"/>
      <c r="E33" s="26"/>
      <c r="F33" s="215"/>
      <c r="G33" s="215"/>
      <c r="H33" s="554"/>
      <c r="I33" s="554"/>
    </row>
    <row r="34" spans="1:9" customFormat="1" ht="15.75">
      <c r="A34" s="68">
        <v>26</v>
      </c>
      <c r="B34" s="389" t="s">
        <v>877</v>
      </c>
      <c r="C34" s="26"/>
      <c r="D34" s="554"/>
      <c r="E34" s="26"/>
      <c r="F34" s="215"/>
      <c r="G34" s="215"/>
      <c r="H34" s="554"/>
      <c r="I34" s="554"/>
    </row>
    <row r="35" spans="1:9" customFormat="1" ht="15.75">
      <c r="A35" s="68">
        <v>27</v>
      </c>
      <c r="B35" s="389" t="s">
        <v>878</v>
      </c>
      <c r="C35" s="26"/>
      <c r="D35" s="554"/>
      <c r="E35" s="26"/>
      <c r="F35" s="215"/>
      <c r="G35" s="215"/>
      <c r="H35" s="554"/>
      <c r="I35" s="554"/>
    </row>
    <row r="36" spans="1:9" customFormat="1" ht="15.75">
      <c r="A36" s="68">
        <v>28</v>
      </c>
      <c r="B36" s="389" t="s">
        <v>879</v>
      </c>
      <c r="C36" s="26"/>
      <c r="D36" s="554"/>
      <c r="E36" s="26"/>
      <c r="F36" s="215"/>
      <c r="G36" s="215"/>
      <c r="H36" s="554"/>
      <c r="I36" s="554"/>
    </row>
    <row r="37" spans="1:9" customFormat="1" ht="15.75">
      <c r="A37" s="68">
        <v>29</v>
      </c>
      <c r="B37" s="389" t="s">
        <v>880</v>
      </c>
      <c r="C37" s="26"/>
      <c r="D37" s="554"/>
      <c r="E37" s="26"/>
      <c r="F37" s="215"/>
      <c r="G37" s="215"/>
      <c r="H37" s="554"/>
      <c r="I37" s="554"/>
    </row>
    <row r="38" spans="1:9" customFormat="1" ht="15.75">
      <c r="A38" s="68">
        <v>30</v>
      </c>
      <c r="B38" s="389" t="s">
        <v>881</v>
      </c>
      <c r="C38" s="26"/>
      <c r="D38" s="554"/>
      <c r="E38" s="26"/>
      <c r="F38" s="215"/>
      <c r="G38" s="215"/>
      <c r="H38" s="554"/>
      <c r="I38" s="554"/>
    </row>
    <row r="39" spans="1:9" customFormat="1" ht="15.75">
      <c r="A39" s="68">
        <v>31</v>
      </c>
      <c r="B39" s="389" t="s">
        <v>882</v>
      </c>
      <c r="C39" s="26"/>
      <c r="D39" s="554"/>
      <c r="E39" s="26"/>
      <c r="F39" s="215"/>
      <c r="G39" s="215"/>
      <c r="H39" s="554"/>
      <c r="I39" s="554"/>
    </row>
    <row r="40" spans="1:9" customFormat="1" ht="15.75">
      <c r="A40" s="68">
        <v>32</v>
      </c>
      <c r="B40" s="389" t="s">
        <v>883</v>
      </c>
      <c r="C40" s="26"/>
      <c r="D40" s="554"/>
      <c r="E40" s="26"/>
      <c r="F40" s="215"/>
      <c r="G40" s="215"/>
      <c r="H40" s="554"/>
      <c r="I40" s="554"/>
    </row>
    <row r="41" spans="1:9" customFormat="1" ht="15.75">
      <c r="A41" s="68">
        <v>33</v>
      </c>
      <c r="B41" s="389" t="s">
        <v>884</v>
      </c>
      <c r="C41" s="26"/>
      <c r="D41" s="554"/>
      <c r="E41" s="26"/>
      <c r="F41" s="215"/>
      <c r="G41" s="215"/>
      <c r="H41" s="554"/>
      <c r="I41" s="554"/>
    </row>
    <row r="42" spans="1:9" customFormat="1" ht="15.75">
      <c r="A42" s="68">
        <v>34</v>
      </c>
      <c r="B42" s="389" t="s">
        <v>885</v>
      </c>
      <c r="C42" s="26"/>
      <c r="D42" s="554"/>
      <c r="E42" s="26"/>
      <c r="F42" s="215"/>
      <c r="G42" s="215"/>
      <c r="H42" s="554"/>
      <c r="I42" s="554"/>
    </row>
    <row r="43" spans="1:9" customFormat="1" ht="15">
      <c r="A43" s="68" t="s">
        <v>266</v>
      </c>
      <c r="B43" s="26"/>
      <c r="C43" s="26"/>
      <c r="D43" s="26"/>
      <c r="E43" s="26"/>
      <c r="F43" s="215"/>
      <c r="G43" s="215"/>
      <c r="H43" s="26"/>
      <c r="I43" s="26"/>
    </row>
    <row r="44" spans="1:9" customFormat="1" ht="15">
      <c r="A44" s="392"/>
      <c r="B44" s="393"/>
      <c r="C44" s="393"/>
      <c r="D44" s="393"/>
      <c r="E44" s="393"/>
      <c r="F44" s="393"/>
      <c r="G44" s="393"/>
      <c r="H44" s="393"/>
      <c r="I44" s="393"/>
    </row>
    <row r="45" spans="1:9" ht="15">
      <c r="A45" s="182"/>
      <c r="B45" s="184" t="s">
        <v>96</v>
      </c>
      <c r="C45" s="182"/>
      <c r="D45" s="182"/>
      <c r="E45" s="185"/>
      <c r="F45" s="182"/>
      <c r="G45" s="182"/>
      <c r="H45" s="182"/>
      <c r="I45" s="182"/>
    </row>
    <row r="46" spans="1:9" ht="15">
      <c r="A46" s="182"/>
      <c r="B46" s="184"/>
      <c r="C46" s="182"/>
      <c r="D46" s="182"/>
      <c r="E46" s="185"/>
      <c r="F46" s="182"/>
      <c r="G46" s="182"/>
      <c r="H46" s="182"/>
      <c r="I46" s="182"/>
    </row>
    <row r="47" spans="1:9" ht="15">
      <c r="B47" s="182"/>
      <c r="C47" s="188" t="s">
        <v>256</v>
      </c>
      <c r="D47" s="182"/>
      <c r="F47" s="189" t="s">
        <v>261</v>
      </c>
    </row>
    <row r="48" spans="1:9" ht="15">
      <c r="B48" s="182"/>
      <c r="C48" s="190" t="s">
        <v>127</v>
      </c>
      <c r="D48" s="182"/>
      <c r="F48" s="182" t="s">
        <v>257</v>
      </c>
    </row>
    <row r="49" spans="2:3" ht="15">
      <c r="B49" s="182"/>
      <c r="C49" s="190"/>
    </row>
  </sheetData>
  <mergeCells count="4">
    <mergeCell ref="D9:D42"/>
    <mergeCell ref="H9:H42"/>
    <mergeCell ref="I9:I42"/>
    <mergeCell ref="I2:J2"/>
  </mergeCells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33" t="s">
        <v>97</v>
      </c>
      <c r="D1" s="533"/>
      <c r="E1" s="109"/>
    </row>
    <row r="2" spans="1:7">
      <c r="A2" s="77" t="s">
        <v>128</v>
      </c>
      <c r="B2" s="77"/>
      <c r="C2" s="531" t="s">
        <v>2687</v>
      </c>
      <c r="D2" s="532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45" t="str">
        <f>'ფორმა N1'!D3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1">
        <v>1</v>
      </c>
      <c r="B9" s="231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SUM(C13:C15)</f>
        <v>0</v>
      </c>
      <c r="D12" s="108">
        <f>SUM(D13:D15)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456</v>
      </c>
      <c r="B14" s="98" t="s">
        <v>455</v>
      </c>
      <c r="C14" s="8"/>
      <c r="D14" s="8"/>
      <c r="E14" s="109"/>
    </row>
    <row r="15" spans="1:7" s="3" customFormat="1" ht="16.5" customHeight="1">
      <c r="A15" s="98" t="s">
        <v>457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4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>
        <v>0</v>
      </c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39" t="s">
        <v>87</v>
      </c>
      <c r="B28" s="239" t="s">
        <v>297</v>
      </c>
      <c r="C28" s="8"/>
      <c r="D28" s="8"/>
      <c r="E28" s="109"/>
    </row>
    <row r="29" spans="1:5">
      <c r="A29" s="239" t="s">
        <v>88</v>
      </c>
      <c r="B29" s="239" t="s">
        <v>300</v>
      </c>
      <c r="C29" s="8"/>
      <c r="D29" s="8"/>
      <c r="E29" s="109"/>
    </row>
    <row r="30" spans="1:5">
      <c r="A30" s="239" t="s">
        <v>427</v>
      </c>
      <c r="B30" s="239" t="s">
        <v>298</v>
      </c>
      <c r="C30" s="8"/>
      <c r="D30" s="8"/>
      <c r="E30" s="109"/>
    </row>
    <row r="31" spans="1:5">
      <c r="A31" s="89" t="s">
        <v>33</v>
      </c>
      <c r="B31" s="89" t="s">
        <v>455</v>
      </c>
      <c r="C31" s="108">
        <f>SUM(C32:C34)</f>
        <v>0</v>
      </c>
      <c r="D31" s="108">
        <f>SUM(D32:D34)</f>
        <v>0</v>
      </c>
      <c r="E31" s="109"/>
    </row>
    <row r="32" spans="1:5">
      <c r="A32" s="239" t="s">
        <v>12</v>
      </c>
      <c r="B32" s="239" t="s">
        <v>458</v>
      </c>
      <c r="C32" s="8"/>
      <c r="D32" s="8"/>
      <c r="E32" s="109"/>
    </row>
    <row r="33" spans="1:9">
      <c r="A33" s="239" t="s">
        <v>13</v>
      </c>
      <c r="B33" s="239" t="s">
        <v>459</v>
      </c>
      <c r="C33" s="8"/>
      <c r="D33" s="8"/>
      <c r="E33" s="109"/>
    </row>
    <row r="34" spans="1:9">
      <c r="A34" s="239" t="s">
        <v>269</v>
      </c>
      <c r="B34" s="239" t="s">
        <v>460</v>
      </c>
      <c r="C34" s="8"/>
      <c r="D34" s="8"/>
      <c r="E34" s="109"/>
    </row>
    <row r="35" spans="1:9">
      <c r="A35" s="89" t="s">
        <v>34</v>
      </c>
      <c r="B35" s="252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1"/>
  <sheetViews>
    <sheetView view="pageBreakPreview" topLeftCell="A115" zoomScale="80" zoomScaleNormal="100" zoomScaleSheetLayoutView="80" workbookViewId="0">
      <selection activeCell="D122" sqref="D122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40" t="s">
        <v>2687</v>
      </c>
      <c r="J2" s="541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6" t="str">
        <f>'ფორმა N1'!D3</f>
        <v>მ.პ.გ. ქართული ოცნება - დემოკრატიული საქართველო</v>
      </c>
      <c r="B5" s="216"/>
      <c r="C5" s="216"/>
      <c r="D5" s="216"/>
      <c r="E5" s="216"/>
      <c r="F5" s="216"/>
      <c r="G5" s="216"/>
      <c r="H5" s="216"/>
      <c r="I5" s="216"/>
      <c r="J5" s="189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40" t="s">
        <v>358</v>
      </c>
      <c r="C8" s="341" t="s">
        <v>415</v>
      </c>
      <c r="D8" s="341" t="s">
        <v>416</v>
      </c>
      <c r="E8" s="341" t="s">
        <v>359</v>
      </c>
      <c r="F8" s="341" t="s">
        <v>378</v>
      </c>
      <c r="G8" s="341" t="s">
        <v>379</v>
      </c>
      <c r="H8" s="341" t="s">
        <v>417</v>
      </c>
      <c r="I8" s="166" t="s">
        <v>380</v>
      </c>
      <c r="J8" s="106"/>
    </row>
    <row r="9" spans="1:10" ht="30">
      <c r="A9" s="168">
        <v>1</v>
      </c>
      <c r="B9" s="460">
        <v>41759</v>
      </c>
      <c r="C9" s="461" t="s">
        <v>510</v>
      </c>
      <c r="D9" s="462">
        <v>205283637</v>
      </c>
      <c r="E9" s="463" t="s">
        <v>511</v>
      </c>
      <c r="F9" s="463">
        <v>46002.66</v>
      </c>
      <c r="G9" s="463">
        <v>46002.66</v>
      </c>
      <c r="H9" s="463">
        <v>0</v>
      </c>
      <c r="I9" s="463">
        <v>46002.66</v>
      </c>
      <c r="J9" s="106"/>
    </row>
    <row r="10" spans="1:10" ht="30">
      <c r="A10" s="168">
        <v>2</v>
      </c>
      <c r="B10" s="460">
        <v>41131</v>
      </c>
      <c r="C10" s="461" t="s">
        <v>512</v>
      </c>
      <c r="D10" s="462"/>
      <c r="E10" s="463" t="s">
        <v>513</v>
      </c>
      <c r="F10" s="463">
        <v>41437.199999999997</v>
      </c>
      <c r="G10" s="463">
        <v>41437.199999999997</v>
      </c>
      <c r="H10" s="464">
        <v>0</v>
      </c>
      <c r="I10" s="463">
        <v>41437.199999999997</v>
      </c>
      <c r="J10" s="106"/>
    </row>
    <row r="11" spans="1:10" ht="60">
      <c r="A11" s="168">
        <v>3</v>
      </c>
      <c r="B11" s="460">
        <v>41139</v>
      </c>
      <c r="C11" s="461" t="s">
        <v>514</v>
      </c>
      <c r="D11" s="462">
        <v>205282905</v>
      </c>
      <c r="E11" s="524" t="s">
        <v>515</v>
      </c>
      <c r="F11" s="463">
        <v>141390</v>
      </c>
      <c r="G11" s="463">
        <v>141390</v>
      </c>
      <c r="H11" s="464">
        <v>0</v>
      </c>
      <c r="I11" s="463">
        <v>141390</v>
      </c>
      <c r="J11" s="106"/>
    </row>
    <row r="12" spans="1:10">
      <c r="A12" s="168">
        <v>4</v>
      </c>
      <c r="B12" s="460">
        <v>41084</v>
      </c>
      <c r="C12" s="461" t="s">
        <v>516</v>
      </c>
      <c r="D12" s="462">
        <v>60001104537</v>
      </c>
      <c r="E12" s="463" t="s">
        <v>517</v>
      </c>
      <c r="F12" s="465">
        <v>162.5</v>
      </c>
      <c r="G12" s="465">
        <v>162.5</v>
      </c>
      <c r="H12" s="464">
        <v>0</v>
      </c>
      <c r="I12" s="465">
        <v>162.5</v>
      </c>
      <c r="J12" s="106"/>
    </row>
    <row r="13" spans="1:10">
      <c r="A13" s="168">
        <v>5</v>
      </c>
      <c r="B13" s="460">
        <v>41083</v>
      </c>
      <c r="C13" s="461" t="s">
        <v>518</v>
      </c>
      <c r="D13" s="462">
        <v>16001002430</v>
      </c>
      <c r="E13" s="463" t="s">
        <v>517</v>
      </c>
      <c r="F13" s="465">
        <v>100</v>
      </c>
      <c r="G13" s="465">
        <v>100</v>
      </c>
      <c r="H13" s="464">
        <v>0</v>
      </c>
      <c r="I13" s="465">
        <v>100</v>
      </c>
      <c r="J13" s="106"/>
    </row>
    <row r="14" spans="1:10">
      <c r="A14" s="168">
        <v>6</v>
      </c>
      <c r="B14" s="460">
        <v>41083</v>
      </c>
      <c r="C14" s="461" t="s">
        <v>519</v>
      </c>
      <c r="D14" s="462">
        <v>16201033680</v>
      </c>
      <c r="E14" s="463" t="s">
        <v>517</v>
      </c>
      <c r="F14" s="465">
        <v>100</v>
      </c>
      <c r="G14" s="465">
        <v>100</v>
      </c>
      <c r="H14" s="464">
        <v>0</v>
      </c>
      <c r="I14" s="465">
        <v>100</v>
      </c>
      <c r="J14" s="106"/>
    </row>
    <row r="15" spans="1:10">
      <c r="A15" s="168">
        <v>7</v>
      </c>
      <c r="B15" s="460">
        <v>41084</v>
      </c>
      <c r="C15" s="461" t="s">
        <v>520</v>
      </c>
      <c r="D15" s="462">
        <v>61006053900</v>
      </c>
      <c r="E15" s="463" t="s">
        <v>517</v>
      </c>
      <c r="F15" s="465">
        <v>162.5</v>
      </c>
      <c r="G15" s="465">
        <v>162.5</v>
      </c>
      <c r="H15" s="466">
        <v>0</v>
      </c>
      <c r="I15" s="465">
        <v>162.5</v>
      </c>
      <c r="J15" s="106"/>
    </row>
    <row r="16" spans="1:10">
      <c r="A16" s="168">
        <v>8</v>
      </c>
      <c r="B16" s="460">
        <v>41083</v>
      </c>
      <c r="C16" s="461" t="s">
        <v>521</v>
      </c>
      <c r="D16" s="462">
        <v>61008001136</v>
      </c>
      <c r="E16" s="463" t="s">
        <v>517</v>
      </c>
      <c r="F16" s="465">
        <v>125</v>
      </c>
      <c r="G16" s="465">
        <v>125</v>
      </c>
      <c r="H16" s="464">
        <v>0</v>
      </c>
      <c r="I16" s="465">
        <v>125</v>
      </c>
      <c r="J16" s="106"/>
    </row>
    <row r="17" spans="1:10">
      <c r="A17" s="168">
        <v>9</v>
      </c>
      <c r="B17" s="460">
        <v>41084</v>
      </c>
      <c r="C17" s="461" t="s">
        <v>522</v>
      </c>
      <c r="D17" s="462">
        <v>61006068519</v>
      </c>
      <c r="E17" s="463" t="s">
        <v>517</v>
      </c>
      <c r="F17" s="465">
        <v>162.5</v>
      </c>
      <c r="G17" s="465">
        <v>162.5</v>
      </c>
      <c r="H17" s="464">
        <v>0</v>
      </c>
      <c r="I17" s="465">
        <v>162.5</v>
      </c>
      <c r="J17" s="106"/>
    </row>
    <row r="18" spans="1:10">
      <c r="A18" s="168">
        <v>10</v>
      </c>
      <c r="B18" s="460">
        <v>41083</v>
      </c>
      <c r="C18" s="461" t="s">
        <v>523</v>
      </c>
      <c r="D18" s="462">
        <v>61008001937</v>
      </c>
      <c r="E18" s="463" t="s">
        <v>517</v>
      </c>
      <c r="F18" s="465">
        <v>162.5</v>
      </c>
      <c r="G18" s="465">
        <v>162.5</v>
      </c>
      <c r="H18" s="466">
        <v>0</v>
      </c>
      <c r="I18" s="465">
        <v>162.5</v>
      </c>
      <c r="J18" s="106"/>
    </row>
    <row r="19" spans="1:10">
      <c r="A19" s="168">
        <v>11</v>
      </c>
      <c r="B19" s="460">
        <v>41084</v>
      </c>
      <c r="C19" s="461" t="s">
        <v>524</v>
      </c>
      <c r="D19" s="462">
        <v>61006047190</v>
      </c>
      <c r="E19" s="463" t="s">
        <v>517</v>
      </c>
      <c r="F19" s="465">
        <v>162.5</v>
      </c>
      <c r="G19" s="465">
        <v>162.5</v>
      </c>
      <c r="H19" s="464">
        <v>0</v>
      </c>
      <c r="I19" s="465">
        <v>162.5</v>
      </c>
      <c r="J19" s="106"/>
    </row>
    <row r="20" spans="1:10">
      <c r="A20" s="168">
        <v>12</v>
      </c>
      <c r="B20" s="460">
        <v>41083</v>
      </c>
      <c r="C20" s="461" t="s">
        <v>525</v>
      </c>
      <c r="D20" s="462">
        <v>61006053166</v>
      </c>
      <c r="E20" s="463" t="s">
        <v>517</v>
      </c>
      <c r="F20" s="465">
        <v>162.5</v>
      </c>
      <c r="G20" s="465">
        <v>162.5</v>
      </c>
      <c r="H20" s="464">
        <v>0</v>
      </c>
      <c r="I20" s="465">
        <v>162.5</v>
      </c>
      <c r="J20" s="106"/>
    </row>
    <row r="21" spans="1:10">
      <c r="A21" s="168">
        <v>13</v>
      </c>
      <c r="B21" s="460">
        <v>41084</v>
      </c>
      <c r="C21" s="461" t="s">
        <v>526</v>
      </c>
      <c r="D21" s="462" t="s">
        <v>527</v>
      </c>
      <c r="E21" s="463" t="s">
        <v>517</v>
      </c>
      <c r="F21" s="465">
        <v>125</v>
      </c>
      <c r="G21" s="465">
        <v>125</v>
      </c>
      <c r="H21" s="464">
        <v>0</v>
      </c>
      <c r="I21" s="465">
        <v>125</v>
      </c>
      <c r="J21" s="106"/>
    </row>
    <row r="22" spans="1:10">
      <c r="A22" s="168">
        <v>14</v>
      </c>
      <c r="B22" s="460">
        <v>41084</v>
      </c>
      <c r="C22" s="461" t="s">
        <v>528</v>
      </c>
      <c r="D22" s="462" t="s">
        <v>529</v>
      </c>
      <c r="E22" s="463" t="s">
        <v>517</v>
      </c>
      <c r="F22" s="465">
        <v>162.5</v>
      </c>
      <c r="G22" s="465">
        <v>162.5</v>
      </c>
      <c r="H22" s="464">
        <v>0</v>
      </c>
      <c r="I22" s="465">
        <v>162.5</v>
      </c>
      <c r="J22" s="106"/>
    </row>
    <row r="23" spans="1:10">
      <c r="A23" s="168">
        <v>15</v>
      </c>
      <c r="B23" s="460">
        <v>41084</v>
      </c>
      <c r="C23" s="461" t="s">
        <v>530</v>
      </c>
      <c r="D23" s="462" t="s">
        <v>531</v>
      </c>
      <c r="E23" s="463" t="s">
        <v>517</v>
      </c>
      <c r="F23" s="465">
        <v>162.5</v>
      </c>
      <c r="G23" s="465">
        <v>162.5</v>
      </c>
      <c r="H23" s="464">
        <v>0</v>
      </c>
      <c r="I23" s="465">
        <v>162.5</v>
      </c>
      <c r="J23" s="106"/>
    </row>
    <row r="24" spans="1:10">
      <c r="A24" s="168">
        <v>16</v>
      </c>
      <c r="B24" s="460">
        <v>41083</v>
      </c>
      <c r="C24" s="461" t="s">
        <v>532</v>
      </c>
      <c r="D24" s="462" t="s">
        <v>533</v>
      </c>
      <c r="E24" s="463" t="s">
        <v>517</v>
      </c>
      <c r="F24" s="465">
        <v>100</v>
      </c>
      <c r="G24" s="465">
        <v>100</v>
      </c>
      <c r="H24" s="464">
        <v>0</v>
      </c>
      <c r="I24" s="465">
        <v>100</v>
      </c>
      <c r="J24" s="106"/>
    </row>
    <row r="25" spans="1:10">
      <c r="A25" s="168">
        <v>17</v>
      </c>
      <c r="B25" s="460">
        <v>41083</v>
      </c>
      <c r="C25" s="461" t="s">
        <v>534</v>
      </c>
      <c r="D25" s="462" t="s">
        <v>535</v>
      </c>
      <c r="E25" s="463" t="s">
        <v>517</v>
      </c>
      <c r="F25" s="465">
        <v>162.5</v>
      </c>
      <c r="G25" s="465">
        <v>162.5</v>
      </c>
      <c r="H25" s="466">
        <v>0</v>
      </c>
      <c r="I25" s="465">
        <v>162.5</v>
      </c>
      <c r="J25" s="106"/>
    </row>
    <row r="26" spans="1:10">
      <c r="A26" s="168">
        <v>18</v>
      </c>
      <c r="B26" s="460">
        <v>41085</v>
      </c>
      <c r="C26" s="461" t="s">
        <v>536</v>
      </c>
      <c r="D26" s="462" t="s">
        <v>537</v>
      </c>
      <c r="E26" s="463" t="s">
        <v>517</v>
      </c>
      <c r="F26" s="465">
        <v>100</v>
      </c>
      <c r="G26" s="465">
        <v>100</v>
      </c>
      <c r="H26" s="466">
        <v>0</v>
      </c>
      <c r="I26" s="465">
        <v>100</v>
      </c>
      <c r="J26" s="106"/>
    </row>
    <row r="27" spans="1:10">
      <c r="A27" s="168">
        <v>19</v>
      </c>
      <c r="B27" s="460">
        <v>41088</v>
      </c>
      <c r="C27" s="461" t="s">
        <v>538</v>
      </c>
      <c r="D27" s="462" t="s">
        <v>539</v>
      </c>
      <c r="E27" s="463" t="s">
        <v>517</v>
      </c>
      <c r="F27" s="465">
        <v>100</v>
      </c>
      <c r="G27" s="465">
        <v>100</v>
      </c>
      <c r="H27" s="466">
        <v>0</v>
      </c>
      <c r="I27" s="465">
        <v>100</v>
      </c>
      <c r="J27" s="106"/>
    </row>
    <row r="28" spans="1:10">
      <c r="A28" s="168">
        <v>20</v>
      </c>
      <c r="B28" s="460">
        <v>41083</v>
      </c>
      <c r="C28" s="461" t="s">
        <v>540</v>
      </c>
      <c r="D28" s="462" t="s">
        <v>541</v>
      </c>
      <c r="E28" s="463" t="s">
        <v>517</v>
      </c>
      <c r="F28" s="465">
        <v>162.5</v>
      </c>
      <c r="G28" s="465">
        <v>162.5</v>
      </c>
      <c r="H28" s="464">
        <v>0</v>
      </c>
      <c r="I28" s="465">
        <v>162.5</v>
      </c>
      <c r="J28" s="106"/>
    </row>
    <row r="29" spans="1:10">
      <c r="A29" s="168">
        <v>21</v>
      </c>
      <c r="B29" s="460">
        <v>41083</v>
      </c>
      <c r="C29" s="461" t="s">
        <v>542</v>
      </c>
      <c r="D29" s="462" t="s">
        <v>543</v>
      </c>
      <c r="E29" s="463" t="s">
        <v>517</v>
      </c>
      <c r="F29" s="465">
        <v>125</v>
      </c>
      <c r="G29" s="465">
        <v>125</v>
      </c>
      <c r="H29" s="464">
        <v>0</v>
      </c>
      <c r="I29" s="465">
        <v>125</v>
      </c>
      <c r="J29" s="106"/>
    </row>
    <row r="30" spans="1:10">
      <c r="A30" s="168">
        <v>22</v>
      </c>
      <c r="B30" s="460">
        <v>41083</v>
      </c>
      <c r="C30" s="461" t="s">
        <v>544</v>
      </c>
      <c r="D30" s="462" t="s">
        <v>545</v>
      </c>
      <c r="E30" s="463" t="s">
        <v>517</v>
      </c>
      <c r="F30" s="465">
        <v>162.5</v>
      </c>
      <c r="G30" s="465">
        <v>162.5</v>
      </c>
      <c r="H30" s="464">
        <v>0</v>
      </c>
      <c r="I30" s="465">
        <v>162.5</v>
      </c>
      <c r="J30" s="106"/>
    </row>
    <row r="31" spans="1:10">
      <c r="A31" s="168">
        <v>23</v>
      </c>
      <c r="B31" s="460">
        <v>41084</v>
      </c>
      <c r="C31" s="461" t="s">
        <v>546</v>
      </c>
      <c r="D31" s="462" t="s">
        <v>547</v>
      </c>
      <c r="E31" s="463" t="s">
        <v>517</v>
      </c>
      <c r="F31" s="465">
        <v>162.5</v>
      </c>
      <c r="G31" s="465">
        <v>162.5</v>
      </c>
      <c r="H31" s="464">
        <v>0</v>
      </c>
      <c r="I31" s="465">
        <v>162.5</v>
      </c>
      <c r="J31" s="106"/>
    </row>
    <row r="32" spans="1:10">
      <c r="A32" s="168">
        <v>24</v>
      </c>
      <c r="B32" s="460">
        <v>41084</v>
      </c>
      <c r="C32" s="461" t="s">
        <v>548</v>
      </c>
      <c r="D32" s="462" t="s">
        <v>549</v>
      </c>
      <c r="E32" s="463" t="s">
        <v>517</v>
      </c>
      <c r="F32" s="465">
        <v>162.5</v>
      </c>
      <c r="G32" s="465">
        <v>162.5</v>
      </c>
      <c r="H32" s="464">
        <v>0</v>
      </c>
      <c r="I32" s="465">
        <v>162.5</v>
      </c>
      <c r="J32" s="106"/>
    </row>
    <row r="33" spans="1:10">
      <c r="A33" s="168">
        <v>25</v>
      </c>
      <c r="B33" s="460">
        <v>41083</v>
      </c>
      <c r="C33" s="461" t="s">
        <v>550</v>
      </c>
      <c r="D33" s="462" t="s">
        <v>551</v>
      </c>
      <c r="E33" s="463" t="s">
        <v>517</v>
      </c>
      <c r="F33" s="465">
        <v>162.5</v>
      </c>
      <c r="G33" s="465">
        <v>162.5</v>
      </c>
      <c r="H33" s="464">
        <v>0</v>
      </c>
      <c r="I33" s="465">
        <v>162.5</v>
      </c>
      <c r="J33" s="106"/>
    </row>
    <row r="34" spans="1:10">
      <c r="A34" s="168">
        <v>26</v>
      </c>
      <c r="B34" s="460">
        <v>41083</v>
      </c>
      <c r="C34" s="461" t="s">
        <v>552</v>
      </c>
      <c r="D34" s="462" t="s">
        <v>553</v>
      </c>
      <c r="E34" s="463" t="s">
        <v>517</v>
      </c>
      <c r="F34" s="465">
        <v>125</v>
      </c>
      <c r="G34" s="465">
        <v>125</v>
      </c>
      <c r="H34" s="464">
        <v>0</v>
      </c>
      <c r="I34" s="465">
        <v>125</v>
      </c>
      <c r="J34" s="106"/>
    </row>
    <row r="35" spans="1:10">
      <c r="A35" s="168">
        <v>27</v>
      </c>
      <c r="B35" s="460">
        <v>41084</v>
      </c>
      <c r="C35" s="461" t="s">
        <v>554</v>
      </c>
      <c r="D35" s="462" t="s">
        <v>555</v>
      </c>
      <c r="E35" s="463" t="s">
        <v>517</v>
      </c>
      <c r="F35" s="465">
        <v>125</v>
      </c>
      <c r="G35" s="465">
        <v>125</v>
      </c>
      <c r="H35" s="464">
        <v>0</v>
      </c>
      <c r="I35" s="465">
        <v>125</v>
      </c>
      <c r="J35" s="106"/>
    </row>
    <row r="36" spans="1:10">
      <c r="A36" s="168">
        <v>28</v>
      </c>
      <c r="B36" s="460">
        <v>41083</v>
      </c>
      <c r="C36" s="461" t="s">
        <v>556</v>
      </c>
      <c r="D36" s="462" t="s">
        <v>557</v>
      </c>
      <c r="E36" s="463" t="s">
        <v>517</v>
      </c>
      <c r="F36" s="465">
        <v>125</v>
      </c>
      <c r="G36" s="465">
        <v>125</v>
      </c>
      <c r="H36" s="464">
        <v>0</v>
      </c>
      <c r="I36" s="465">
        <v>125</v>
      </c>
      <c r="J36" s="106"/>
    </row>
    <row r="37" spans="1:10">
      <c r="A37" s="168">
        <v>29</v>
      </c>
      <c r="B37" s="460">
        <v>41084</v>
      </c>
      <c r="C37" s="461" t="s">
        <v>558</v>
      </c>
      <c r="D37" s="462" t="s">
        <v>559</v>
      </c>
      <c r="E37" s="463" t="s">
        <v>517</v>
      </c>
      <c r="F37" s="465">
        <v>125</v>
      </c>
      <c r="G37" s="465">
        <v>125</v>
      </c>
      <c r="H37" s="464">
        <v>0</v>
      </c>
      <c r="I37" s="465">
        <v>125</v>
      </c>
      <c r="J37" s="106"/>
    </row>
    <row r="38" spans="1:10">
      <c r="A38" s="168">
        <v>30</v>
      </c>
      <c r="B38" s="460">
        <v>41089</v>
      </c>
      <c r="C38" s="461" t="s">
        <v>560</v>
      </c>
      <c r="D38" s="462" t="s">
        <v>561</v>
      </c>
      <c r="E38" s="463" t="s">
        <v>517</v>
      </c>
      <c r="F38" s="465">
        <v>125</v>
      </c>
      <c r="G38" s="465">
        <v>125</v>
      </c>
      <c r="H38" s="464">
        <v>0</v>
      </c>
      <c r="I38" s="465">
        <v>125</v>
      </c>
      <c r="J38" s="106"/>
    </row>
    <row r="39" spans="1:10">
      <c r="A39" s="168">
        <v>31</v>
      </c>
      <c r="B39" s="460">
        <v>41065</v>
      </c>
      <c r="C39" s="461" t="s">
        <v>562</v>
      </c>
      <c r="D39" s="462" t="s">
        <v>563</v>
      </c>
      <c r="E39" s="463" t="s">
        <v>517</v>
      </c>
      <c r="F39" s="465">
        <v>100</v>
      </c>
      <c r="G39" s="465">
        <v>100</v>
      </c>
      <c r="H39" s="466">
        <v>0</v>
      </c>
      <c r="I39" s="465">
        <v>100</v>
      </c>
      <c r="J39" s="106"/>
    </row>
    <row r="40" spans="1:10">
      <c r="A40" s="168">
        <v>32</v>
      </c>
      <c r="B40" s="460">
        <v>41065</v>
      </c>
      <c r="C40" s="461" t="s">
        <v>564</v>
      </c>
      <c r="D40" s="462" t="s">
        <v>565</v>
      </c>
      <c r="E40" s="463" t="s">
        <v>517</v>
      </c>
      <c r="F40" s="465">
        <v>125</v>
      </c>
      <c r="G40" s="465">
        <v>125</v>
      </c>
      <c r="H40" s="464">
        <v>0</v>
      </c>
      <c r="I40" s="465">
        <v>125</v>
      </c>
      <c r="J40" s="106"/>
    </row>
    <row r="41" spans="1:10">
      <c r="A41" s="168">
        <v>33</v>
      </c>
      <c r="B41" s="460">
        <v>41065</v>
      </c>
      <c r="C41" s="461" t="s">
        <v>566</v>
      </c>
      <c r="D41" s="462" t="s">
        <v>567</v>
      </c>
      <c r="E41" s="463" t="s">
        <v>517</v>
      </c>
      <c r="F41" s="465">
        <v>162.5</v>
      </c>
      <c r="G41" s="465">
        <v>162.5</v>
      </c>
      <c r="H41" s="464">
        <v>0</v>
      </c>
      <c r="I41" s="465">
        <v>162.5</v>
      </c>
      <c r="J41" s="106"/>
    </row>
    <row r="42" spans="1:10">
      <c r="A42" s="168">
        <v>34</v>
      </c>
      <c r="B42" s="460">
        <v>41065</v>
      </c>
      <c r="C42" s="461" t="s">
        <v>568</v>
      </c>
      <c r="D42" s="462" t="s">
        <v>569</v>
      </c>
      <c r="E42" s="463" t="s">
        <v>517</v>
      </c>
      <c r="F42" s="465">
        <v>162.5</v>
      </c>
      <c r="G42" s="465">
        <v>162.5</v>
      </c>
      <c r="H42" s="464">
        <v>0</v>
      </c>
      <c r="I42" s="465">
        <v>162.5</v>
      </c>
      <c r="J42" s="106"/>
    </row>
    <row r="43" spans="1:10">
      <c r="A43" s="168">
        <v>35</v>
      </c>
      <c r="B43" s="460">
        <v>41065</v>
      </c>
      <c r="C43" s="461" t="s">
        <v>570</v>
      </c>
      <c r="D43" s="462" t="s">
        <v>571</v>
      </c>
      <c r="E43" s="463" t="s">
        <v>517</v>
      </c>
      <c r="F43" s="465">
        <v>162.5</v>
      </c>
      <c r="G43" s="465">
        <v>162.5</v>
      </c>
      <c r="H43" s="464">
        <v>0</v>
      </c>
      <c r="I43" s="465">
        <v>162.5</v>
      </c>
      <c r="J43" s="106"/>
    </row>
    <row r="44" spans="1:10">
      <c r="A44" s="168">
        <v>36</v>
      </c>
      <c r="B44" s="460">
        <v>41065</v>
      </c>
      <c r="C44" s="461" t="s">
        <v>572</v>
      </c>
      <c r="D44" s="462" t="s">
        <v>573</v>
      </c>
      <c r="E44" s="463" t="s">
        <v>517</v>
      </c>
      <c r="F44" s="465">
        <v>162.5</v>
      </c>
      <c r="G44" s="465">
        <v>162.5</v>
      </c>
      <c r="H44" s="464">
        <v>0</v>
      </c>
      <c r="I44" s="465">
        <v>162.5</v>
      </c>
      <c r="J44" s="106"/>
    </row>
    <row r="45" spans="1:10">
      <c r="A45" s="168">
        <v>37</v>
      </c>
      <c r="B45" s="460">
        <v>41065</v>
      </c>
      <c r="C45" s="461" t="s">
        <v>574</v>
      </c>
      <c r="D45" s="462" t="s">
        <v>575</v>
      </c>
      <c r="E45" s="463" t="s">
        <v>517</v>
      </c>
      <c r="F45" s="465">
        <v>125</v>
      </c>
      <c r="G45" s="465">
        <v>125</v>
      </c>
      <c r="H45" s="464">
        <v>0</v>
      </c>
      <c r="I45" s="465">
        <v>125</v>
      </c>
      <c r="J45" s="106"/>
    </row>
    <row r="46" spans="1:10">
      <c r="A46" s="168">
        <v>38</v>
      </c>
      <c r="B46" s="460">
        <v>41122</v>
      </c>
      <c r="C46" s="461" t="s">
        <v>576</v>
      </c>
      <c r="D46" s="462" t="s">
        <v>577</v>
      </c>
      <c r="E46" s="463" t="s">
        <v>578</v>
      </c>
      <c r="F46" s="465">
        <v>250</v>
      </c>
      <c r="G46" s="465">
        <v>250</v>
      </c>
      <c r="H46" s="464">
        <v>0</v>
      </c>
      <c r="I46" s="465">
        <v>250</v>
      </c>
      <c r="J46" s="106"/>
    </row>
    <row r="47" spans="1:10">
      <c r="A47" s="168">
        <v>39</v>
      </c>
      <c r="B47" s="460">
        <v>41122</v>
      </c>
      <c r="C47" s="461" t="s">
        <v>579</v>
      </c>
      <c r="D47" s="462" t="s">
        <v>580</v>
      </c>
      <c r="E47" s="463" t="s">
        <v>578</v>
      </c>
      <c r="F47" s="465">
        <v>375</v>
      </c>
      <c r="G47" s="465">
        <v>375</v>
      </c>
      <c r="H47" s="464">
        <v>0</v>
      </c>
      <c r="I47" s="465">
        <v>375</v>
      </c>
      <c r="J47" s="106"/>
    </row>
    <row r="48" spans="1:10">
      <c r="A48" s="168">
        <v>40</v>
      </c>
      <c r="B48" s="460">
        <v>41136</v>
      </c>
      <c r="C48" s="461" t="s">
        <v>581</v>
      </c>
      <c r="D48" s="462" t="s">
        <v>582</v>
      </c>
      <c r="E48" s="463" t="s">
        <v>578</v>
      </c>
      <c r="F48" s="465">
        <v>3125</v>
      </c>
      <c r="G48" s="465">
        <v>3125</v>
      </c>
      <c r="H48" s="464">
        <v>0</v>
      </c>
      <c r="I48" s="465">
        <v>3125</v>
      </c>
      <c r="J48" s="106"/>
    </row>
    <row r="49" spans="1:10">
      <c r="A49" s="168">
        <v>41</v>
      </c>
      <c r="B49" s="460">
        <v>41136</v>
      </c>
      <c r="C49" s="461" t="s">
        <v>583</v>
      </c>
      <c r="D49" s="462" t="s">
        <v>584</v>
      </c>
      <c r="E49" s="463" t="s">
        <v>578</v>
      </c>
      <c r="F49" s="465">
        <v>500</v>
      </c>
      <c r="G49" s="465">
        <v>500</v>
      </c>
      <c r="H49" s="464">
        <v>0</v>
      </c>
      <c r="I49" s="465">
        <v>500</v>
      </c>
      <c r="J49" s="106"/>
    </row>
    <row r="50" spans="1:10">
      <c r="A50" s="168">
        <v>42</v>
      </c>
      <c r="B50" s="460">
        <v>41136</v>
      </c>
      <c r="C50" s="461" t="s">
        <v>585</v>
      </c>
      <c r="D50" s="462" t="s">
        <v>586</v>
      </c>
      <c r="E50" s="463" t="s">
        <v>578</v>
      </c>
      <c r="F50" s="465">
        <v>520.83000000000004</v>
      </c>
      <c r="G50" s="465">
        <v>520.83000000000004</v>
      </c>
      <c r="H50" s="467">
        <v>0</v>
      </c>
      <c r="I50" s="465">
        <v>520.83000000000004</v>
      </c>
      <c r="J50" s="106"/>
    </row>
    <row r="51" spans="1:10">
      <c r="A51" s="168">
        <v>43</v>
      </c>
      <c r="B51" s="460">
        <v>41136</v>
      </c>
      <c r="C51" s="461" t="s">
        <v>587</v>
      </c>
      <c r="D51" s="462" t="s">
        <v>588</v>
      </c>
      <c r="E51" s="463" t="s">
        <v>578</v>
      </c>
      <c r="F51" s="465">
        <v>1375</v>
      </c>
      <c r="G51" s="465">
        <v>1375</v>
      </c>
      <c r="H51" s="468">
        <v>0</v>
      </c>
      <c r="I51" s="465">
        <v>1375</v>
      </c>
      <c r="J51" s="106"/>
    </row>
    <row r="52" spans="1:10">
      <c r="A52" s="168">
        <v>44</v>
      </c>
      <c r="B52" s="460">
        <v>41136</v>
      </c>
      <c r="C52" s="461" t="s">
        <v>589</v>
      </c>
      <c r="D52" s="462" t="s">
        <v>590</v>
      </c>
      <c r="E52" s="463" t="s">
        <v>578</v>
      </c>
      <c r="F52" s="465">
        <v>1375</v>
      </c>
      <c r="G52" s="465">
        <v>1375</v>
      </c>
      <c r="H52" s="468">
        <v>0</v>
      </c>
      <c r="I52" s="465">
        <v>1375</v>
      </c>
      <c r="J52" s="106"/>
    </row>
    <row r="53" spans="1:10">
      <c r="A53" s="168">
        <v>45</v>
      </c>
      <c r="B53" s="460">
        <v>41145</v>
      </c>
      <c r="C53" s="461" t="s">
        <v>591</v>
      </c>
      <c r="D53" s="462">
        <v>404897215</v>
      </c>
      <c r="E53" s="463" t="s">
        <v>592</v>
      </c>
      <c r="F53" s="463">
        <v>110</v>
      </c>
      <c r="G53" s="463">
        <v>110</v>
      </c>
      <c r="H53" s="468">
        <v>0</v>
      </c>
      <c r="I53" s="463">
        <v>110</v>
      </c>
      <c r="J53" s="106"/>
    </row>
    <row r="54" spans="1:10">
      <c r="A54" s="168">
        <v>46</v>
      </c>
      <c r="B54" s="460">
        <v>41157</v>
      </c>
      <c r="C54" s="461" t="s">
        <v>593</v>
      </c>
      <c r="D54" s="462"/>
      <c r="E54" s="463" t="s">
        <v>594</v>
      </c>
      <c r="F54" s="463">
        <v>544069.96</v>
      </c>
      <c r="G54" s="463">
        <v>544069.96</v>
      </c>
      <c r="H54" s="468">
        <v>0</v>
      </c>
      <c r="I54" s="463">
        <v>544069.96</v>
      </c>
      <c r="J54" s="106"/>
    </row>
    <row r="55" spans="1:10">
      <c r="A55" s="168">
        <v>47</v>
      </c>
      <c r="B55" s="460">
        <v>41136</v>
      </c>
      <c r="C55" s="461" t="s">
        <v>595</v>
      </c>
      <c r="D55" s="462" t="s">
        <v>596</v>
      </c>
      <c r="E55" s="463" t="s">
        <v>597</v>
      </c>
      <c r="F55" s="463">
        <v>0.3</v>
      </c>
      <c r="G55" s="463">
        <v>0.3</v>
      </c>
      <c r="H55" s="468">
        <v>0</v>
      </c>
      <c r="I55" s="463">
        <v>0.3</v>
      </c>
      <c r="J55" s="106"/>
    </row>
    <row r="56" spans="1:10">
      <c r="A56" s="168">
        <v>48</v>
      </c>
      <c r="B56" s="460">
        <v>41134</v>
      </c>
      <c r="C56" s="461" t="s">
        <v>598</v>
      </c>
      <c r="D56" s="462" t="s">
        <v>599</v>
      </c>
      <c r="E56" s="463" t="s">
        <v>597</v>
      </c>
      <c r="F56" s="463">
        <v>1412.48</v>
      </c>
      <c r="G56" s="463">
        <v>1412.48</v>
      </c>
      <c r="H56" s="468">
        <v>0</v>
      </c>
      <c r="I56" s="463">
        <v>1412.48</v>
      </c>
      <c r="J56" s="106"/>
    </row>
    <row r="57" spans="1:10">
      <c r="A57" s="168">
        <v>49</v>
      </c>
      <c r="B57" s="460">
        <v>41130</v>
      </c>
      <c r="C57" s="461" t="s">
        <v>600</v>
      </c>
      <c r="D57" s="462" t="s">
        <v>601</v>
      </c>
      <c r="E57" s="463" t="s">
        <v>597</v>
      </c>
      <c r="F57" s="463">
        <v>541.53</v>
      </c>
      <c r="G57" s="463">
        <v>541.53</v>
      </c>
      <c r="H57" s="468">
        <v>0</v>
      </c>
      <c r="I57" s="463">
        <v>541.53</v>
      </c>
      <c r="J57" s="106"/>
    </row>
    <row r="58" spans="1:10">
      <c r="A58" s="168">
        <v>50</v>
      </c>
      <c r="B58" s="460">
        <v>41182</v>
      </c>
      <c r="C58" s="461" t="s">
        <v>602</v>
      </c>
      <c r="D58" s="462" t="s">
        <v>603</v>
      </c>
      <c r="E58" s="463" t="s">
        <v>597</v>
      </c>
      <c r="F58" s="463">
        <v>887.5</v>
      </c>
      <c r="G58" s="463">
        <v>887.5</v>
      </c>
      <c r="H58" s="468">
        <v>0</v>
      </c>
      <c r="I58" s="463">
        <v>887.5</v>
      </c>
      <c r="J58" s="106"/>
    </row>
    <row r="59" spans="1:10">
      <c r="A59" s="168">
        <v>51</v>
      </c>
      <c r="B59" s="460">
        <v>41177</v>
      </c>
      <c r="C59" s="461" t="s">
        <v>604</v>
      </c>
      <c r="D59" s="462"/>
      <c r="E59" s="463" t="s">
        <v>605</v>
      </c>
      <c r="F59" s="463">
        <v>373676.21</v>
      </c>
      <c r="G59" s="463">
        <v>373676.21</v>
      </c>
      <c r="H59" s="468">
        <v>0</v>
      </c>
      <c r="I59" s="463">
        <v>373676.21</v>
      </c>
      <c r="J59" s="106"/>
    </row>
    <row r="60" spans="1:10" ht="30">
      <c r="A60" s="168">
        <v>52</v>
      </c>
      <c r="B60" s="460">
        <v>41172</v>
      </c>
      <c r="C60" s="461" t="s">
        <v>606</v>
      </c>
      <c r="D60" s="462" t="s">
        <v>607</v>
      </c>
      <c r="E60" s="463" t="s">
        <v>608</v>
      </c>
      <c r="F60" s="463">
        <v>19950</v>
      </c>
      <c r="G60" s="463">
        <v>19950</v>
      </c>
      <c r="H60" s="468">
        <v>0</v>
      </c>
      <c r="I60" s="463">
        <v>19950</v>
      </c>
      <c r="J60" s="106"/>
    </row>
    <row r="61" spans="1:10" ht="30">
      <c r="A61" s="168">
        <v>53</v>
      </c>
      <c r="B61" s="460">
        <v>41170</v>
      </c>
      <c r="C61" s="461" t="s">
        <v>609</v>
      </c>
      <c r="D61" s="462" t="s">
        <v>610</v>
      </c>
      <c r="E61" s="463" t="s">
        <v>611</v>
      </c>
      <c r="F61" s="463">
        <v>625</v>
      </c>
      <c r="G61" s="463">
        <v>625</v>
      </c>
      <c r="H61" s="468">
        <v>0</v>
      </c>
      <c r="I61" s="463">
        <v>625</v>
      </c>
      <c r="J61" s="106"/>
    </row>
    <row r="62" spans="1:10" ht="30">
      <c r="A62" s="168">
        <v>54</v>
      </c>
      <c r="B62" s="460">
        <v>41176</v>
      </c>
      <c r="C62" s="461" t="s">
        <v>612</v>
      </c>
      <c r="D62" s="462" t="s">
        <v>613</v>
      </c>
      <c r="E62" s="463" t="s">
        <v>611</v>
      </c>
      <c r="F62" s="463">
        <v>187.5</v>
      </c>
      <c r="G62" s="463">
        <v>187.5</v>
      </c>
      <c r="H62" s="468">
        <v>0</v>
      </c>
      <c r="I62" s="463">
        <v>187.5</v>
      </c>
      <c r="J62" s="106"/>
    </row>
    <row r="63" spans="1:10">
      <c r="A63" s="168">
        <v>55</v>
      </c>
      <c r="B63" s="460">
        <v>41759</v>
      </c>
      <c r="C63" s="461" t="s">
        <v>614</v>
      </c>
      <c r="D63" s="462" t="s">
        <v>615</v>
      </c>
      <c r="E63" s="463" t="s">
        <v>616</v>
      </c>
      <c r="F63" s="469">
        <v>28327.84</v>
      </c>
      <c r="G63" s="469">
        <v>28327.84</v>
      </c>
      <c r="H63" s="463">
        <v>0</v>
      </c>
      <c r="I63" s="469">
        <v>28327.84</v>
      </c>
      <c r="J63" s="106"/>
    </row>
    <row r="64" spans="1:10">
      <c r="A64" s="168">
        <v>56</v>
      </c>
      <c r="B64" s="460">
        <v>41182</v>
      </c>
      <c r="C64" s="461" t="s">
        <v>617</v>
      </c>
      <c r="D64" s="462" t="s">
        <v>618</v>
      </c>
      <c r="E64" s="463" t="s">
        <v>597</v>
      </c>
      <c r="F64" s="463">
        <v>846.78</v>
      </c>
      <c r="G64" s="463">
        <v>846.78</v>
      </c>
      <c r="H64" s="468">
        <v>0</v>
      </c>
      <c r="I64" s="463">
        <v>846.78</v>
      </c>
      <c r="J64" s="106"/>
    </row>
    <row r="65" spans="1:10">
      <c r="A65" s="168">
        <v>57</v>
      </c>
      <c r="B65" s="460">
        <v>41182</v>
      </c>
      <c r="C65" s="461" t="s">
        <v>619</v>
      </c>
      <c r="D65" s="462" t="s">
        <v>620</v>
      </c>
      <c r="E65" s="463" t="s">
        <v>597</v>
      </c>
      <c r="F65" s="463">
        <v>2916.65</v>
      </c>
      <c r="G65" s="463">
        <v>2916.65</v>
      </c>
      <c r="H65" s="468">
        <v>0</v>
      </c>
      <c r="I65" s="463">
        <v>2916.65</v>
      </c>
      <c r="J65" s="106"/>
    </row>
    <row r="66" spans="1:10">
      <c r="A66" s="168">
        <v>58</v>
      </c>
      <c r="B66" s="460">
        <v>41182</v>
      </c>
      <c r="C66" s="461" t="s">
        <v>621</v>
      </c>
      <c r="D66" s="462" t="s">
        <v>622</v>
      </c>
      <c r="E66" s="463" t="s">
        <v>597</v>
      </c>
      <c r="F66" s="463">
        <v>500</v>
      </c>
      <c r="G66" s="463">
        <v>500</v>
      </c>
      <c r="H66" s="468">
        <v>0</v>
      </c>
      <c r="I66" s="463">
        <v>500</v>
      </c>
      <c r="J66" s="106"/>
    </row>
    <row r="67" spans="1:10">
      <c r="A67" s="168">
        <v>59</v>
      </c>
      <c r="B67" s="460">
        <v>41182</v>
      </c>
      <c r="C67" s="461" t="s">
        <v>623</v>
      </c>
      <c r="D67" s="462" t="s">
        <v>624</v>
      </c>
      <c r="E67" s="463" t="s">
        <v>597</v>
      </c>
      <c r="F67" s="463">
        <v>625</v>
      </c>
      <c r="G67" s="463">
        <v>625</v>
      </c>
      <c r="H67" s="468">
        <v>0</v>
      </c>
      <c r="I67" s="463">
        <v>625</v>
      </c>
      <c r="J67" s="106"/>
    </row>
    <row r="68" spans="1:10">
      <c r="A68" s="168">
        <v>60</v>
      </c>
      <c r="B68" s="460">
        <v>41187</v>
      </c>
      <c r="C68" s="461" t="s">
        <v>625</v>
      </c>
      <c r="D68" s="462"/>
      <c r="E68" s="462" t="s">
        <v>626</v>
      </c>
      <c r="F68" s="463">
        <v>52478.12</v>
      </c>
      <c r="G68" s="463">
        <v>52478.12</v>
      </c>
      <c r="H68" s="468">
        <v>0</v>
      </c>
      <c r="I68" s="463">
        <v>52478.12</v>
      </c>
      <c r="J68" s="106"/>
    </row>
    <row r="69" spans="1:10">
      <c r="A69" s="168">
        <v>61</v>
      </c>
      <c r="B69" s="460">
        <v>41153</v>
      </c>
      <c r="C69" s="470" t="s">
        <v>627</v>
      </c>
      <c r="D69" s="471" t="s">
        <v>628</v>
      </c>
      <c r="E69" s="463" t="s">
        <v>597</v>
      </c>
      <c r="F69" s="472">
        <v>747.33</v>
      </c>
      <c r="G69" s="472">
        <v>747.33</v>
      </c>
      <c r="H69" s="473">
        <v>0</v>
      </c>
      <c r="I69" s="472">
        <v>747.33</v>
      </c>
      <c r="J69" s="106"/>
    </row>
    <row r="70" spans="1:10">
      <c r="A70" s="168">
        <v>62</v>
      </c>
      <c r="B70" s="460">
        <v>41059</v>
      </c>
      <c r="C70" s="470" t="s">
        <v>629</v>
      </c>
      <c r="D70" s="471" t="s">
        <v>630</v>
      </c>
      <c r="E70" s="474" t="s">
        <v>631</v>
      </c>
      <c r="F70" s="472">
        <v>65</v>
      </c>
      <c r="G70" s="472">
        <v>65</v>
      </c>
      <c r="H70" s="473">
        <v>0</v>
      </c>
      <c r="I70" s="472">
        <v>65</v>
      </c>
      <c r="J70" s="106"/>
    </row>
    <row r="71" spans="1:10" ht="45">
      <c r="A71" s="168">
        <v>63</v>
      </c>
      <c r="B71" s="460">
        <v>41783</v>
      </c>
      <c r="C71" s="461" t="s">
        <v>632</v>
      </c>
      <c r="D71" s="462" t="s">
        <v>633</v>
      </c>
      <c r="E71" s="463" t="s">
        <v>634</v>
      </c>
      <c r="F71" s="472">
        <v>80104.399999999994</v>
      </c>
      <c r="G71" s="472">
        <v>80104.399999999994</v>
      </c>
      <c r="H71" s="473">
        <v>0</v>
      </c>
      <c r="I71" s="472">
        <v>80104.399999999994</v>
      </c>
      <c r="J71" s="106"/>
    </row>
    <row r="72" spans="1:10">
      <c r="A72" s="168">
        <v>64</v>
      </c>
      <c r="B72" s="475" t="s">
        <v>635</v>
      </c>
      <c r="C72" s="461" t="s">
        <v>636</v>
      </c>
      <c r="D72" s="461">
        <v>45001015655</v>
      </c>
      <c r="E72" s="463" t="s">
        <v>637</v>
      </c>
      <c r="F72" s="476">
        <v>104.18</v>
      </c>
      <c r="G72" s="476">
        <v>104.18</v>
      </c>
      <c r="H72" s="463">
        <v>0</v>
      </c>
      <c r="I72" s="476">
        <v>104.18</v>
      </c>
      <c r="J72" s="106"/>
    </row>
    <row r="73" spans="1:10">
      <c r="A73" s="168">
        <v>65</v>
      </c>
      <c r="B73" s="460" t="s">
        <v>638</v>
      </c>
      <c r="C73" s="477" t="s">
        <v>639</v>
      </c>
      <c r="D73" s="462" t="s">
        <v>640</v>
      </c>
      <c r="E73" s="463" t="s">
        <v>637</v>
      </c>
      <c r="F73" s="476">
        <v>0.35</v>
      </c>
      <c r="G73" s="476">
        <v>0.35</v>
      </c>
      <c r="H73" s="463">
        <v>0</v>
      </c>
      <c r="I73" s="476">
        <v>0.35</v>
      </c>
      <c r="J73" s="106"/>
    </row>
    <row r="74" spans="1:10">
      <c r="A74" s="168">
        <v>66</v>
      </c>
      <c r="B74" s="460" t="s">
        <v>641</v>
      </c>
      <c r="C74" s="477" t="s">
        <v>642</v>
      </c>
      <c r="D74" s="462" t="s">
        <v>643</v>
      </c>
      <c r="E74" s="463" t="s">
        <v>637</v>
      </c>
      <c r="F74" s="476">
        <v>500</v>
      </c>
      <c r="G74" s="476">
        <v>500</v>
      </c>
      <c r="H74" s="463">
        <v>0</v>
      </c>
      <c r="I74" s="476">
        <v>500</v>
      </c>
      <c r="J74" s="106"/>
    </row>
    <row r="75" spans="1:10">
      <c r="A75" s="168">
        <v>67</v>
      </c>
      <c r="B75" s="460" t="s">
        <v>641</v>
      </c>
      <c r="C75" s="477" t="s">
        <v>644</v>
      </c>
      <c r="D75" s="462" t="s">
        <v>645</v>
      </c>
      <c r="E75" s="463" t="s">
        <v>637</v>
      </c>
      <c r="F75" s="476">
        <v>625</v>
      </c>
      <c r="G75" s="476">
        <v>625</v>
      </c>
      <c r="H75" s="463">
        <v>0</v>
      </c>
      <c r="I75" s="476">
        <v>625</v>
      </c>
      <c r="J75" s="106"/>
    </row>
    <row r="76" spans="1:10">
      <c r="A76" s="168">
        <v>68</v>
      </c>
      <c r="B76" s="460" t="s">
        <v>641</v>
      </c>
      <c r="C76" s="477" t="s">
        <v>646</v>
      </c>
      <c r="D76" s="462" t="s">
        <v>647</v>
      </c>
      <c r="E76" s="463" t="s">
        <v>637</v>
      </c>
      <c r="F76" s="476">
        <v>226.43</v>
      </c>
      <c r="G76" s="476">
        <v>226.43</v>
      </c>
      <c r="H76" s="463">
        <v>0</v>
      </c>
      <c r="I76" s="476">
        <v>226.43</v>
      </c>
      <c r="J76" s="106"/>
    </row>
    <row r="77" spans="1:10">
      <c r="A77" s="168">
        <v>69</v>
      </c>
      <c r="B77" s="460" t="s">
        <v>641</v>
      </c>
      <c r="C77" s="477" t="s">
        <v>648</v>
      </c>
      <c r="D77" s="462" t="s">
        <v>649</v>
      </c>
      <c r="E77" s="463" t="s">
        <v>637</v>
      </c>
      <c r="F77" s="476">
        <v>563</v>
      </c>
      <c r="G77" s="476">
        <v>563</v>
      </c>
      <c r="H77" s="463">
        <v>0</v>
      </c>
      <c r="I77" s="476">
        <v>563</v>
      </c>
      <c r="J77" s="106"/>
    </row>
    <row r="78" spans="1:10">
      <c r="A78" s="168">
        <v>70</v>
      </c>
      <c r="B78" s="460" t="s">
        <v>641</v>
      </c>
      <c r="C78" s="477" t="s">
        <v>651</v>
      </c>
      <c r="D78" s="462" t="s">
        <v>652</v>
      </c>
      <c r="E78" s="463" t="s">
        <v>637</v>
      </c>
      <c r="F78" s="476">
        <v>500</v>
      </c>
      <c r="G78" s="476">
        <v>500</v>
      </c>
      <c r="H78" s="463">
        <v>0</v>
      </c>
      <c r="I78" s="476">
        <v>500</v>
      </c>
      <c r="J78" s="106"/>
    </row>
    <row r="79" spans="1:10">
      <c r="A79" s="168">
        <v>71</v>
      </c>
      <c r="B79" s="460" t="s">
        <v>653</v>
      </c>
      <c r="C79" s="477" t="s">
        <v>654</v>
      </c>
      <c r="D79" s="462" t="s">
        <v>655</v>
      </c>
      <c r="E79" s="463" t="s">
        <v>637</v>
      </c>
      <c r="F79" s="476">
        <v>1200</v>
      </c>
      <c r="G79" s="476">
        <v>1200</v>
      </c>
      <c r="H79" s="463">
        <v>0</v>
      </c>
      <c r="I79" s="476">
        <v>1200</v>
      </c>
      <c r="J79" s="106"/>
    </row>
    <row r="80" spans="1:10">
      <c r="A80" s="168">
        <v>72</v>
      </c>
      <c r="B80" s="460" t="s">
        <v>641</v>
      </c>
      <c r="C80" s="477" t="s">
        <v>656</v>
      </c>
      <c r="D80" s="462" t="s">
        <v>657</v>
      </c>
      <c r="E80" s="463" t="s">
        <v>637</v>
      </c>
      <c r="F80" s="476">
        <v>1600</v>
      </c>
      <c r="G80" s="476">
        <v>1600</v>
      </c>
      <c r="H80" s="463">
        <v>0</v>
      </c>
      <c r="I80" s="476">
        <v>1600</v>
      </c>
      <c r="J80" s="106"/>
    </row>
    <row r="81" spans="1:10">
      <c r="A81" s="168">
        <v>73</v>
      </c>
      <c r="B81" s="460" t="s">
        <v>641</v>
      </c>
      <c r="C81" s="477" t="s">
        <v>658</v>
      </c>
      <c r="D81" s="462">
        <v>61002014645</v>
      </c>
      <c r="E81" s="463" t="s">
        <v>637</v>
      </c>
      <c r="F81" s="476">
        <v>522.54</v>
      </c>
      <c r="G81" s="476">
        <v>522.54</v>
      </c>
      <c r="H81" s="463">
        <v>0</v>
      </c>
      <c r="I81" s="476">
        <v>522.54</v>
      </c>
      <c r="J81" s="106"/>
    </row>
    <row r="82" spans="1:10">
      <c r="A82" s="168">
        <v>74</v>
      </c>
      <c r="B82" s="460" t="s">
        <v>641</v>
      </c>
      <c r="C82" s="477" t="s">
        <v>659</v>
      </c>
      <c r="D82" s="462" t="s">
        <v>660</v>
      </c>
      <c r="E82" s="463" t="s">
        <v>637</v>
      </c>
      <c r="F82" s="476">
        <v>873</v>
      </c>
      <c r="G82" s="476">
        <v>873</v>
      </c>
      <c r="H82" s="463">
        <v>0</v>
      </c>
      <c r="I82" s="476">
        <v>873</v>
      </c>
      <c r="J82" s="106"/>
    </row>
    <row r="83" spans="1:10">
      <c r="A83" s="168">
        <v>75</v>
      </c>
      <c r="B83" s="460" t="s">
        <v>641</v>
      </c>
      <c r="C83" s="477" t="s">
        <v>661</v>
      </c>
      <c r="D83" s="462" t="s">
        <v>662</v>
      </c>
      <c r="E83" s="463" t="s">
        <v>637</v>
      </c>
      <c r="F83" s="476">
        <v>870.9</v>
      </c>
      <c r="G83" s="476">
        <v>870.9</v>
      </c>
      <c r="H83" s="463">
        <v>0</v>
      </c>
      <c r="I83" s="476">
        <v>870.9</v>
      </c>
      <c r="J83" s="106"/>
    </row>
    <row r="84" spans="1:10">
      <c r="A84" s="168">
        <v>76</v>
      </c>
      <c r="B84" s="460" t="s">
        <v>641</v>
      </c>
      <c r="C84" s="477" t="s">
        <v>663</v>
      </c>
      <c r="D84" s="462" t="s">
        <v>664</v>
      </c>
      <c r="E84" s="463" t="s">
        <v>637</v>
      </c>
      <c r="F84" s="476">
        <v>500</v>
      </c>
      <c r="G84" s="476">
        <v>500</v>
      </c>
      <c r="H84" s="463">
        <v>0</v>
      </c>
      <c r="I84" s="476">
        <v>500</v>
      </c>
      <c r="J84" s="106"/>
    </row>
    <row r="85" spans="1:10">
      <c r="A85" s="168">
        <v>77</v>
      </c>
      <c r="B85" s="478" t="s">
        <v>641</v>
      </c>
      <c r="C85" s="479" t="s">
        <v>665</v>
      </c>
      <c r="D85" s="480" t="s">
        <v>666</v>
      </c>
      <c r="E85" s="481" t="s">
        <v>637</v>
      </c>
      <c r="F85" s="482">
        <v>200</v>
      </c>
      <c r="G85" s="482">
        <v>200</v>
      </c>
      <c r="H85" s="481">
        <v>0</v>
      </c>
      <c r="I85" s="482">
        <v>200</v>
      </c>
      <c r="J85" s="106"/>
    </row>
    <row r="86" spans="1:10" ht="30">
      <c r="A86" s="168">
        <v>78</v>
      </c>
      <c r="B86" s="483">
        <v>42590</v>
      </c>
      <c r="C86" s="361" t="s">
        <v>936</v>
      </c>
      <c r="D86" s="484" t="s">
        <v>938</v>
      </c>
      <c r="E86" s="463" t="s">
        <v>890</v>
      </c>
      <c r="F86" s="485">
        <v>375</v>
      </c>
      <c r="G86" s="485">
        <v>375</v>
      </c>
      <c r="H86" s="485">
        <v>0</v>
      </c>
      <c r="I86" s="485">
        <v>375</v>
      </c>
      <c r="J86" s="106"/>
    </row>
    <row r="87" spans="1:10">
      <c r="A87" s="168">
        <v>79</v>
      </c>
      <c r="B87" s="483">
        <v>42648</v>
      </c>
      <c r="C87" s="361" t="s">
        <v>1319</v>
      </c>
      <c r="D87" s="484" t="s">
        <v>1320</v>
      </c>
      <c r="E87" s="463" t="s">
        <v>2649</v>
      </c>
      <c r="F87" s="485">
        <v>60039.11</v>
      </c>
      <c r="G87" s="485">
        <v>60039.11</v>
      </c>
      <c r="H87" s="485">
        <v>0</v>
      </c>
      <c r="I87" s="485">
        <v>60039.11</v>
      </c>
      <c r="J87" s="106"/>
    </row>
    <row r="88" spans="1:10" ht="60">
      <c r="A88" s="168">
        <v>80</v>
      </c>
      <c r="B88" s="483">
        <v>42647</v>
      </c>
      <c r="C88" s="361" t="s">
        <v>1321</v>
      </c>
      <c r="D88" s="484" t="s">
        <v>1322</v>
      </c>
      <c r="E88" s="463" t="s">
        <v>2647</v>
      </c>
      <c r="F88" s="485">
        <v>180</v>
      </c>
      <c r="G88" s="485">
        <v>180</v>
      </c>
      <c r="H88" s="485">
        <v>0</v>
      </c>
      <c r="I88" s="485">
        <v>180</v>
      </c>
      <c r="J88" s="106"/>
    </row>
    <row r="89" spans="1:10" ht="60">
      <c r="A89" s="168">
        <v>81</v>
      </c>
      <c r="B89" s="483">
        <v>42628</v>
      </c>
      <c r="C89" s="361" t="s">
        <v>1323</v>
      </c>
      <c r="D89" s="484" t="s">
        <v>1324</v>
      </c>
      <c r="E89" s="463" t="s">
        <v>1325</v>
      </c>
      <c r="F89" s="485">
        <v>250</v>
      </c>
      <c r="G89" s="485">
        <v>250</v>
      </c>
      <c r="H89" s="485">
        <v>0</v>
      </c>
      <c r="I89" s="485">
        <v>250</v>
      </c>
      <c r="J89" s="106"/>
    </row>
    <row r="90" spans="1:10">
      <c r="A90" s="168">
        <v>82</v>
      </c>
      <c r="B90" s="483">
        <v>42582</v>
      </c>
      <c r="C90" s="361" t="s">
        <v>722</v>
      </c>
      <c r="D90" s="484" t="s">
        <v>721</v>
      </c>
      <c r="E90" s="463" t="s">
        <v>597</v>
      </c>
      <c r="F90" s="485">
        <v>600</v>
      </c>
      <c r="G90" s="485">
        <v>600</v>
      </c>
      <c r="H90" s="485">
        <v>0</v>
      </c>
      <c r="I90" s="485">
        <v>600</v>
      </c>
      <c r="J90" s="106"/>
    </row>
    <row r="91" spans="1:10" ht="30">
      <c r="A91" s="168">
        <v>83</v>
      </c>
      <c r="B91" s="483">
        <v>42647</v>
      </c>
      <c r="C91" s="361" t="s">
        <v>2651</v>
      </c>
      <c r="D91" s="484" t="s">
        <v>2652</v>
      </c>
      <c r="E91" s="463" t="s">
        <v>2650</v>
      </c>
      <c r="F91" s="485">
        <v>2500</v>
      </c>
      <c r="G91" s="485">
        <v>2500</v>
      </c>
      <c r="H91" s="485">
        <v>0</v>
      </c>
      <c r="I91" s="485">
        <v>2500</v>
      </c>
      <c r="J91" s="106"/>
    </row>
    <row r="92" spans="1:10" ht="30">
      <c r="A92" s="168">
        <v>84</v>
      </c>
      <c r="B92" s="483">
        <v>42646</v>
      </c>
      <c r="C92" s="361" t="s">
        <v>2653</v>
      </c>
      <c r="D92" s="484" t="s">
        <v>2654</v>
      </c>
      <c r="E92" s="463" t="s">
        <v>927</v>
      </c>
      <c r="F92" s="485">
        <v>100</v>
      </c>
      <c r="G92" s="485">
        <v>100</v>
      </c>
      <c r="H92" s="485">
        <v>0</v>
      </c>
      <c r="I92" s="485">
        <v>100</v>
      </c>
      <c r="J92" s="106"/>
    </row>
    <row r="93" spans="1:10" ht="30">
      <c r="A93" s="168">
        <v>85</v>
      </c>
      <c r="B93" s="483">
        <v>42646</v>
      </c>
      <c r="C93" s="361" t="s">
        <v>2655</v>
      </c>
      <c r="D93" s="484" t="s">
        <v>2656</v>
      </c>
      <c r="E93" s="463" t="s">
        <v>2657</v>
      </c>
      <c r="F93" s="485">
        <v>156.25</v>
      </c>
      <c r="G93" s="485">
        <v>156.25</v>
      </c>
      <c r="H93" s="485">
        <v>0</v>
      </c>
      <c r="I93" s="485">
        <v>156.25</v>
      </c>
      <c r="J93" s="106"/>
    </row>
    <row r="94" spans="1:10" ht="30">
      <c r="A94" s="168">
        <v>86</v>
      </c>
      <c r="B94" s="483">
        <v>42647</v>
      </c>
      <c r="C94" s="361" t="s">
        <v>2658</v>
      </c>
      <c r="D94" s="484" t="s">
        <v>2659</v>
      </c>
      <c r="E94" s="463" t="s">
        <v>927</v>
      </c>
      <c r="F94" s="485">
        <v>200</v>
      </c>
      <c r="G94" s="485">
        <v>200</v>
      </c>
      <c r="H94" s="485">
        <v>0</v>
      </c>
      <c r="I94" s="485">
        <v>200</v>
      </c>
      <c r="J94" s="106"/>
    </row>
    <row r="95" spans="1:10" ht="30">
      <c r="A95" s="168">
        <v>87</v>
      </c>
      <c r="B95" s="483">
        <v>42648</v>
      </c>
      <c r="C95" s="361" t="s">
        <v>2660</v>
      </c>
      <c r="D95" s="484" t="s">
        <v>2661</v>
      </c>
      <c r="E95" s="463" t="s">
        <v>597</v>
      </c>
      <c r="F95" s="485">
        <v>300</v>
      </c>
      <c r="G95" s="485">
        <v>300</v>
      </c>
      <c r="H95" s="485">
        <v>0</v>
      </c>
      <c r="I95" s="485">
        <v>300</v>
      </c>
      <c r="J95" s="106"/>
    </row>
    <row r="96" spans="1:10" ht="30">
      <c r="A96" s="168">
        <v>88</v>
      </c>
      <c r="B96" s="483">
        <v>42636</v>
      </c>
      <c r="C96" s="361" t="s">
        <v>2553</v>
      </c>
      <c r="D96" s="484" t="s">
        <v>2552</v>
      </c>
      <c r="E96" s="463" t="s">
        <v>597</v>
      </c>
      <c r="F96" s="485">
        <v>600</v>
      </c>
      <c r="G96" s="485">
        <v>600</v>
      </c>
      <c r="H96" s="485">
        <v>0</v>
      </c>
      <c r="I96" s="485">
        <v>600</v>
      </c>
      <c r="J96" s="106"/>
    </row>
    <row r="97" spans="1:10" ht="30">
      <c r="A97" s="168">
        <v>89</v>
      </c>
      <c r="B97" s="483">
        <v>42646</v>
      </c>
      <c r="C97" s="361" t="s">
        <v>2662</v>
      </c>
      <c r="D97" s="484" t="s">
        <v>2663</v>
      </c>
      <c r="E97" s="463" t="s">
        <v>2648</v>
      </c>
      <c r="F97" s="485">
        <v>50</v>
      </c>
      <c r="G97" s="485">
        <v>50</v>
      </c>
      <c r="H97" s="485">
        <v>0</v>
      </c>
      <c r="I97" s="485">
        <v>50</v>
      </c>
      <c r="J97" s="106"/>
    </row>
    <row r="98" spans="1:10" ht="30">
      <c r="A98" s="168">
        <v>90</v>
      </c>
      <c r="B98" s="483">
        <v>42650</v>
      </c>
      <c r="C98" s="361" t="s">
        <v>2664</v>
      </c>
      <c r="D98" s="484" t="s">
        <v>2665</v>
      </c>
      <c r="E98" s="463" t="s">
        <v>2666</v>
      </c>
      <c r="F98" s="485">
        <v>125</v>
      </c>
      <c r="G98" s="485">
        <v>125</v>
      </c>
      <c r="H98" s="485">
        <v>0</v>
      </c>
      <c r="I98" s="485">
        <v>125</v>
      </c>
      <c r="J98" s="106"/>
    </row>
    <row r="99" spans="1:10" ht="30">
      <c r="A99" s="168">
        <v>91</v>
      </c>
      <c r="B99" s="483">
        <v>42630</v>
      </c>
      <c r="C99" s="361" t="s">
        <v>1328</v>
      </c>
      <c r="D99" s="484" t="s">
        <v>1329</v>
      </c>
      <c r="E99" s="463" t="s">
        <v>2666</v>
      </c>
      <c r="F99" s="485">
        <v>62.5</v>
      </c>
      <c r="G99" s="485">
        <v>62.5</v>
      </c>
      <c r="H99" s="485">
        <v>0</v>
      </c>
      <c r="I99" s="485">
        <v>62.5</v>
      </c>
      <c r="J99" s="106"/>
    </row>
    <row r="100" spans="1:10" ht="30">
      <c r="A100" s="168">
        <v>92</v>
      </c>
      <c r="B100" s="483">
        <v>42630</v>
      </c>
      <c r="C100" s="361" t="s">
        <v>1330</v>
      </c>
      <c r="D100" s="484" t="s">
        <v>1331</v>
      </c>
      <c r="E100" s="463" t="s">
        <v>2666</v>
      </c>
      <c r="F100" s="485">
        <v>62.5</v>
      </c>
      <c r="G100" s="485">
        <v>62.5</v>
      </c>
      <c r="H100" s="485">
        <v>0</v>
      </c>
      <c r="I100" s="485">
        <v>62.5</v>
      </c>
      <c r="J100" s="106"/>
    </row>
    <row r="101" spans="1:10" ht="30">
      <c r="A101" s="168">
        <v>93</v>
      </c>
      <c r="B101" s="483">
        <v>42630</v>
      </c>
      <c r="C101" s="361" t="s">
        <v>2667</v>
      </c>
      <c r="D101" s="484" t="s">
        <v>1332</v>
      </c>
      <c r="E101" s="463" t="s">
        <v>2666</v>
      </c>
      <c r="F101" s="485">
        <v>62.5</v>
      </c>
      <c r="G101" s="485">
        <v>62.5</v>
      </c>
      <c r="H101" s="485">
        <v>0</v>
      </c>
      <c r="I101" s="485">
        <v>62.5</v>
      </c>
      <c r="J101" s="106"/>
    </row>
    <row r="102" spans="1:10" ht="30">
      <c r="A102" s="168">
        <v>94</v>
      </c>
      <c r="B102" s="483">
        <v>42630</v>
      </c>
      <c r="C102" s="361" t="s">
        <v>1333</v>
      </c>
      <c r="D102" s="484" t="s">
        <v>1334</v>
      </c>
      <c r="E102" s="463" t="s">
        <v>2666</v>
      </c>
      <c r="F102" s="485">
        <v>62.5</v>
      </c>
      <c r="G102" s="485">
        <v>62.5</v>
      </c>
      <c r="H102" s="485">
        <v>0</v>
      </c>
      <c r="I102" s="485">
        <v>62.5</v>
      </c>
      <c r="J102" s="106"/>
    </row>
    <row r="103" spans="1:10" ht="30">
      <c r="A103" s="168">
        <v>95</v>
      </c>
      <c r="B103" s="483">
        <v>42650</v>
      </c>
      <c r="C103" s="361" t="s">
        <v>2668</v>
      </c>
      <c r="D103" s="484" t="s">
        <v>2669</v>
      </c>
      <c r="E103" s="463" t="s">
        <v>2666</v>
      </c>
      <c r="F103" s="485">
        <v>125</v>
      </c>
      <c r="G103" s="485">
        <v>125</v>
      </c>
      <c r="H103" s="485">
        <v>0</v>
      </c>
      <c r="I103" s="485">
        <v>125</v>
      </c>
      <c r="J103" s="106"/>
    </row>
    <row r="104" spans="1:10" ht="30">
      <c r="A104" s="168">
        <v>96</v>
      </c>
      <c r="B104" s="483">
        <v>42650</v>
      </c>
      <c r="C104" s="361" t="s">
        <v>2670</v>
      </c>
      <c r="D104" s="484" t="s">
        <v>2671</v>
      </c>
      <c r="E104" s="463" t="s">
        <v>2666</v>
      </c>
      <c r="F104" s="485">
        <v>125</v>
      </c>
      <c r="G104" s="485">
        <v>125</v>
      </c>
      <c r="H104" s="485">
        <v>0</v>
      </c>
      <c r="I104" s="485">
        <v>125</v>
      </c>
      <c r="J104" s="106"/>
    </row>
    <row r="105" spans="1:10" ht="30">
      <c r="A105" s="168">
        <v>97</v>
      </c>
      <c r="B105" s="483">
        <v>42650</v>
      </c>
      <c r="C105" s="361" t="s">
        <v>2672</v>
      </c>
      <c r="D105" s="484" t="s">
        <v>2673</v>
      </c>
      <c r="E105" s="463" t="s">
        <v>2666</v>
      </c>
      <c r="F105" s="485">
        <v>125</v>
      </c>
      <c r="G105" s="485">
        <v>125</v>
      </c>
      <c r="H105" s="485">
        <v>0</v>
      </c>
      <c r="I105" s="485">
        <v>125</v>
      </c>
      <c r="J105" s="106"/>
    </row>
    <row r="106" spans="1:10" ht="30">
      <c r="A106" s="168">
        <v>98</v>
      </c>
      <c r="B106" s="483">
        <v>42650</v>
      </c>
      <c r="C106" s="361" t="s">
        <v>2674</v>
      </c>
      <c r="D106" s="484" t="s">
        <v>2675</v>
      </c>
      <c r="E106" s="463" t="s">
        <v>2666</v>
      </c>
      <c r="F106" s="485">
        <v>125</v>
      </c>
      <c r="G106" s="485">
        <v>125</v>
      </c>
      <c r="H106" s="485">
        <v>0</v>
      </c>
      <c r="I106" s="485">
        <v>125</v>
      </c>
      <c r="J106" s="106"/>
    </row>
    <row r="107" spans="1:10" ht="30">
      <c r="A107" s="168">
        <v>99</v>
      </c>
      <c r="B107" s="483">
        <v>42650</v>
      </c>
      <c r="C107" s="361" t="s">
        <v>2676</v>
      </c>
      <c r="D107" s="484" t="s">
        <v>2677</v>
      </c>
      <c r="E107" s="463" t="s">
        <v>2666</v>
      </c>
      <c r="F107" s="485">
        <v>125</v>
      </c>
      <c r="G107" s="485">
        <v>125</v>
      </c>
      <c r="H107" s="485">
        <v>0</v>
      </c>
      <c r="I107" s="485">
        <v>125</v>
      </c>
      <c r="J107" s="106"/>
    </row>
    <row r="108" spans="1:10" ht="30">
      <c r="A108" s="168">
        <v>100</v>
      </c>
      <c r="B108" s="483">
        <v>42650</v>
      </c>
      <c r="C108" s="361" t="s">
        <v>2678</v>
      </c>
      <c r="D108" s="484" t="s">
        <v>2679</v>
      </c>
      <c r="E108" s="463" t="s">
        <v>2666</v>
      </c>
      <c r="F108" s="485">
        <v>125</v>
      </c>
      <c r="G108" s="485">
        <v>125</v>
      </c>
      <c r="H108" s="485">
        <v>0</v>
      </c>
      <c r="I108" s="485">
        <v>125</v>
      </c>
      <c r="J108" s="106"/>
    </row>
    <row r="109" spans="1:10" ht="30">
      <c r="A109" s="168">
        <v>101</v>
      </c>
      <c r="B109" s="483">
        <v>42650</v>
      </c>
      <c r="C109" s="361" t="s">
        <v>2680</v>
      </c>
      <c r="D109" s="484" t="s">
        <v>2681</v>
      </c>
      <c r="E109" s="463" t="s">
        <v>2666</v>
      </c>
      <c r="F109" s="485">
        <v>125</v>
      </c>
      <c r="G109" s="485">
        <v>125</v>
      </c>
      <c r="H109" s="485">
        <v>0</v>
      </c>
      <c r="I109" s="485">
        <v>125</v>
      </c>
      <c r="J109" s="106"/>
    </row>
    <row r="110" spans="1:10" ht="30">
      <c r="A110" s="168">
        <v>102</v>
      </c>
      <c r="B110" s="483">
        <v>42650</v>
      </c>
      <c r="C110" s="361" t="s">
        <v>2682</v>
      </c>
      <c r="D110" s="484" t="s">
        <v>2683</v>
      </c>
      <c r="E110" s="463" t="s">
        <v>2666</v>
      </c>
      <c r="F110" s="485">
        <v>125</v>
      </c>
      <c r="G110" s="485">
        <v>125</v>
      </c>
      <c r="H110" s="485">
        <v>0</v>
      </c>
      <c r="I110" s="485">
        <v>125</v>
      </c>
      <c r="J110" s="106"/>
    </row>
    <row r="111" spans="1:10" ht="30">
      <c r="A111" s="168">
        <v>103</v>
      </c>
      <c r="B111" s="483">
        <v>42650</v>
      </c>
      <c r="C111" s="361" t="s">
        <v>2684</v>
      </c>
      <c r="D111" s="484" t="s">
        <v>2685</v>
      </c>
      <c r="E111" s="463" t="s">
        <v>2666</v>
      </c>
      <c r="F111" s="485">
        <v>125</v>
      </c>
      <c r="G111" s="485">
        <v>125</v>
      </c>
      <c r="H111" s="485">
        <v>0</v>
      </c>
      <c r="I111" s="485">
        <v>125</v>
      </c>
      <c r="J111" s="106"/>
    </row>
    <row r="112" spans="1:10" ht="30">
      <c r="A112" s="168">
        <v>104</v>
      </c>
      <c r="B112" s="483">
        <v>42671</v>
      </c>
      <c r="C112" s="508" t="s">
        <v>2949</v>
      </c>
      <c r="D112" s="484" t="s">
        <v>2950</v>
      </c>
      <c r="E112" s="463" t="s">
        <v>608</v>
      </c>
      <c r="F112" s="485">
        <v>43956.160000000003</v>
      </c>
      <c r="G112" s="485">
        <v>43956.160000000003</v>
      </c>
      <c r="H112" s="485">
        <v>0</v>
      </c>
      <c r="I112" s="485">
        <v>43956.160000000003</v>
      </c>
      <c r="J112" s="106"/>
    </row>
    <row r="113" spans="1:12" ht="30">
      <c r="A113" s="168">
        <v>105</v>
      </c>
      <c r="B113" s="483">
        <v>42670</v>
      </c>
      <c r="C113" s="508" t="s">
        <v>2951</v>
      </c>
      <c r="D113" s="484" t="s">
        <v>2952</v>
      </c>
      <c r="E113" s="463" t="s">
        <v>2648</v>
      </c>
      <c r="F113" s="485">
        <v>375</v>
      </c>
      <c r="G113" s="485">
        <v>375</v>
      </c>
      <c r="H113" s="485">
        <v>0</v>
      </c>
      <c r="I113" s="485">
        <v>375</v>
      </c>
      <c r="J113" s="106"/>
    </row>
    <row r="114" spans="1:12" ht="30">
      <c r="A114" s="168">
        <v>106</v>
      </c>
      <c r="B114" s="483">
        <v>42671</v>
      </c>
      <c r="C114" s="508" t="s">
        <v>2953</v>
      </c>
      <c r="D114" s="484" t="s">
        <v>2954</v>
      </c>
      <c r="E114" s="463" t="s">
        <v>2650</v>
      </c>
      <c r="F114" s="485">
        <v>500</v>
      </c>
      <c r="G114" s="485">
        <v>500</v>
      </c>
      <c r="H114" s="485">
        <v>0</v>
      </c>
      <c r="I114" s="485">
        <v>500</v>
      </c>
      <c r="J114" s="106"/>
    </row>
    <row r="115" spans="1:12">
      <c r="A115" s="168">
        <v>107</v>
      </c>
      <c r="B115" s="483">
        <v>42672</v>
      </c>
      <c r="C115" s="508" t="s">
        <v>2955</v>
      </c>
      <c r="D115" s="484" t="s">
        <v>2956</v>
      </c>
      <c r="E115" s="463" t="s">
        <v>2957</v>
      </c>
      <c r="F115" s="485">
        <v>250</v>
      </c>
      <c r="G115" s="485">
        <v>250</v>
      </c>
      <c r="H115" s="485">
        <v>0</v>
      </c>
      <c r="I115" s="485">
        <v>250</v>
      </c>
      <c r="J115" s="106"/>
    </row>
    <row r="116" spans="1:12" ht="60">
      <c r="A116" s="168">
        <v>108</v>
      </c>
      <c r="B116" s="483">
        <v>42670</v>
      </c>
      <c r="C116" s="508" t="s">
        <v>2958</v>
      </c>
      <c r="D116" s="484" t="s">
        <v>2959</v>
      </c>
      <c r="E116" s="463" t="s">
        <v>597</v>
      </c>
      <c r="F116" s="485">
        <v>150</v>
      </c>
      <c r="G116" s="485">
        <v>150</v>
      </c>
      <c r="H116" s="485">
        <v>0</v>
      </c>
      <c r="I116" s="485">
        <v>150</v>
      </c>
      <c r="J116" s="106"/>
    </row>
    <row r="117" spans="1:12" ht="30">
      <c r="A117" s="168">
        <v>109</v>
      </c>
      <c r="B117" s="483">
        <v>42664</v>
      </c>
      <c r="C117" s="508" t="s">
        <v>2960</v>
      </c>
      <c r="D117" s="484" t="s">
        <v>2554</v>
      </c>
      <c r="E117" s="463" t="s">
        <v>597</v>
      </c>
      <c r="F117" s="485">
        <v>277.63</v>
      </c>
      <c r="G117" s="485">
        <v>277.63</v>
      </c>
      <c r="H117" s="485">
        <v>0</v>
      </c>
      <c r="I117" s="485">
        <v>277.63</v>
      </c>
      <c r="J117" s="106"/>
    </row>
    <row r="118" spans="1:12">
      <c r="A118" s="168">
        <v>110</v>
      </c>
      <c r="B118" s="483">
        <v>42663</v>
      </c>
      <c r="C118" s="508" t="s">
        <v>2961</v>
      </c>
      <c r="D118" s="484" t="s">
        <v>2962</v>
      </c>
      <c r="E118" s="463" t="s">
        <v>597</v>
      </c>
      <c r="F118" s="485">
        <v>150</v>
      </c>
      <c r="G118" s="485">
        <v>150</v>
      </c>
      <c r="H118" s="485">
        <v>0</v>
      </c>
      <c r="I118" s="485">
        <v>150</v>
      </c>
      <c r="J118" s="106"/>
    </row>
    <row r="119" spans="1:12">
      <c r="A119" s="168">
        <v>111</v>
      </c>
      <c r="B119" s="483">
        <v>42672</v>
      </c>
      <c r="C119" s="508" t="s">
        <v>2963</v>
      </c>
      <c r="D119" s="484" t="s">
        <v>2964</v>
      </c>
      <c r="E119" s="463" t="s">
        <v>2965</v>
      </c>
      <c r="F119" s="485">
        <v>625</v>
      </c>
      <c r="G119" s="485">
        <v>625</v>
      </c>
      <c r="H119" s="485">
        <v>0</v>
      </c>
      <c r="I119" s="485">
        <v>625</v>
      </c>
      <c r="J119" s="106"/>
    </row>
    <row r="120" spans="1:12" ht="30">
      <c r="A120" s="168">
        <v>112</v>
      </c>
      <c r="B120" s="483">
        <v>42672</v>
      </c>
      <c r="C120" s="508" t="s">
        <v>2966</v>
      </c>
      <c r="D120" s="484" t="s">
        <v>2853</v>
      </c>
      <c r="E120" s="463" t="s">
        <v>890</v>
      </c>
      <c r="F120" s="485">
        <v>375</v>
      </c>
      <c r="G120" s="485">
        <v>375</v>
      </c>
      <c r="H120" s="485">
        <v>0</v>
      </c>
      <c r="I120" s="485">
        <v>375</v>
      </c>
      <c r="J120" s="106"/>
    </row>
    <row r="121" spans="1:12">
      <c r="A121" s="168">
        <v>113</v>
      </c>
      <c r="B121" s="483"/>
      <c r="C121" s="508" t="s">
        <v>1337</v>
      </c>
      <c r="D121" s="484"/>
      <c r="E121" s="463"/>
      <c r="F121" s="485"/>
      <c r="G121" s="485"/>
      <c r="H121" s="485"/>
      <c r="I121" s="485">
        <v>937.5</v>
      </c>
      <c r="J121" s="106"/>
    </row>
    <row r="122" spans="1:12" ht="30">
      <c r="A122" s="168">
        <v>114</v>
      </c>
      <c r="B122" s="483"/>
      <c r="C122" s="508" t="s">
        <v>2686</v>
      </c>
      <c r="D122" s="484"/>
      <c r="E122" s="463"/>
      <c r="F122" s="485"/>
      <c r="G122" s="485"/>
      <c r="H122" s="485"/>
      <c r="I122" s="485">
        <v>444225</v>
      </c>
      <c r="J122" s="106"/>
    </row>
    <row r="123" spans="1:12">
      <c r="A123" s="168" t="s">
        <v>266</v>
      </c>
      <c r="B123" s="425"/>
      <c r="C123" s="176"/>
      <c r="D123" s="176"/>
      <c r="E123" s="175"/>
      <c r="F123" s="175"/>
      <c r="G123" s="426"/>
      <c r="H123" s="427" t="s">
        <v>408</v>
      </c>
      <c r="I123" s="428">
        <f>SUM(I9:I122)</f>
        <v>1916154.3399999999</v>
      </c>
      <c r="J123" s="106"/>
    </row>
    <row r="124" spans="1:12">
      <c r="A124" s="182" t="s">
        <v>431</v>
      </c>
    </row>
    <row r="125" spans="1:12">
      <c r="B125" s="184" t="s">
        <v>96</v>
      </c>
      <c r="F125" s="185"/>
    </row>
    <row r="126" spans="1:12">
      <c r="F126" s="183"/>
      <c r="I126" s="183"/>
      <c r="J126" s="183"/>
      <c r="K126" s="183"/>
      <c r="L126" s="183"/>
    </row>
    <row r="127" spans="1:12">
      <c r="A127" s="183"/>
      <c r="C127" s="188" t="s">
        <v>256</v>
      </c>
      <c r="F127" s="189" t="s">
        <v>261</v>
      </c>
      <c r="G127" s="188"/>
      <c r="H127" s="188"/>
      <c r="I127" s="187"/>
      <c r="J127" s="183"/>
      <c r="K127" s="183"/>
      <c r="L127" s="183"/>
    </row>
    <row r="128" spans="1:12">
      <c r="A128" s="183"/>
      <c r="C128" s="190" t="s">
        <v>127</v>
      </c>
      <c r="F128" s="182" t="s">
        <v>257</v>
      </c>
      <c r="I128" s="183"/>
      <c r="J128" s="183"/>
      <c r="K128" s="183"/>
      <c r="L128" s="183"/>
    </row>
    <row r="129" s="183" customFormat="1" ht="12.75"/>
    <row r="130" s="183" customFormat="1" ht="12.75"/>
    <row r="131" s="183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23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94" customWidth="1"/>
    <col min="2" max="2" width="12.28515625" style="194" customWidth="1"/>
    <col min="3" max="3" width="23.42578125" style="194" customWidth="1"/>
    <col min="4" max="4" width="13.28515625" style="194" customWidth="1"/>
    <col min="5" max="5" width="9.5703125" style="194" customWidth="1"/>
    <col min="6" max="6" width="11.5703125" style="194" customWidth="1"/>
    <col min="7" max="7" width="12.28515625" style="194" customWidth="1"/>
    <col min="8" max="8" width="15.28515625" style="194" customWidth="1"/>
    <col min="9" max="9" width="17.5703125" style="194" customWidth="1"/>
    <col min="10" max="11" width="12.42578125" style="194" customWidth="1"/>
    <col min="12" max="12" width="23.5703125" style="194" customWidth="1"/>
    <col min="13" max="13" width="18.5703125" style="194" customWidth="1"/>
    <col min="14" max="14" width="0.85546875" style="194" customWidth="1"/>
    <col min="15" max="16384" width="9.140625" style="194"/>
  </cols>
  <sheetData>
    <row r="1" spans="1:14">
      <c r="A1" s="191" t="s">
        <v>432</v>
      </c>
      <c r="B1" s="192"/>
      <c r="C1" s="192"/>
      <c r="D1" s="192"/>
      <c r="E1" s="192"/>
      <c r="F1" s="192"/>
      <c r="G1" s="192"/>
      <c r="H1" s="192"/>
      <c r="I1" s="195"/>
      <c r="J1" s="253"/>
      <c r="K1" s="253"/>
      <c r="L1" s="253"/>
      <c r="M1" s="253" t="s">
        <v>397</v>
      </c>
      <c r="N1" s="195"/>
    </row>
    <row r="2" spans="1:14" ht="15">
      <c r="A2" s="195" t="s">
        <v>305</v>
      </c>
      <c r="B2" s="192"/>
      <c r="C2" s="192"/>
      <c r="D2" s="193"/>
      <c r="E2" s="193"/>
      <c r="F2" s="193"/>
      <c r="G2" s="193"/>
      <c r="H2" s="193"/>
      <c r="I2" s="192"/>
      <c r="J2" s="192"/>
      <c r="K2" s="192"/>
      <c r="L2" s="192"/>
      <c r="M2" s="540" t="s">
        <v>2687</v>
      </c>
      <c r="N2" s="541"/>
    </row>
    <row r="3" spans="1:14">
      <c r="A3" s="195"/>
      <c r="B3" s="192"/>
      <c r="C3" s="192"/>
      <c r="D3" s="193"/>
      <c r="E3" s="193"/>
      <c r="F3" s="193"/>
      <c r="G3" s="193"/>
      <c r="H3" s="193"/>
      <c r="I3" s="192"/>
      <c r="J3" s="192"/>
      <c r="K3" s="192"/>
      <c r="L3" s="192"/>
      <c r="M3" s="192"/>
      <c r="N3" s="195"/>
    </row>
    <row r="4" spans="1:14" ht="15">
      <c r="A4" s="115" t="s">
        <v>262</v>
      </c>
      <c r="B4" s="192"/>
      <c r="C4" s="192"/>
      <c r="D4" s="196"/>
      <c r="E4" s="254"/>
      <c r="F4" s="196"/>
      <c r="G4" s="193"/>
      <c r="H4" s="193"/>
      <c r="I4" s="193"/>
      <c r="J4" s="193"/>
      <c r="K4" s="193"/>
      <c r="L4" s="192"/>
      <c r="M4" s="193"/>
      <c r="N4" s="195"/>
    </row>
    <row r="5" spans="1:14">
      <c r="A5" s="197" t="str">
        <f>'ფორმა N1'!D3</f>
        <v>მ.პ.გ. ქართული ოცნება - დემოკრატიული საქართველო</v>
      </c>
      <c r="B5" s="197"/>
      <c r="C5" s="197"/>
      <c r="D5" s="197"/>
      <c r="E5" s="198"/>
      <c r="F5" s="198"/>
      <c r="G5" s="198"/>
      <c r="H5" s="198"/>
      <c r="I5" s="198"/>
      <c r="J5" s="198"/>
      <c r="K5" s="198"/>
      <c r="L5" s="198"/>
      <c r="M5" s="198"/>
      <c r="N5" s="195"/>
    </row>
    <row r="6" spans="1:14" ht="13.5" thickBot="1">
      <c r="A6" s="255"/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195"/>
    </row>
    <row r="7" spans="1:14" ht="51">
      <c r="A7" s="256" t="s">
        <v>64</v>
      </c>
      <c r="B7" s="257" t="s">
        <v>398</v>
      </c>
      <c r="C7" s="257" t="s">
        <v>399</v>
      </c>
      <c r="D7" s="258" t="s">
        <v>400</v>
      </c>
      <c r="E7" s="258" t="s">
        <v>263</v>
      </c>
      <c r="F7" s="258" t="s">
        <v>401</v>
      </c>
      <c r="G7" s="258" t="s">
        <v>402</v>
      </c>
      <c r="H7" s="257" t="s">
        <v>403</v>
      </c>
      <c r="I7" s="259" t="s">
        <v>404</v>
      </c>
      <c r="J7" s="259" t="s">
        <v>405</v>
      </c>
      <c r="K7" s="260" t="s">
        <v>406</v>
      </c>
      <c r="L7" s="260" t="s">
        <v>407</v>
      </c>
      <c r="M7" s="258" t="s">
        <v>397</v>
      </c>
      <c r="N7" s="195"/>
    </row>
    <row r="8" spans="1:14">
      <c r="A8" s="200">
        <v>1</v>
      </c>
      <c r="B8" s="201">
        <v>2</v>
      </c>
      <c r="C8" s="201">
        <v>3</v>
      </c>
      <c r="D8" s="202">
        <v>4</v>
      </c>
      <c r="E8" s="202">
        <v>5</v>
      </c>
      <c r="F8" s="202">
        <v>6</v>
      </c>
      <c r="G8" s="202">
        <v>7</v>
      </c>
      <c r="H8" s="202">
        <v>8</v>
      </c>
      <c r="I8" s="202">
        <v>9</v>
      </c>
      <c r="J8" s="202">
        <v>10</v>
      </c>
      <c r="K8" s="202">
        <v>11</v>
      </c>
      <c r="L8" s="202">
        <v>12</v>
      </c>
      <c r="M8" s="202">
        <v>13</v>
      </c>
      <c r="N8" s="195"/>
    </row>
    <row r="9" spans="1:14" ht="95.25" customHeight="1">
      <c r="A9" s="203">
        <v>1</v>
      </c>
      <c r="B9" s="425" t="s">
        <v>1291</v>
      </c>
      <c r="C9" s="439" t="s">
        <v>462</v>
      </c>
      <c r="D9" s="111" t="s">
        <v>1292</v>
      </c>
      <c r="E9" s="394" t="s">
        <v>209</v>
      </c>
      <c r="F9" s="440">
        <v>1000000</v>
      </c>
      <c r="G9" s="440">
        <v>4</v>
      </c>
      <c r="H9" s="440">
        <v>11</v>
      </c>
      <c r="I9" s="440"/>
      <c r="J9" s="442" t="s">
        <v>1293</v>
      </c>
      <c r="K9" s="440"/>
      <c r="L9" s="440"/>
      <c r="M9" s="441" t="str">
        <f t="shared" ref="M9:M18" si="0">IF(ISBLANK(B9),"",$M$2)</f>
        <v>09,10-30,10,2016</v>
      </c>
      <c r="N9" s="195"/>
    </row>
    <row r="10" spans="1:14" ht="15">
      <c r="A10" s="203">
        <v>2</v>
      </c>
      <c r="B10" s="425"/>
      <c r="C10" s="439"/>
      <c r="D10" s="440"/>
      <c r="E10" s="440"/>
      <c r="F10" s="440"/>
      <c r="G10" s="440"/>
      <c r="H10" s="440"/>
      <c r="I10" s="440"/>
      <c r="J10" s="440"/>
      <c r="K10" s="440"/>
      <c r="L10" s="440"/>
      <c r="M10" s="441" t="str">
        <f t="shared" si="0"/>
        <v/>
      </c>
      <c r="N10" s="195"/>
    </row>
    <row r="11" spans="1:14" ht="15">
      <c r="A11" s="203">
        <v>3</v>
      </c>
      <c r="B11" s="204"/>
      <c r="C11" s="261"/>
      <c r="D11" s="203"/>
      <c r="E11" s="203"/>
      <c r="F11" s="203"/>
      <c r="G11" s="203"/>
      <c r="H11" s="203"/>
      <c r="I11" s="203"/>
      <c r="J11" s="203"/>
      <c r="K11" s="203"/>
      <c r="L11" s="203"/>
      <c r="M11" s="262" t="str">
        <f t="shared" si="0"/>
        <v/>
      </c>
      <c r="N11" s="195"/>
    </row>
    <row r="12" spans="1:14" ht="15">
      <c r="A12" s="203">
        <v>4</v>
      </c>
      <c r="B12" s="204"/>
      <c r="C12" s="261"/>
      <c r="D12" s="203"/>
      <c r="E12" s="203"/>
      <c r="F12" s="203"/>
      <c r="G12" s="203"/>
      <c r="H12" s="203"/>
      <c r="I12" s="203"/>
      <c r="J12" s="203"/>
      <c r="K12" s="203"/>
      <c r="L12" s="203"/>
      <c r="M12" s="262" t="str">
        <f t="shared" si="0"/>
        <v/>
      </c>
      <c r="N12" s="195"/>
    </row>
    <row r="13" spans="1:14" ht="15">
      <c r="A13" s="203">
        <v>5</v>
      </c>
      <c r="B13" s="204"/>
      <c r="C13" s="261"/>
      <c r="D13" s="203"/>
      <c r="E13" s="203"/>
      <c r="F13" s="203"/>
      <c r="G13" s="203"/>
      <c r="H13" s="203"/>
      <c r="I13" s="203"/>
      <c r="J13" s="203"/>
      <c r="K13" s="203"/>
      <c r="L13" s="203"/>
      <c r="M13" s="262" t="str">
        <f t="shared" si="0"/>
        <v/>
      </c>
      <c r="N13" s="195"/>
    </row>
    <row r="14" spans="1:14" ht="15">
      <c r="A14" s="203">
        <v>6</v>
      </c>
      <c r="B14" s="204"/>
      <c r="C14" s="261"/>
      <c r="D14" s="203"/>
      <c r="E14" s="203"/>
      <c r="F14" s="203"/>
      <c r="G14" s="203"/>
      <c r="H14" s="203"/>
      <c r="I14" s="203"/>
      <c r="J14" s="203"/>
      <c r="K14" s="203"/>
      <c r="L14" s="203"/>
      <c r="M14" s="262" t="str">
        <f t="shared" si="0"/>
        <v/>
      </c>
      <c r="N14" s="195"/>
    </row>
    <row r="15" spans="1:14" ht="15">
      <c r="A15" s="203">
        <v>7</v>
      </c>
      <c r="B15" s="204"/>
      <c r="C15" s="261"/>
      <c r="D15" s="203"/>
      <c r="E15" s="203"/>
      <c r="F15" s="203"/>
      <c r="G15" s="203"/>
      <c r="H15" s="203"/>
      <c r="I15" s="203"/>
      <c r="J15" s="203"/>
      <c r="K15" s="203"/>
      <c r="L15" s="203"/>
      <c r="M15" s="262" t="str">
        <f t="shared" si="0"/>
        <v/>
      </c>
      <c r="N15" s="195"/>
    </row>
    <row r="16" spans="1:14" ht="15">
      <c r="A16" s="203">
        <v>8</v>
      </c>
      <c r="B16" s="204"/>
      <c r="C16" s="261"/>
      <c r="D16" s="203"/>
      <c r="E16" s="203"/>
      <c r="F16" s="203"/>
      <c r="G16" s="203"/>
      <c r="H16" s="203"/>
      <c r="I16" s="203"/>
      <c r="J16" s="203"/>
      <c r="K16" s="203"/>
      <c r="L16" s="203"/>
      <c r="M16" s="262" t="str">
        <f t="shared" si="0"/>
        <v/>
      </c>
      <c r="N16" s="195"/>
    </row>
    <row r="17" spans="1:14" ht="15">
      <c r="A17" s="203">
        <v>9</v>
      </c>
      <c r="B17" s="204"/>
      <c r="C17" s="261"/>
      <c r="D17" s="203"/>
      <c r="E17" s="203"/>
      <c r="F17" s="203"/>
      <c r="G17" s="203"/>
      <c r="H17" s="203"/>
      <c r="I17" s="203"/>
      <c r="J17" s="203"/>
      <c r="K17" s="203"/>
      <c r="L17" s="203"/>
      <c r="M17" s="262" t="str">
        <f t="shared" si="0"/>
        <v/>
      </c>
      <c r="N17" s="195"/>
    </row>
    <row r="18" spans="1:14" ht="15">
      <c r="A18" s="263" t="s">
        <v>266</v>
      </c>
      <c r="B18" s="204"/>
      <c r="C18" s="261"/>
      <c r="D18" s="203"/>
      <c r="E18" s="203"/>
      <c r="F18" s="203"/>
      <c r="G18" s="203"/>
      <c r="H18" s="203"/>
      <c r="I18" s="203"/>
      <c r="J18" s="203"/>
      <c r="K18" s="203"/>
      <c r="L18" s="203"/>
      <c r="M18" s="262" t="str">
        <f t="shared" si="0"/>
        <v/>
      </c>
      <c r="N18" s="195"/>
    </row>
    <row r="19" spans="1:14" s="210" customFormat="1"/>
    <row r="22" spans="1:14" s="21" customFormat="1" ht="15">
      <c r="B22" s="205" t="s">
        <v>96</v>
      </c>
    </row>
    <row r="23" spans="1:14" s="21" customFormat="1" ht="15">
      <c r="B23" s="205"/>
    </row>
    <row r="24" spans="1:14" s="21" customFormat="1" ht="15">
      <c r="C24" s="207"/>
      <c r="D24" s="206"/>
      <c r="E24" s="206"/>
      <c r="H24" s="207"/>
      <c r="I24" s="207"/>
      <c r="J24" s="206"/>
      <c r="K24" s="206"/>
      <c r="L24" s="206"/>
    </row>
    <row r="25" spans="1:14" s="21" customFormat="1" ht="15">
      <c r="C25" s="208" t="s">
        <v>256</v>
      </c>
      <c r="D25" s="206"/>
      <c r="E25" s="206"/>
      <c r="H25" s="205" t="s">
        <v>307</v>
      </c>
      <c r="M25" s="206"/>
    </row>
    <row r="26" spans="1:14" s="21" customFormat="1" ht="15">
      <c r="C26" s="208" t="s">
        <v>127</v>
      </c>
      <c r="D26" s="206"/>
      <c r="E26" s="206"/>
      <c r="H26" s="209" t="s">
        <v>257</v>
      </c>
      <c r="M26" s="206"/>
    </row>
    <row r="27" spans="1:14" ht="15">
      <c r="C27" s="208"/>
      <c r="F27" s="209"/>
      <c r="J27" s="211"/>
      <c r="K27" s="211"/>
      <c r="L27" s="211"/>
      <c r="M27" s="211"/>
    </row>
    <row r="28" spans="1:14" ht="15">
      <c r="C28" s="20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8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8"/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4" zoomScale="80" zoomScaleNormal="100" zoomScaleSheetLayoutView="80" workbookViewId="0">
      <selection activeCell="C18" sqref="C18"/>
    </sheetView>
  </sheetViews>
  <sheetFormatPr defaultRowHeight="15"/>
  <cols>
    <col min="1" max="1" width="14.28515625" style="21" bestFit="1" customWidth="1"/>
    <col min="2" max="2" width="80" style="24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4"/>
      <c r="C1" s="533" t="s">
        <v>97</v>
      </c>
      <c r="D1" s="533"/>
      <c r="E1" s="114"/>
    </row>
    <row r="2" spans="1:12" s="6" customFormat="1">
      <c r="A2" s="77" t="s">
        <v>128</v>
      </c>
      <c r="B2" s="244"/>
      <c r="C2" s="531" t="s">
        <v>2687</v>
      </c>
      <c r="D2" s="532"/>
      <c r="E2" s="114"/>
    </row>
    <row r="3" spans="1:12" s="6" customFormat="1">
      <c r="A3" s="77"/>
      <c r="B3" s="244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5"/>
      <c r="C4" s="77"/>
      <c r="D4" s="77"/>
      <c r="E4" s="109"/>
      <c r="L4" s="6"/>
    </row>
    <row r="5" spans="1:12" s="2" customFormat="1">
      <c r="A5" s="120" t="str">
        <f>'ფორმა N1'!D3</f>
        <v>მ.პ.გ. ქართული ოცნება - დემოკრატიული საქართველო</v>
      </c>
      <c r="B5" s="246"/>
      <c r="C5" s="59"/>
      <c r="D5" s="59"/>
      <c r="E5" s="109"/>
    </row>
    <row r="6" spans="1:12" s="2" customFormat="1">
      <c r="A6" s="78"/>
      <c r="B6" s="245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1">
        <v>1</v>
      </c>
      <c r="B9" s="231" t="s">
        <v>65</v>
      </c>
      <c r="C9" s="86">
        <f>SUM(C10,C26)</f>
        <v>2011380</v>
      </c>
      <c r="D9" s="351">
        <f>SUM(D10,D26)</f>
        <v>2011817.5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SUM(C11,C12,C16,C19,C25)</f>
        <v>2011380</v>
      </c>
      <c r="D10" s="351">
        <f>SUM(D11,D12,D16,D19,D24,D25)</f>
        <v>2011817.5</v>
      </c>
      <c r="E10" s="114"/>
    </row>
    <row r="11" spans="1:12" s="9" customFormat="1" ht="18">
      <c r="A11" s="89" t="s">
        <v>30</v>
      </c>
      <c r="B11" s="89" t="s">
        <v>68</v>
      </c>
      <c r="C11" s="8">
        <v>20</v>
      </c>
      <c r="D11" s="8">
        <v>20</v>
      </c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1785010</v>
      </c>
      <c r="D12" s="108">
        <f>SUM(D13:D15)</f>
        <v>1785010</v>
      </c>
      <c r="E12" s="114"/>
    </row>
    <row r="13" spans="1:12" s="3" customFormat="1">
      <c r="A13" s="98" t="s">
        <v>70</v>
      </c>
      <c r="B13" s="98" t="s">
        <v>299</v>
      </c>
      <c r="C13" s="8">
        <f>D13</f>
        <v>1115010</v>
      </c>
      <c r="D13" s="8">
        <v>1115010</v>
      </c>
      <c r="E13" s="114"/>
    </row>
    <row r="14" spans="1:12" s="3" customFormat="1">
      <c r="A14" s="98" t="s">
        <v>456</v>
      </c>
      <c r="B14" s="98" t="s">
        <v>455</v>
      </c>
      <c r="C14" s="8">
        <f>D14</f>
        <v>670000</v>
      </c>
      <c r="D14" s="8">
        <v>670000</v>
      </c>
      <c r="E14" s="114"/>
    </row>
    <row r="15" spans="1:12" s="3" customFormat="1">
      <c r="A15" s="98" t="s">
        <v>457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226350</v>
      </c>
      <c r="D16" s="108">
        <f>SUM(D17:D18)</f>
        <v>226350</v>
      </c>
      <c r="E16" s="114"/>
    </row>
    <row r="17" spans="1:5" s="3" customFormat="1">
      <c r="A17" s="98" t="s">
        <v>73</v>
      </c>
      <c r="B17" s="98" t="s">
        <v>75</v>
      </c>
      <c r="C17" s="8">
        <f>225650+700</f>
        <v>226350</v>
      </c>
      <c r="D17" s="8">
        <f>225650+700</f>
        <v>226350</v>
      </c>
      <c r="E17" s="114"/>
    </row>
    <row r="18" spans="1:5" s="3" customFormat="1" ht="30">
      <c r="A18" s="98" t="s">
        <v>74</v>
      </c>
      <c r="B18" s="98" t="s">
        <v>98</v>
      </c>
      <c r="C18" s="8">
        <f>D18</f>
        <v>0</v>
      </c>
      <c r="D18" s="8">
        <v>0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4"/>
      <c r="D24" s="8"/>
      <c r="E24" s="114"/>
    </row>
    <row r="25" spans="1:5" s="3" customFormat="1">
      <c r="A25" s="89" t="s">
        <v>239</v>
      </c>
      <c r="B25" s="89" t="s">
        <v>2823</v>
      </c>
      <c r="C25" s="8"/>
      <c r="D25" s="352">
        <v>437.5</v>
      </c>
      <c r="E25" s="114"/>
    </row>
    <row r="26" spans="1:5">
      <c r="A26" s="88">
        <v>1.2</v>
      </c>
      <c r="B26" s="88" t="s">
        <v>85</v>
      </c>
      <c r="C26" s="86">
        <f>SUM(C27,C31,C35)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39" t="s">
        <v>87</v>
      </c>
      <c r="B28" s="239" t="s">
        <v>297</v>
      </c>
      <c r="C28" s="8"/>
      <c r="D28" s="8"/>
      <c r="E28" s="114"/>
    </row>
    <row r="29" spans="1:5">
      <c r="A29" s="239" t="s">
        <v>88</v>
      </c>
      <c r="B29" s="239" t="s">
        <v>300</v>
      </c>
      <c r="C29" s="8"/>
      <c r="D29" s="8"/>
      <c r="E29" s="114"/>
    </row>
    <row r="30" spans="1:5">
      <c r="A30" s="239" t="s">
        <v>427</v>
      </c>
      <c r="B30" s="239" t="s">
        <v>298</v>
      </c>
      <c r="C30" s="8"/>
      <c r="D30" s="8"/>
      <c r="E30" s="114"/>
    </row>
    <row r="31" spans="1:5">
      <c r="A31" s="89" t="s">
        <v>33</v>
      </c>
      <c r="B31" s="89" t="s">
        <v>455</v>
      </c>
      <c r="C31" s="108">
        <f>SUM(C32:C34)</f>
        <v>0</v>
      </c>
      <c r="D31" s="108">
        <f>SUM(D32:D34)</f>
        <v>0</v>
      </c>
      <c r="E31" s="114"/>
    </row>
    <row r="32" spans="1:5">
      <c r="A32" s="239" t="s">
        <v>12</v>
      </c>
      <c r="B32" s="239" t="s">
        <v>458</v>
      </c>
      <c r="C32" s="8"/>
      <c r="D32" s="8"/>
      <c r="E32" s="114"/>
    </row>
    <row r="33" spans="1:9">
      <c r="A33" s="239" t="s">
        <v>13</v>
      </c>
      <c r="B33" s="239" t="s">
        <v>459</v>
      </c>
      <c r="C33" s="8"/>
      <c r="D33" s="8"/>
      <c r="E33" s="114"/>
    </row>
    <row r="34" spans="1:9">
      <c r="A34" s="239" t="s">
        <v>269</v>
      </c>
      <c r="B34" s="239" t="s">
        <v>460</v>
      </c>
      <c r="C34" s="8"/>
      <c r="D34" s="8"/>
      <c r="E34" s="114"/>
    </row>
    <row r="35" spans="1:9" s="23" customFormat="1">
      <c r="A35" s="89" t="s">
        <v>34</v>
      </c>
      <c r="B35" s="252" t="s">
        <v>424</v>
      </c>
      <c r="C35" s="8">
        <v>0</v>
      </c>
      <c r="D35" s="8"/>
    </row>
    <row r="36" spans="1:9" s="2" customFormat="1">
      <c r="A36" s="1"/>
      <c r="B36" s="247"/>
      <c r="E36" s="5"/>
    </row>
    <row r="37" spans="1:9" s="2" customFormat="1">
      <c r="B37" s="247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7"/>
      <c r="E40" s="5"/>
    </row>
    <row r="41" spans="1:9" s="2" customFormat="1">
      <c r="B41" s="247"/>
      <c r="E41"/>
      <c r="F41"/>
      <c r="G41"/>
      <c r="H41"/>
      <c r="I41"/>
    </row>
    <row r="42" spans="1:9" s="2" customFormat="1">
      <c r="B42" s="247"/>
      <c r="D42" s="12"/>
      <c r="E42"/>
      <c r="F42"/>
      <c r="G42"/>
      <c r="H42"/>
      <c r="I42"/>
    </row>
    <row r="43" spans="1:9" s="2" customFormat="1">
      <c r="A43"/>
      <c r="B43" s="249" t="s">
        <v>422</v>
      </c>
      <c r="D43" s="12"/>
      <c r="E43"/>
      <c r="F43"/>
      <c r="G43"/>
      <c r="H43"/>
      <c r="I43"/>
    </row>
    <row r="44" spans="1:9" s="2" customFormat="1">
      <c r="A44"/>
      <c r="B44" s="247" t="s">
        <v>258</v>
      </c>
      <c r="D44" s="12"/>
      <c r="E44"/>
      <c r="F44"/>
      <c r="G44"/>
      <c r="H44"/>
      <c r="I44"/>
    </row>
    <row r="45" spans="1:9" customFormat="1" ht="12.75">
      <c r="B45" s="250" t="s">
        <v>127</v>
      </c>
    </row>
    <row r="46" spans="1:9" customFormat="1" ht="12.75">
      <c r="B46" s="25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6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28"/>
      <c r="C1" s="533" t="s">
        <v>97</v>
      </c>
      <c r="D1" s="533"/>
      <c r="E1" s="92"/>
    </row>
    <row r="2" spans="1:5" s="6" customFormat="1">
      <c r="A2" s="75" t="s">
        <v>384</v>
      </c>
      <c r="B2" s="228"/>
      <c r="C2" s="531" t="s">
        <v>2687</v>
      </c>
      <c r="D2" s="532"/>
      <c r="E2" s="92"/>
    </row>
    <row r="3" spans="1:5" s="6" customFormat="1">
      <c r="A3" s="75" t="s">
        <v>385</v>
      </c>
      <c r="B3" s="228"/>
      <c r="C3" s="229"/>
      <c r="D3" s="229"/>
      <c r="E3" s="92"/>
    </row>
    <row r="4" spans="1:5" s="6" customFormat="1">
      <c r="A4" s="77" t="s">
        <v>128</v>
      </c>
      <c r="B4" s="228"/>
      <c r="C4" s="229"/>
      <c r="D4" s="229"/>
      <c r="E4" s="92"/>
    </row>
    <row r="5" spans="1:5" s="6" customFormat="1">
      <c r="A5" s="77"/>
      <c r="B5" s="228"/>
      <c r="C5" s="229"/>
      <c r="D5" s="229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0" t="str">
        <f>'ფორმა N1'!D3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28"/>
      <c r="B9" s="228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1">
        <v>1</v>
      </c>
      <c r="B11" s="231" t="s">
        <v>57</v>
      </c>
      <c r="C11" s="83">
        <f>SUM(C12,C15,C55,C58,C59,C60,C78)</f>
        <v>0</v>
      </c>
      <c r="D11" s="83">
        <f>SUM(D12,D15,D55,D58,D59,D60,D66,D74,D75)</f>
        <v>0</v>
      </c>
      <c r="E11" s="232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2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3"/>
      <c r="E17" s="96"/>
    </row>
    <row r="18" spans="1:6" s="3" customFormat="1">
      <c r="A18" s="98" t="s">
        <v>88</v>
      </c>
      <c r="B18" s="98" t="s">
        <v>62</v>
      </c>
      <c r="C18" s="4"/>
      <c r="D18" s="233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4"/>
      <c r="F19" s="235"/>
    </row>
    <row r="20" spans="1:6" s="238" customFormat="1" ht="30">
      <c r="A20" s="98" t="s">
        <v>12</v>
      </c>
      <c r="B20" s="98" t="s">
        <v>238</v>
      </c>
      <c r="C20" s="236"/>
      <c r="D20" s="38"/>
      <c r="E20" s="237"/>
    </row>
    <row r="21" spans="1:6" s="238" customFormat="1">
      <c r="A21" s="98" t="s">
        <v>13</v>
      </c>
      <c r="B21" s="98" t="s">
        <v>14</v>
      </c>
      <c r="C21" s="236"/>
      <c r="D21" s="39"/>
      <c r="E21" s="237"/>
    </row>
    <row r="22" spans="1:6" s="238" customFormat="1" ht="30">
      <c r="A22" s="98" t="s">
        <v>269</v>
      </c>
      <c r="B22" s="98" t="s">
        <v>22</v>
      </c>
      <c r="C22" s="236"/>
      <c r="D22" s="40"/>
      <c r="E22" s="237"/>
    </row>
    <row r="23" spans="1:6" s="238" customFormat="1" ht="16.5" customHeight="1">
      <c r="A23" s="98" t="s">
        <v>270</v>
      </c>
      <c r="B23" s="98" t="s">
        <v>15</v>
      </c>
      <c r="C23" s="236"/>
      <c r="D23" s="40"/>
      <c r="E23" s="237"/>
    </row>
    <row r="24" spans="1:6" s="238" customFormat="1" ht="16.5" customHeight="1">
      <c r="A24" s="98" t="s">
        <v>271</v>
      </c>
      <c r="B24" s="98" t="s">
        <v>16</v>
      </c>
      <c r="C24" s="236"/>
      <c r="D24" s="40"/>
      <c r="E24" s="237"/>
    </row>
    <row r="25" spans="1:6" s="238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7"/>
    </row>
    <row r="26" spans="1:6" s="238" customFormat="1" ht="16.5" customHeight="1">
      <c r="A26" s="239" t="s">
        <v>273</v>
      </c>
      <c r="B26" s="239" t="s">
        <v>18</v>
      </c>
      <c r="C26" s="236"/>
      <c r="D26" s="40"/>
      <c r="E26" s="237"/>
    </row>
    <row r="27" spans="1:6" s="238" customFormat="1" ht="16.5" customHeight="1">
      <c r="A27" s="239" t="s">
        <v>274</v>
      </c>
      <c r="B27" s="239" t="s">
        <v>19</v>
      </c>
      <c r="C27" s="236"/>
      <c r="D27" s="40"/>
      <c r="E27" s="237"/>
    </row>
    <row r="28" spans="1:6" s="238" customFormat="1" ht="16.5" customHeight="1">
      <c r="A28" s="239" t="s">
        <v>275</v>
      </c>
      <c r="B28" s="239" t="s">
        <v>20</v>
      </c>
      <c r="C28" s="236"/>
      <c r="D28" s="40"/>
      <c r="E28" s="237"/>
    </row>
    <row r="29" spans="1:6" s="238" customFormat="1" ht="16.5" customHeight="1">
      <c r="A29" s="239" t="s">
        <v>276</v>
      </c>
      <c r="B29" s="239" t="s">
        <v>23</v>
      </c>
      <c r="C29" s="236"/>
      <c r="D29" s="41"/>
      <c r="E29" s="237"/>
    </row>
    <row r="30" spans="1:6" s="238" customFormat="1" ht="16.5" customHeight="1">
      <c r="A30" s="98" t="s">
        <v>277</v>
      </c>
      <c r="B30" s="98" t="s">
        <v>21</v>
      </c>
      <c r="C30" s="236"/>
      <c r="D30" s="41"/>
      <c r="E30" s="237"/>
    </row>
    <row r="31" spans="1:6" s="3" customFormat="1" ht="16.5" customHeight="1">
      <c r="A31" s="89" t="s">
        <v>34</v>
      </c>
      <c r="B31" s="89" t="s">
        <v>3</v>
      </c>
      <c r="C31" s="4"/>
      <c r="D31" s="233"/>
      <c r="E31" s="234"/>
    </row>
    <row r="32" spans="1:6" s="3" customFormat="1" ht="16.5" customHeight="1">
      <c r="A32" s="89" t="s">
        <v>35</v>
      </c>
      <c r="B32" s="89" t="s">
        <v>4</v>
      </c>
      <c r="C32" s="4"/>
      <c r="D32" s="233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3"/>
      <c r="E33" s="96"/>
    </row>
    <row r="34" spans="1:5" s="3" customFormat="1" ht="30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3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3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3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3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3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3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3"/>
      <c r="E42" s="96"/>
    </row>
    <row r="43" spans="1:5" s="3" customFormat="1" ht="16.5" customHeight="1">
      <c r="A43" s="17" t="s">
        <v>347</v>
      </c>
      <c r="B43" s="17" t="s">
        <v>448</v>
      </c>
      <c r="C43" s="4"/>
      <c r="D43" s="233"/>
      <c r="E43" s="96"/>
    </row>
    <row r="44" spans="1:5" s="3" customFormat="1" ht="16.5" customHeight="1">
      <c r="A44" s="17" t="s">
        <v>449</v>
      </c>
      <c r="B44" s="17" t="s">
        <v>343</v>
      </c>
      <c r="C44" s="4"/>
      <c r="D44" s="233"/>
      <c r="E44" s="96"/>
    </row>
    <row r="45" spans="1:5" s="3" customFormat="1" ht="30">
      <c r="A45" s="89" t="s">
        <v>40</v>
      </c>
      <c r="B45" s="89" t="s">
        <v>28</v>
      </c>
      <c r="C45" s="4"/>
      <c r="D45" s="233"/>
      <c r="E45" s="96"/>
    </row>
    <row r="46" spans="1:5" s="3" customFormat="1" ht="31.5" customHeight="1">
      <c r="A46" s="89" t="s">
        <v>41</v>
      </c>
      <c r="B46" s="89" t="s">
        <v>24</v>
      </c>
      <c r="C46" s="4"/>
      <c r="D46" s="233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3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3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3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3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3"/>
      <c r="E52" s="96"/>
    </row>
    <row r="53" spans="1:6" s="3" customFormat="1" ht="30">
      <c r="A53" s="89" t="s">
        <v>45</v>
      </c>
      <c r="B53" s="89" t="s">
        <v>29</v>
      </c>
      <c r="C53" s="4"/>
      <c r="D53" s="233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3"/>
      <c r="E54" s="234"/>
      <c r="F54" s="235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4"/>
      <c r="F55" s="235"/>
    </row>
    <row r="56" spans="1:6" s="3" customFormat="1" ht="30">
      <c r="A56" s="89" t="s">
        <v>50</v>
      </c>
      <c r="B56" s="89" t="s">
        <v>48</v>
      </c>
      <c r="C56" s="4"/>
      <c r="D56" s="233"/>
      <c r="E56" s="234"/>
      <c r="F56" s="235"/>
    </row>
    <row r="57" spans="1:6" s="3" customFormat="1" ht="16.5" customHeight="1">
      <c r="A57" s="89" t="s">
        <v>51</v>
      </c>
      <c r="B57" s="89" t="s">
        <v>47</v>
      </c>
      <c r="C57" s="4"/>
      <c r="D57" s="233"/>
      <c r="E57" s="234"/>
      <c r="F57" s="235"/>
    </row>
    <row r="58" spans="1:6" s="3" customFormat="1">
      <c r="A58" s="88">
        <v>1.4</v>
      </c>
      <c r="B58" s="88" t="s">
        <v>393</v>
      </c>
      <c r="C58" s="4"/>
      <c r="D58" s="233"/>
      <c r="E58" s="234"/>
      <c r="F58" s="235"/>
    </row>
    <row r="59" spans="1:6" s="238" customFormat="1">
      <c r="A59" s="88">
        <v>1.5</v>
      </c>
      <c r="B59" s="88" t="s">
        <v>7</v>
      </c>
      <c r="C59" s="236"/>
      <c r="D59" s="40"/>
      <c r="E59" s="237"/>
    </row>
    <row r="60" spans="1:6" s="238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7"/>
    </row>
    <row r="61" spans="1:6" s="238" customFormat="1">
      <c r="A61" s="89" t="s">
        <v>285</v>
      </c>
      <c r="B61" s="46" t="s">
        <v>52</v>
      </c>
      <c r="C61" s="236"/>
      <c r="D61" s="40"/>
      <c r="E61" s="237"/>
    </row>
    <row r="62" spans="1:6" s="238" customFormat="1" ht="30">
      <c r="A62" s="89" t="s">
        <v>286</v>
      </c>
      <c r="B62" s="46" t="s">
        <v>54</v>
      </c>
      <c r="C62" s="236"/>
      <c r="D62" s="40"/>
      <c r="E62" s="237"/>
    </row>
    <row r="63" spans="1:6" s="238" customFormat="1">
      <c r="A63" s="89" t="s">
        <v>287</v>
      </c>
      <c r="B63" s="46" t="s">
        <v>53</v>
      </c>
      <c r="C63" s="40"/>
      <c r="D63" s="40"/>
      <c r="E63" s="237"/>
    </row>
    <row r="64" spans="1:6" s="238" customFormat="1">
      <c r="A64" s="89" t="s">
        <v>288</v>
      </c>
      <c r="B64" s="46" t="s">
        <v>27</v>
      </c>
      <c r="C64" s="236"/>
      <c r="D64" s="40"/>
      <c r="E64" s="237"/>
    </row>
    <row r="65" spans="1:5" s="238" customFormat="1">
      <c r="A65" s="89" t="s">
        <v>323</v>
      </c>
      <c r="B65" s="46" t="s">
        <v>324</v>
      </c>
      <c r="C65" s="236"/>
      <c r="D65" s="40"/>
      <c r="E65" s="237"/>
    </row>
    <row r="66" spans="1:5">
      <c r="A66" s="231">
        <v>2</v>
      </c>
      <c r="B66" s="231" t="s">
        <v>388</v>
      </c>
      <c r="C66" s="240"/>
      <c r="D66" s="86">
        <f>SUM(D67:D73)</f>
        <v>0</v>
      </c>
      <c r="E66" s="97"/>
    </row>
    <row r="67" spans="1:5">
      <c r="A67" s="99">
        <v>2.1</v>
      </c>
      <c r="B67" s="241" t="s">
        <v>89</v>
      </c>
      <c r="C67" s="242"/>
      <c r="D67" s="22"/>
      <c r="E67" s="97"/>
    </row>
    <row r="68" spans="1:5">
      <c r="A68" s="99">
        <v>2.2000000000000002</v>
      </c>
      <c r="B68" s="241" t="s">
        <v>389</v>
      </c>
      <c r="C68" s="242"/>
      <c r="D68" s="22"/>
      <c r="E68" s="97"/>
    </row>
    <row r="69" spans="1:5">
      <c r="A69" s="99">
        <v>2.2999999999999998</v>
      </c>
      <c r="B69" s="241" t="s">
        <v>93</v>
      </c>
      <c r="C69" s="242"/>
      <c r="D69" s="22"/>
      <c r="E69" s="97"/>
    </row>
    <row r="70" spans="1:5">
      <c r="A70" s="99">
        <v>2.4</v>
      </c>
      <c r="B70" s="241" t="s">
        <v>92</v>
      </c>
      <c r="C70" s="242"/>
      <c r="D70" s="22"/>
      <c r="E70" s="97"/>
    </row>
    <row r="71" spans="1:5">
      <c r="A71" s="99">
        <v>2.5</v>
      </c>
      <c r="B71" s="241" t="s">
        <v>390</v>
      </c>
      <c r="C71" s="242"/>
      <c r="D71" s="22"/>
      <c r="E71" s="97"/>
    </row>
    <row r="72" spans="1:5">
      <c r="A72" s="99">
        <v>2.6</v>
      </c>
      <c r="B72" s="241" t="s">
        <v>90</v>
      </c>
      <c r="C72" s="242"/>
      <c r="D72" s="22"/>
      <c r="E72" s="97"/>
    </row>
    <row r="73" spans="1:5">
      <c r="A73" s="99">
        <v>2.7</v>
      </c>
      <c r="B73" s="241" t="s">
        <v>91</v>
      </c>
      <c r="C73" s="243"/>
      <c r="D73" s="22"/>
      <c r="E73" s="97"/>
    </row>
    <row r="74" spans="1:5">
      <c r="A74" s="231">
        <v>3</v>
      </c>
      <c r="B74" s="231" t="s">
        <v>423</v>
      </c>
      <c r="C74" s="86"/>
      <c r="D74" s="22"/>
      <c r="E74" s="97"/>
    </row>
    <row r="75" spans="1:5">
      <c r="A75" s="231">
        <v>4</v>
      </c>
      <c r="B75" s="231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2"/>
      <c r="D76" s="8"/>
      <c r="E76" s="97"/>
    </row>
    <row r="77" spans="1:5">
      <c r="A77" s="99">
        <v>4.2</v>
      </c>
      <c r="B77" s="99" t="s">
        <v>242</v>
      </c>
      <c r="C77" s="243"/>
      <c r="D77" s="8"/>
      <c r="E77" s="97"/>
    </row>
    <row r="78" spans="1:5">
      <c r="A78" s="231">
        <v>5</v>
      </c>
      <c r="B78" s="231" t="s">
        <v>267</v>
      </c>
      <c r="C78" s="266"/>
      <c r="D78" s="243"/>
      <c r="E78" s="97"/>
    </row>
    <row r="79" spans="1:5">
      <c r="B79" s="44"/>
    </row>
    <row r="80" spans="1:5">
      <c r="A80" s="534" t="s">
        <v>450</v>
      </c>
      <c r="B80" s="534"/>
      <c r="C80" s="534"/>
      <c r="D80" s="534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view="pageBreakPreview" topLeftCell="A34" zoomScale="80" zoomScaleSheetLayoutView="80" workbookViewId="0">
      <selection activeCell="J17" sqref="J1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8" width="9.140625" style="21"/>
    <col min="9" max="9" width="12.7109375" style="21" bestFit="1" customWidth="1"/>
    <col min="10" max="10" width="9.140625" style="21"/>
    <col min="11" max="11" width="11.28515625" style="21" bestFit="1" customWidth="1"/>
    <col min="12" max="16384" width="9.140625" style="21"/>
  </cols>
  <sheetData>
    <row r="1" spans="1:11">
      <c r="A1" s="75" t="s">
        <v>290</v>
      </c>
      <c r="B1" s="115"/>
      <c r="C1" s="533" t="s">
        <v>97</v>
      </c>
      <c r="D1" s="533"/>
      <c r="E1" s="153"/>
    </row>
    <row r="2" spans="1:11">
      <c r="A2" s="77" t="s">
        <v>128</v>
      </c>
      <c r="B2" s="115"/>
      <c r="C2" s="531" t="s">
        <v>2687</v>
      </c>
      <c r="D2" s="532"/>
      <c r="E2" s="153"/>
    </row>
    <row r="3" spans="1:11">
      <c r="A3" s="77"/>
      <c r="B3" s="115"/>
      <c r="C3" s="328"/>
      <c r="D3" s="328"/>
      <c r="E3" s="153"/>
    </row>
    <row r="4" spans="1:11" s="2" customFormat="1">
      <c r="A4" s="78" t="s">
        <v>262</v>
      </c>
      <c r="B4" s="78"/>
      <c r="C4" s="77"/>
      <c r="D4" s="77"/>
      <c r="E4" s="109"/>
      <c r="K4" s="21"/>
    </row>
    <row r="5" spans="1:11" s="2" customFormat="1">
      <c r="A5" s="120" t="str">
        <f>'ფორმა N1'!D3</f>
        <v>მ.პ.გ. ქართული ოცნება - დემოკრატიული საქართველო</v>
      </c>
      <c r="B5" s="112"/>
      <c r="C5" s="59"/>
      <c r="D5" s="59"/>
      <c r="E5" s="109"/>
    </row>
    <row r="6" spans="1:11" s="2" customFormat="1">
      <c r="A6" s="78"/>
      <c r="B6" s="78"/>
      <c r="C6" s="77"/>
      <c r="D6" s="77"/>
      <c r="E6" s="109"/>
    </row>
    <row r="7" spans="1:11" s="6" customFormat="1">
      <c r="A7" s="327"/>
      <c r="B7" s="327"/>
      <c r="C7" s="79"/>
      <c r="D7" s="79"/>
      <c r="E7" s="154"/>
    </row>
    <row r="8" spans="1:11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1" s="9" customFormat="1" ht="18">
      <c r="A9" s="13">
        <v>1</v>
      </c>
      <c r="B9" s="13" t="s">
        <v>57</v>
      </c>
      <c r="C9" s="83">
        <f>SUM(C10,C13,C53,C56,C57,C58,C75)</f>
        <v>989932.09</v>
      </c>
      <c r="D9" s="83">
        <f>SUM(D10,D13,D53,D56,D57,D58,D64,D71,D72)</f>
        <v>1313323.92</v>
      </c>
      <c r="E9" s="155"/>
    </row>
    <row r="10" spans="1:11" s="9" customFormat="1" ht="18">
      <c r="A10" s="14">
        <v>1.1000000000000001</v>
      </c>
      <c r="B10" s="14" t="s">
        <v>58</v>
      </c>
      <c r="C10" s="85">
        <f>SUM(C11:C12)</f>
        <v>3375</v>
      </c>
      <c r="D10" s="85">
        <f>SUM(D11:D12)</f>
        <v>51625</v>
      </c>
      <c r="E10" s="155"/>
      <c r="J10" s="459"/>
    </row>
    <row r="11" spans="1:11" s="9" customFormat="1" ht="16.5" customHeight="1">
      <c r="A11" s="16" t="s">
        <v>30</v>
      </c>
      <c r="B11" s="16" t="s">
        <v>59</v>
      </c>
      <c r="C11" s="33">
        <v>3375</v>
      </c>
      <c r="D11" s="34">
        <v>51625</v>
      </c>
      <c r="E11" s="155"/>
    </row>
    <row r="12" spans="1:11" ht="16.5" customHeight="1">
      <c r="A12" s="16" t="s">
        <v>31</v>
      </c>
      <c r="B12" s="16" t="s">
        <v>0</v>
      </c>
      <c r="C12" s="33"/>
      <c r="D12" s="34"/>
      <c r="E12" s="153"/>
    </row>
    <row r="13" spans="1:11">
      <c r="A13" s="14">
        <v>1.2</v>
      </c>
      <c r="B13" s="14" t="s">
        <v>60</v>
      </c>
      <c r="C13" s="85">
        <f>SUM(C14,C17,C29:C32,C35,C36,C43,C44,C45,C46,C47,C51,C52)</f>
        <v>985610.54999999993</v>
      </c>
      <c r="D13" s="85">
        <f>SUM(D14,D17,D29:D32,D35,D36,D43,D44,D45,D46,D47,D51,D52)</f>
        <v>1260540.3799999999</v>
      </c>
      <c r="E13" s="153"/>
    </row>
    <row r="14" spans="1:11">
      <c r="A14" s="16" t="s">
        <v>32</v>
      </c>
      <c r="B14" s="16" t="s">
        <v>1</v>
      </c>
      <c r="C14" s="84">
        <f>SUM(C15:C16)</f>
        <v>24913.64</v>
      </c>
      <c r="D14" s="84">
        <f>SUM(D15:D16)</f>
        <v>24913.64</v>
      </c>
      <c r="E14" s="153"/>
    </row>
    <row r="15" spans="1:11" ht="17.25" customHeight="1">
      <c r="A15" s="17" t="s">
        <v>87</v>
      </c>
      <c r="B15" s="17" t="s">
        <v>61</v>
      </c>
      <c r="C15" s="35"/>
      <c r="D15" s="36"/>
      <c r="E15" s="153"/>
    </row>
    <row r="16" spans="1:11" ht="17.25" customHeight="1">
      <c r="A16" s="17" t="s">
        <v>88</v>
      </c>
      <c r="B16" s="17" t="s">
        <v>62</v>
      </c>
      <c r="C16" s="35">
        <v>24913.64</v>
      </c>
      <c r="D16" s="381">
        <v>24913.64</v>
      </c>
      <c r="E16" s="153"/>
    </row>
    <row r="17" spans="1:8">
      <c r="A17" s="16" t="s">
        <v>33</v>
      </c>
      <c r="B17" s="16" t="s">
        <v>2</v>
      </c>
      <c r="C17" s="84">
        <f>SUM(C18:C23,C28)</f>
        <v>44051.880000000005</v>
      </c>
      <c r="D17" s="84">
        <f>SUM(D18:D23,D28)</f>
        <v>42233.299999999996</v>
      </c>
      <c r="E17" s="153"/>
    </row>
    <row r="18" spans="1:8" ht="30">
      <c r="A18" s="17" t="s">
        <v>12</v>
      </c>
      <c r="B18" s="17" t="s">
        <v>238</v>
      </c>
      <c r="C18" s="37"/>
      <c r="D18" s="40">
        <v>350</v>
      </c>
      <c r="E18" s="153"/>
    </row>
    <row r="19" spans="1:8">
      <c r="A19" s="17" t="s">
        <v>13</v>
      </c>
      <c r="B19" s="17" t="s">
        <v>14</v>
      </c>
      <c r="C19" s="37"/>
      <c r="D19" s="39"/>
      <c r="E19" s="153"/>
    </row>
    <row r="20" spans="1:8" ht="30">
      <c r="A20" s="17" t="s">
        <v>269</v>
      </c>
      <c r="B20" s="17" t="s">
        <v>22</v>
      </c>
      <c r="C20" s="37"/>
      <c r="D20" s="40">
        <v>2018.75</v>
      </c>
      <c r="E20" s="153"/>
    </row>
    <row r="21" spans="1:8">
      <c r="A21" s="17" t="s">
        <v>270</v>
      </c>
      <c r="B21" s="17" t="s">
        <v>15</v>
      </c>
      <c r="C21" s="383">
        <f>20170.61+4.74</f>
        <v>20175.350000000002</v>
      </c>
      <c r="D21" s="384">
        <f>15922.64+4.74</f>
        <v>15927.38</v>
      </c>
      <c r="E21" s="153"/>
      <c r="F21" s="386"/>
    </row>
    <row r="22" spans="1:8">
      <c r="A22" s="17" t="s">
        <v>271</v>
      </c>
      <c r="B22" s="17" t="s">
        <v>16</v>
      </c>
      <c r="C22" s="37"/>
      <c r="D22" s="40"/>
      <c r="E22" s="153"/>
    </row>
    <row r="23" spans="1:8">
      <c r="A23" s="17" t="s">
        <v>272</v>
      </c>
      <c r="B23" s="17" t="s">
        <v>17</v>
      </c>
      <c r="C23" s="118">
        <f>SUM(C24:C27)</f>
        <v>23876.53</v>
      </c>
      <c r="D23" s="118">
        <f>SUM(D24:D27)</f>
        <v>23937.17</v>
      </c>
      <c r="E23" s="153"/>
    </row>
    <row r="24" spans="1:8" ht="16.5" customHeight="1">
      <c r="A24" s="18" t="s">
        <v>273</v>
      </c>
      <c r="B24" s="18" t="s">
        <v>18</v>
      </c>
      <c r="C24" s="383">
        <v>19927.16</v>
      </c>
      <c r="D24" s="384">
        <v>19987.8</v>
      </c>
      <c r="E24" s="153"/>
    </row>
    <row r="25" spans="1:8" ht="16.5" customHeight="1">
      <c r="A25" s="18" t="s">
        <v>274</v>
      </c>
      <c r="B25" s="18" t="s">
        <v>19</v>
      </c>
      <c r="C25" s="383">
        <v>3696.46</v>
      </c>
      <c r="D25" s="384">
        <v>3696.46</v>
      </c>
      <c r="E25" s="153"/>
    </row>
    <row r="26" spans="1:8" ht="16.5" customHeight="1">
      <c r="A26" s="18" t="s">
        <v>275</v>
      </c>
      <c r="B26" s="18" t="s">
        <v>20</v>
      </c>
      <c r="C26" s="383">
        <v>187.11</v>
      </c>
      <c r="D26" s="384">
        <v>187.11</v>
      </c>
      <c r="E26" s="153"/>
    </row>
    <row r="27" spans="1:8" ht="16.5" customHeight="1">
      <c r="A27" s="18" t="s">
        <v>276</v>
      </c>
      <c r="B27" s="18" t="s">
        <v>23</v>
      </c>
      <c r="C27" s="383">
        <v>65.8</v>
      </c>
      <c r="D27" s="385">
        <v>65.8</v>
      </c>
      <c r="E27" s="153"/>
    </row>
    <row r="28" spans="1:8">
      <c r="A28" s="17" t="s">
        <v>277</v>
      </c>
      <c r="B28" s="17" t="s">
        <v>21</v>
      </c>
      <c r="C28" s="37"/>
      <c r="D28" s="41"/>
      <c r="E28" s="153"/>
    </row>
    <row r="29" spans="1:8">
      <c r="A29" s="16" t="s">
        <v>34</v>
      </c>
      <c r="B29" s="16" t="s">
        <v>3</v>
      </c>
      <c r="C29" s="33"/>
      <c r="D29" s="382">
        <v>198</v>
      </c>
      <c r="E29" s="153"/>
      <c r="H29" s="388"/>
    </row>
    <row r="30" spans="1:8">
      <c r="A30" s="16" t="s">
        <v>35</v>
      </c>
      <c r="B30" s="16" t="s">
        <v>4</v>
      </c>
      <c r="C30" s="33"/>
      <c r="D30" s="34"/>
      <c r="E30" s="153"/>
    </row>
    <row r="31" spans="1:8">
      <c r="A31" s="16" t="s">
        <v>36</v>
      </c>
      <c r="B31" s="16" t="s">
        <v>5</v>
      </c>
      <c r="C31" s="33"/>
      <c r="D31" s="34"/>
      <c r="E31" s="153"/>
    </row>
    <row r="32" spans="1:8">
      <c r="A32" s="16" t="s">
        <v>37</v>
      </c>
      <c r="B32" s="16" t="s">
        <v>63</v>
      </c>
      <c r="C32" s="84">
        <f>SUM(C33:C34)</f>
        <v>3923.5</v>
      </c>
      <c r="D32" s="84">
        <f>SUM(D33:D34)</f>
        <v>1276.24</v>
      </c>
      <c r="E32" s="153"/>
    </row>
    <row r="33" spans="1:9">
      <c r="A33" s="17" t="s">
        <v>278</v>
      </c>
      <c r="B33" s="17" t="s">
        <v>56</v>
      </c>
      <c r="C33" s="33">
        <v>3801</v>
      </c>
      <c r="D33" s="34"/>
      <c r="E33" s="153"/>
    </row>
    <row r="34" spans="1:9">
      <c r="A34" s="17" t="s">
        <v>279</v>
      </c>
      <c r="B34" s="17" t="s">
        <v>55</v>
      </c>
      <c r="C34" s="33">
        <v>122.5</v>
      </c>
      <c r="D34" s="34">
        <v>1276.24</v>
      </c>
      <c r="E34" s="153"/>
    </row>
    <row r="35" spans="1:9">
      <c r="A35" s="16" t="s">
        <v>38</v>
      </c>
      <c r="B35" s="16" t="s">
        <v>49</v>
      </c>
      <c r="C35" s="33">
        <v>1269.53</v>
      </c>
      <c r="D35" s="34">
        <f>1255.25+14.28</f>
        <v>1269.53</v>
      </c>
      <c r="E35" s="153"/>
    </row>
    <row r="36" spans="1:9">
      <c r="A36" s="16" t="s">
        <v>39</v>
      </c>
      <c r="B36" s="16" t="s">
        <v>340</v>
      </c>
      <c r="C36" s="84">
        <f>SUM(C37:C42)</f>
        <v>375007.51</v>
      </c>
      <c r="D36" s="84">
        <f>SUM(D37:D42)</f>
        <v>421058</v>
      </c>
      <c r="E36" s="153"/>
      <c r="G36" s="388"/>
    </row>
    <row r="37" spans="1:9" ht="18">
      <c r="A37" s="17" t="s">
        <v>337</v>
      </c>
      <c r="B37" s="17" t="s">
        <v>341</v>
      </c>
      <c r="C37" s="33">
        <v>2910.66</v>
      </c>
      <c r="D37" s="33">
        <v>2910.66</v>
      </c>
      <c r="E37" s="153"/>
      <c r="I37" s="459"/>
    </row>
    <row r="38" spans="1:9">
      <c r="A38" s="17" t="s">
        <v>338</v>
      </c>
      <c r="B38" s="17" t="s">
        <v>342</v>
      </c>
      <c r="C38" s="33"/>
      <c r="D38" s="33">
        <v>56329.29</v>
      </c>
      <c r="E38" s="153"/>
    </row>
    <row r="39" spans="1:9">
      <c r="A39" s="17" t="s">
        <v>339</v>
      </c>
      <c r="B39" s="17" t="s">
        <v>345</v>
      </c>
      <c r="C39" s="33">
        <f>6955.1+7575.83</f>
        <v>14530.93</v>
      </c>
      <c r="D39" s="34">
        <f>22914.95+7575.83</f>
        <v>30490.78</v>
      </c>
      <c r="E39" s="153"/>
    </row>
    <row r="40" spans="1:9">
      <c r="A40" s="17" t="s">
        <v>344</v>
      </c>
      <c r="B40" s="17" t="s">
        <v>346</v>
      </c>
      <c r="C40" s="33"/>
      <c r="D40" s="34"/>
      <c r="E40" s="153"/>
    </row>
    <row r="41" spans="1:9">
      <c r="A41" s="17" t="s">
        <v>347</v>
      </c>
      <c r="B41" s="17" t="s">
        <v>448</v>
      </c>
      <c r="C41" s="33">
        <v>332840.86</v>
      </c>
      <c r="D41" s="382">
        <v>327527.27</v>
      </c>
      <c r="E41" s="153"/>
      <c r="H41" s="388"/>
    </row>
    <row r="42" spans="1:9">
      <c r="A42" s="17" t="s">
        <v>449</v>
      </c>
      <c r="B42" s="17" t="s">
        <v>343</v>
      </c>
      <c r="C42" s="33">
        <f>12259.67+405.39+12060</f>
        <v>24725.059999999998</v>
      </c>
      <c r="D42" s="34">
        <f>800+300+2700</f>
        <v>3800</v>
      </c>
      <c r="E42" s="153"/>
      <c r="H42" s="388"/>
    </row>
    <row r="43" spans="1:9" ht="30">
      <c r="A43" s="16" t="s">
        <v>40</v>
      </c>
      <c r="B43" s="16" t="s">
        <v>840</v>
      </c>
      <c r="C43" s="33"/>
      <c r="D43" s="34"/>
      <c r="E43" s="153"/>
    </row>
    <row r="44" spans="1:9">
      <c r="A44" s="16" t="s">
        <v>41</v>
      </c>
      <c r="B44" s="16" t="s">
        <v>24</v>
      </c>
      <c r="C44" s="33">
        <v>1688.1</v>
      </c>
      <c r="D44" s="34">
        <v>1688.1</v>
      </c>
      <c r="E44" s="153"/>
    </row>
    <row r="45" spans="1:9">
      <c r="A45" s="16" t="s">
        <v>42</v>
      </c>
      <c r="B45" s="16" t="s">
        <v>25</v>
      </c>
      <c r="C45" s="33"/>
      <c r="D45" s="34"/>
      <c r="E45" s="153"/>
    </row>
    <row r="46" spans="1:9">
      <c r="A46" s="16" t="s">
        <v>43</v>
      </c>
      <c r="B46" s="16" t="s">
        <v>26</v>
      </c>
      <c r="C46" s="33">
        <v>318</v>
      </c>
      <c r="D46" s="34">
        <v>318</v>
      </c>
      <c r="E46" s="153"/>
    </row>
    <row r="47" spans="1:9">
      <c r="A47" s="16" t="s">
        <v>44</v>
      </c>
      <c r="B47" s="16" t="s">
        <v>284</v>
      </c>
      <c r="C47" s="84">
        <f>SUM(C48:C50)</f>
        <v>153660.75</v>
      </c>
      <c r="D47" s="84">
        <f>SUM(D48:D50)</f>
        <v>230068.84</v>
      </c>
      <c r="E47" s="153"/>
    </row>
    <row r="48" spans="1:9">
      <c r="A48" s="98" t="s">
        <v>352</v>
      </c>
      <c r="B48" s="98" t="s">
        <v>355</v>
      </c>
      <c r="C48" s="33">
        <v>147835.75</v>
      </c>
      <c r="D48" s="34">
        <v>228143.84</v>
      </c>
      <c r="E48" s="153"/>
      <c r="H48" s="388"/>
    </row>
    <row r="49" spans="1:8">
      <c r="A49" s="98" t="s">
        <v>353</v>
      </c>
      <c r="B49" s="98" t="s">
        <v>354</v>
      </c>
      <c r="C49" s="387">
        <f>1175+4650</f>
        <v>5825</v>
      </c>
      <c r="D49" s="382">
        <v>1925</v>
      </c>
      <c r="E49" s="153"/>
    </row>
    <row r="50" spans="1:8">
      <c r="A50" s="98" t="s">
        <v>356</v>
      </c>
      <c r="B50" s="98" t="s">
        <v>357</v>
      </c>
      <c r="C50" s="33"/>
      <c r="D50" s="34"/>
      <c r="E50" s="153"/>
    </row>
    <row r="51" spans="1:8" ht="26.25" customHeight="1">
      <c r="A51" s="16" t="s">
        <v>45</v>
      </c>
      <c r="B51" s="16" t="s">
        <v>29</v>
      </c>
      <c r="C51" s="33"/>
      <c r="D51" s="34"/>
      <c r="E51" s="153"/>
    </row>
    <row r="52" spans="1:8">
      <c r="A52" s="16" t="s">
        <v>46</v>
      </c>
      <c r="B52" s="16" t="s">
        <v>6</v>
      </c>
      <c r="C52" s="33">
        <f>4453.5+226350+625+211.9+53965.16+95172.08</f>
        <v>380777.64</v>
      </c>
      <c r="D52" s="34">
        <f>14878.57+44212+5450+136928.79+71770.25+14559+4453.5+74750+9454.62+30600+293660-163200</f>
        <v>537516.73</v>
      </c>
      <c r="E52" s="153"/>
      <c r="H52" s="388"/>
    </row>
    <row r="53" spans="1:8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3"/>
    </row>
    <row r="54" spans="1:8" ht="30">
      <c r="A54" s="16" t="s">
        <v>50</v>
      </c>
      <c r="B54" s="16" t="s">
        <v>48</v>
      </c>
      <c r="C54" s="33"/>
      <c r="D54" s="34"/>
      <c r="E54" s="153"/>
    </row>
    <row r="55" spans="1:8">
      <c r="A55" s="16" t="s">
        <v>51</v>
      </c>
      <c r="B55" s="16" t="s">
        <v>47</v>
      </c>
      <c r="C55" s="33"/>
      <c r="D55" s="34"/>
      <c r="E55" s="153"/>
    </row>
    <row r="56" spans="1:8">
      <c r="A56" s="14">
        <v>1.4</v>
      </c>
      <c r="B56" s="14" t="s">
        <v>393</v>
      </c>
      <c r="C56" s="33"/>
      <c r="D56" s="34"/>
      <c r="E56" s="153"/>
    </row>
    <row r="57" spans="1:8">
      <c r="A57" s="14">
        <v>1.5</v>
      </c>
      <c r="B57" s="14" t="s">
        <v>7</v>
      </c>
      <c r="C57" s="37"/>
      <c r="D57" s="40"/>
      <c r="E57" s="153"/>
    </row>
    <row r="58" spans="1:8">
      <c r="A58" s="14">
        <v>1.6</v>
      </c>
      <c r="B58" s="45" t="s">
        <v>8</v>
      </c>
      <c r="C58" s="85">
        <f>SUM(C59:C63)</f>
        <v>946.54</v>
      </c>
      <c r="D58" s="85">
        <f>SUM(D59:D63)</f>
        <v>946.54</v>
      </c>
      <c r="E58" s="153"/>
    </row>
    <row r="59" spans="1:8">
      <c r="A59" s="16" t="s">
        <v>285</v>
      </c>
      <c r="B59" s="46" t="s">
        <v>52</v>
      </c>
      <c r="C59" s="37"/>
      <c r="D59" s="40"/>
      <c r="E59" s="153"/>
    </row>
    <row r="60" spans="1:8" ht="30">
      <c r="A60" s="16" t="s">
        <v>286</v>
      </c>
      <c r="B60" s="46" t="s">
        <v>54</v>
      </c>
      <c r="C60" s="37"/>
      <c r="D60" s="40"/>
      <c r="E60" s="153"/>
    </row>
    <row r="61" spans="1:8">
      <c r="A61" s="16" t="s">
        <v>287</v>
      </c>
      <c r="B61" s="46" t="s">
        <v>53</v>
      </c>
      <c r="C61" s="40"/>
      <c r="D61" s="40"/>
      <c r="E61" s="153"/>
    </row>
    <row r="62" spans="1:8">
      <c r="A62" s="16" t="s">
        <v>288</v>
      </c>
      <c r="B62" s="46" t="s">
        <v>851</v>
      </c>
      <c r="C62" s="37">
        <v>0</v>
      </c>
      <c r="D62" s="40">
        <v>0</v>
      </c>
      <c r="E62" s="153"/>
    </row>
    <row r="63" spans="1:8">
      <c r="A63" s="16" t="s">
        <v>323</v>
      </c>
      <c r="B63" s="214" t="s">
        <v>324</v>
      </c>
      <c r="C63" s="383">
        <f>1537.33-590.79</f>
        <v>946.54</v>
      </c>
      <c r="D63" s="523">
        <f>1537.33-590.79</f>
        <v>946.54</v>
      </c>
      <c r="E63" s="153"/>
    </row>
    <row r="64" spans="1:8">
      <c r="A64" s="13">
        <v>2</v>
      </c>
      <c r="B64" s="47" t="s">
        <v>95</v>
      </c>
      <c r="C64" s="269"/>
      <c r="D64" s="119">
        <f>SUM(D65:D70)</f>
        <v>212</v>
      </c>
      <c r="E64" s="153"/>
    </row>
    <row r="65" spans="1:5">
      <c r="A65" s="15">
        <v>2.1</v>
      </c>
      <c r="B65" s="48" t="s">
        <v>89</v>
      </c>
      <c r="C65" s="269"/>
      <c r="D65" s="42"/>
      <c r="E65" s="153"/>
    </row>
    <row r="66" spans="1:5">
      <c r="A66" s="15">
        <v>2.2000000000000002</v>
      </c>
      <c r="B66" s="48" t="s">
        <v>93</v>
      </c>
      <c r="C66" s="271"/>
      <c r="D66" s="43"/>
      <c r="E66" s="153"/>
    </row>
    <row r="67" spans="1:5">
      <c r="A67" s="15">
        <v>2.2999999999999998</v>
      </c>
      <c r="B67" s="48" t="s">
        <v>92</v>
      </c>
      <c r="C67" s="271"/>
      <c r="D67" s="43"/>
      <c r="E67" s="153"/>
    </row>
    <row r="68" spans="1:5">
      <c r="A68" s="15">
        <v>2.4</v>
      </c>
      <c r="B68" s="48" t="s">
        <v>94</v>
      </c>
      <c r="C68" s="271"/>
      <c r="D68" s="43">
        <v>212</v>
      </c>
      <c r="E68" s="153"/>
    </row>
    <row r="69" spans="1:5">
      <c r="A69" s="15">
        <v>2.5</v>
      </c>
      <c r="B69" s="48" t="s">
        <v>90</v>
      </c>
      <c r="C69" s="271"/>
      <c r="D69" s="43">
        <v>0</v>
      </c>
      <c r="E69" s="153"/>
    </row>
    <row r="70" spans="1:5">
      <c r="A70" s="15">
        <v>2.6</v>
      </c>
      <c r="B70" s="48" t="s">
        <v>91</v>
      </c>
      <c r="C70" s="271"/>
      <c r="D70" s="43"/>
      <c r="E70" s="153"/>
    </row>
    <row r="71" spans="1:5" s="2" customFormat="1">
      <c r="A71" s="13">
        <v>3</v>
      </c>
      <c r="B71" s="267" t="s">
        <v>423</v>
      </c>
      <c r="C71" s="270"/>
      <c r="D71" s="268"/>
      <c r="E71" s="106"/>
    </row>
    <row r="72" spans="1:5" s="2" customFormat="1">
      <c r="A72" s="13">
        <v>4</v>
      </c>
      <c r="B72" s="13" t="s">
        <v>240</v>
      </c>
      <c r="C72" s="270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5" t="s">
        <v>267</v>
      </c>
      <c r="C75" s="8"/>
      <c r="D75" s="86"/>
      <c r="E75" s="106"/>
    </row>
    <row r="76" spans="1:5" s="2" customFormat="1">
      <c r="A76" s="329"/>
      <c r="B76" s="329"/>
      <c r="C76" s="12"/>
      <c r="D76" s="12"/>
      <c r="E76" s="106"/>
    </row>
    <row r="77" spans="1:5" s="2" customFormat="1">
      <c r="A77" s="534" t="s">
        <v>450</v>
      </c>
      <c r="B77" s="534"/>
      <c r="C77" s="534"/>
      <c r="D77" s="534"/>
      <c r="E77" s="106"/>
    </row>
    <row r="78" spans="1:5" s="2" customFormat="1">
      <c r="A78" s="329"/>
      <c r="B78" s="329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8" s="2" customFormat="1">
      <c r="E81"/>
      <c r="F81"/>
      <c r="G81"/>
      <c r="H81"/>
    </row>
    <row r="82" spans="1:8" s="2" customFormat="1">
      <c r="D82" s="12"/>
      <c r="E82"/>
      <c r="F82"/>
      <c r="G82"/>
      <c r="H82"/>
    </row>
    <row r="83" spans="1:8" s="2" customFormat="1">
      <c r="A83"/>
      <c r="B83" s="44" t="s">
        <v>451</v>
      </c>
      <c r="D83" s="12"/>
      <c r="E83"/>
      <c r="F83"/>
      <c r="G83"/>
      <c r="H83"/>
    </row>
    <row r="84" spans="1:8" s="2" customFormat="1">
      <c r="A84"/>
      <c r="B84" s="535" t="s">
        <v>452</v>
      </c>
      <c r="C84" s="535"/>
      <c r="D84" s="535"/>
      <c r="E84"/>
      <c r="F84"/>
      <c r="G84"/>
      <c r="H84"/>
    </row>
    <row r="85" spans="1:8" customFormat="1" ht="12.75">
      <c r="B85" s="66" t="s">
        <v>453</v>
      </c>
    </row>
    <row r="86" spans="1:8" s="2" customFormat="1">
      <c r="A86" s="11"/>
      <c r="B86" s="535" t="s">
        <v>454</v>
      </c>
      <c r="C86" s="535"/>
      <c r="D86" s="535"/>
    </row>
    <row r="87" spans="1:8" s="23" customFormat="1" ht="12.75"/>
    <row r="88" spans="1:8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topLeftCell="A14" zoomScale="80" zoomScaleNormal="100" zoomScaleSheetLayoutView="80" workbookViewId="0">
      <selection activeCell="D26" sqref="D2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33" t="s">
        <v>97</v>
      </c>
      <c r="D1" s="533"/>
      <c r="E1" s="92"/>
    </row>
    <row r="2" spans="1:5" s="6" customFormat="1">
      <c r="A2" s="75" t="s">
        <v>315</v>
      </c>
      <c r="B2" s="78"/>
      <c r="C2" s="531" t="s">
        <v>2687</v>
      </c>
      <c r="D2" s="532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N1'!D3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 t="s">
        <v>498</v>
      </c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395"/>
      <c r="E14" s="95"/>
    </row>
    <row r="15" spans="1:5" s="10" customFormat="1">
      <c r="A15" s="88" t="s">
        <v>266</v>
      </c>
      <c r="B15" s="88"/>
      <c r="C15" s="4"/>
      <c r="D15" s="395"/>
      <c r="E15" s="95"/>
    </row>
    <row r="16" spans="1:5" s="10" customFormat="1">
      <c r="A16" s="88" t="s">
        <v>266</v>
      </c>
      <c r="B16" s="88"/>
      <c r="C16" s="4"/>
      <c r="D16" s="395"/>
      <c r="E16" s="95"/>
    </row>
    <row r="17" spans="1:8" s="10" customFormat="1" ht="17.25" customHeight="1">
      <c r="A17" s="99" t="s">
        <v>318</v>
      </c>
      <c r="B17" s="88" t="s">
        <v>2850</v>
      </c>
      <c r="C17" s="395">
        <v>211.9</v>
      </c>
      <c r="D17" s="4"/>
      <c r="E17" s="95"/>
    </row>
    <row r="18" spans="1:8" s="10" customFormat="1" ht="18" customHeight="1">
      <c r="A18" s="99" t="s">
        <v>319</v>
      </c>
      <c r="B18" s="88" t="s">
        <v>2688</v>
      </c>
      <c r="C18" s="395">
        <v>250</v>
      </c>
      <c r="D18" s="4">
        <v>44212</v>
      </c>
      <c r="E18" s="95"/>
    </row>
    <row r="19" spans="1:8" s="10" customFormat="1" ht="30">
      <c r="A19" s="99" t="s">
        <v>842</v>
      </c>
      <c r="B19" s="454" t="s">
        <v>914</v>
      </c>
      <c r="C19" s="395">
        <f>470+375</f>
        <v>845</v>
      </c>
      <c r="D19" s="4">
        <v>5450</v>
      </c>
      <c r="E19" s="95"/>
    </row>
    <row r="20" spans="1:8" s="10" customFormat="1" ht="30">
      <c r="A20" s="99" t="s">
        <v>843</v>
      </c>
      <c r="B20" s="454" t="s">
        <v>1297</v>
      </c>
      <c r="C20" s="395">
        <v>53965.16</v>
      </c>
      <c r="D20" s="4">
        <v>14559</v>
      </c>
      <c r="E20" s="95"/>
    </row>
    <row r="21" spans="1:8" s="10" customFormat="1" ht="30">
      <c r="A21" s="99" t="s">
        <v>844</v>
      </c>
      <c r="B21" s="454" t="s">
        <v>2689</v>
      </c>
      <c r="C21" s="395">
        <v>4453.5</v>
      </c>
      <c r="D21" s="4">
        <v>4453.5</v>
      </c>
      <c r="E21" s="95"/>
      <c r="H21" s="455"/>
    </row>
    <row r="22" spans="1:8" s="10" customFormat="1" ht="30">
      <c r="A22" s="99" t="s">
        <v>845</v>
      </c>
      <c r="B22" s="454" t="s">
        <v>839</v>
      </c>
      <c r="C22" s="395">
        <v>947.8</v>
      </c>
      <c r="D22" s="4">
        <v>14878.57</v>
      </c>
      <c r="E22" s="95"/>
      <c r="H22" s="456"/>
    </row>
    <row r="23" spans="1:8" s="10" customFormat="1" ht="30">
      <c r="A23" s="99" t="s">
        <v>846</v>
      </c>
      <c r="B23" s="454" t="s">
        <v>2690</v>
      </c>
      <c r="C23" s="395">
        <v>9454.6200000000008</v>
      </c>
      <c r="D23" s="4">
        <v>9454.6200000000008</v>
      </c>
      <c r="E23" s="95"/>
    </row>
    <row r="24" spans="1:8" s="3" customFormat="1" ht="30">
      <c r="A24" s="99" t="s">
        <v>847</v>
      </c>
      <c r="B24" s="454" t="s">
        <v>2531</v>
      </c>
      <c r="C24" s="395">
        <v>625</v>
      </c>
      <c r="D24" s="4">
        <v>71770.25</v>
      </c>
      <c r="E24" s="96"/>
    </row>
    <row r="25" spans="1:8" s="3" customFormat="1" ht="30">
      <c r="A25" s="99" t="s">
        <v>848</v>
      </c>
      <c r="B25" s="454" t="s">
        <v>1298</v>
      </c>
      <c r="C25" s="395">
        <f>83174.66+200+300</f>
        <v>83674.66</v>
      </c>
      <c r="D25" s="4">
        <v>136928.79</v>
      </c>
      <c r="E25" s="96"/>
    </row>
    <row r="26" spans="1:8" s="3" customFormat="1" ht="30">
      <c r="A26" s="99" t="s">
        <v>849</v>
      </c>
      <c r="B26" s="454" t="s">
        <v>2549</v>
      </c>
      <c r="C26" s="4">
        <v>226350</v>
      </c>
      <c r="D26" s="4">
        <f>74750-42135+293660-163200</f>
        <v>163075</v>
      </c>
      <c r="E26" s="96"/>
    </row>
    <row r="27" spans="1:8" s="3" customFormat="1" ht="30">
      <c r="A27" s="99" t="s">
        <v>850</v>
      </c>
      <c r="B27" s="454" t="s">
        <v>2821</v>
      </c>
      <c r="C27" s="4"/>
      <c r="D27" s="395">
        <v>30600</v>
      </c>
      <c r="E27" s="96"/>
      <c r="G27" s="235"/>
      <c r="H27" s="235"/>
    </row>
    <row r="28" spans="1:8" s="3" customFormat="1" ht="30">
      <c r="A28" s="99" t="s">
        <v>2857</v>
      </c>
      <c r="B28" s="88" t="s">
        <v>2856</v>
      </c>
      <c r="C28" s="4"/>
      <c r="D28" s="395">
        <v>42135</v>
      </c>
      <c r="E28" s="96"/>
      <c r="G28" s="235"/>
      <c r="H28" s="235"/>
    </row>
    <row r="29" spans="1:8">
      <c r="A29" s="100"/>
      <c r="B29" s="100" t="s">
        <v>322</v>
      </c>
      <c r="C29" s="87">
        <f>SUM(C10:C27)</f>
        <v>380777.64</v>
      </c>
      <c r="D29" s="87">
        <f>SUM(D10:D28)</f>
        <v>537516.73</v>
      </c>
      <c r="E29" s="97"/>
    </row>
    <row r="30" spans="1:8">
      <c r="A30" s="44"/>
      <c r="B30" s="44"/>
    </row>
    <row r="31" spans="1:8">
      <c r="A31" s="2" t="s">
        <v>411</v>
      </c>
      <c r="E31" s="5"/>
    </row>
    <row r="32" spans="1:8">
      <c r="A32" s="2" t="s">
        <v>395</v>
      </c>
    </row>
    <row r="33" spans="1:9">
      <c r="A33" s="213" t="s">
        <v>396</v>
      </c>
    </row>
    <row r="34" spans="1:9">
      <c r="A34" s="213"/>
    </row>
    <row r="35" spans="1:9">
      <c r="A35" s="213" t="s">
        <v>335</v>
      </c>
    </row>
    <row r="36" spans="1:9" s="23" customFormat="1" ht="12.75"/>
    <row r="37" spans="1:9">
      <c r="A37" s="70" t="s">
        <v>96</v>
      </c>
      <c r="E37" s="5"/>
    </row>
    <row r="38" spans="1:9">
      <c r="E38"/>
      <c r="F38"/>
      <c r="G38"/>
      <c r="H38"/>
      <c r="I38"/>
    </row>
    <row r="39" spans="1:9">
      <c r="D39" s="12"/>
      <c r="E39"/>
      <c r="F39"/>
      <c r="G39"/>
      <c r="H39"/>
      <c r="I39"/>
    </row>
    <row r="40" spans="1:9">
      <c r="A40" s="70"/>
      <c r="B40" s="70" t="s">
        <v>259</v>
      </c>
      <c r="D40" s="12"/>
      <c r="E40"/>
      <c r="F40"/>
      <c r="G40"/>
      <c r="H40"/>
      <c r="I40"/>
    </row>
    <row r="41" spans="1:9">
      <c r="B41" s="2" t="s">
        <v>258</v>
      </c>
      <c r="D41" s="12"/>
      <c r="E41"/>
      <c r="F41"/>
      <c r="G41"/>
      <c r="H41"/>
      <c r="I41"/>
    </row>
    <row r="42" spans="1:9" customFormat="1" ht="12.75">
      <c r="A42" s="66"/>
      <c r="B42" s="66" t="s">
        <v>127</v>
      </c>
    </row>
    <row r="43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view="pageBreakPreview" topLeftCell="A31" zoomScale="80" zoomScaleSheetLayoutView="80" workbookViewId="0">
      <selection activeCell="D52" sqref="D52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6" ht="15">
      <c r="A1" s="75" t="s">
        <v>442</v>
      </c>
      <c r="B1" s="75"/>
      <c r="C1" s="78"/>
      <c r="D1" s="78"/>
      <c r="E1" s="78"/>
      <c r="F1" s="78"/>
      <c r="G1" s="275"/>
      <c r="H1" s="275"/>
      <c r="I1" s="533" t="s">
        <v>97</v>
      </c>
      <c r="J1" s="533"/>
    </row>
    <row r="2" spans="1:16" ht="15">
      <c r="A2" s="77" t="s">
        <v>128</v>
      </c>
      <c r="B2" s="75"/>
      <c r="C2" s="78"/>
      <c r="D2" s="78"/>
      <c r="E2" s="78"/>
      <c r="F2" s="78"/>
      <c r="G2" s="275"/>
      <c r="H2" s="275"/>
      <c r="I2" s="531" t="s">
        <v>2687</v>
      </c>
      <c r="J2" s="532"/>
    </row>
    <row r="3" spans="1:16" ht="15">
      <c r="A3" s="78" t="s">
        <v>262</v>
      </c>
      <c r="B3" s="78"/>
      <c r="C3" s="78"/>
      <c r="D3" s="78"/>
      <c r="E3" s="78"/>
      <c r="F3" s="78"/>
      <c r="G3" s="77"/>
      <c r="H3" s="77"/>
      <c r="I3" s="77"/>
    </row>
    <row r="4" spans="1:16" ht="15">
      <c r="A4" s="81" t="str">
        <f>'ფორმა N1'!D3</f>
        <v>მ.პ.გ. ქართული ოცნება - დემოკრატიული საქართველო</v>
      </c>
      <c r="B4" s="81"/>
      <c r="C4" s="81"/>
      <c r="D4" s="81"/>
      <c r="E4" s="81"/>
      <c r="F4" s="81"/>
      <c r="G4" s="82"/>
      <c r="H4" s="82"/>
      <c r="I4" s="82"/>
    </row>
    <row r="5" spans="1:16" ht="4.5" customHeight="1">
      <c r="A5" s="274"/>
      <c r="B5" s="274"/>
      <c r="C5" s="274"/>
      <c r="D5" s="274"/>
      <c r="E5" s="274"/>
      <c r="F5" s="274"/>
      <c r="G5" s="79"/>
      <c r="H5" s="79"/>
      <c r="I5" s="79"/>
    </row>
    <row r="6" spans="1:16" ht="45">
      <c r="A6" s="91" t="s">
        <v>64</v>
      </c>
      <c r="B6" s="91" t="s">
        <v>326</v>
      </c>
      <c r="C6" s="91" t="s">
        <v>327</v>
      </c>
      <c r="D6" s="91" t="s">
        <v>215</v>
      </c>
      <c r="E6" s="91" t="s">
        <v>331</v>
      </c>
      <c r="F6" s="91" t="s">
        <v>334</v>
      </c>
      <c r="G6" s="80" t="s">
        <v>10</v>
      </c>
      <c r="H6" s="80" t="s">
        <v>9</v>
      </c>
      <c r="I6" s="80" t="s">
        <v>377</v>
      </c>
      <c r="J6" s="222" t="s">
        <v>333</v>
      </c>
    </row>
    <row r="7" spans="1:16" ht="15">
      <c r="A7" s="99">
        <v>1</v>
      </c>
      <c r="B7" s="431" t="s">
        <v>486</v>
      </c>
      <c r="C7" s="431" t="s">
        <v>487</v>
      </c>
      <c r="D7" s="378" t="s">
        <v>488</v>
      </c>
      <c r="E7" s="99" t="s">
        <v>489</v>
      </c>
      <c r="F7" s="99" t="s">
        <v>333</v>
      </c>
      <c r="G7" s="395">
        <v>0</v>
      </c>
      <c r="H7" s="395">
        <v>2500</v>
      </c>
      <c r="I7" s="395">
        <f>H7*0.2</f>
        <v>500</v>
      </c>
      <c r="J7" s="222" t="s">
        <v>0</v>
      </c>
    </row>
    <row r="8" spans="1:16" ht="15">
      <c r="A8" s="99">
        <v>2</v>
      </c>
      <c r="B8" s="431" t="s">
        <v>490</v>
      </c>
      <c r="C8" s="431" t="s">
        <v>491</v>
      </c>
      <c r="D8" s="378" t="s">
        <v>492</v>
      </c>
      <c r="E8" s="99" t="s">
        <v>493</v>
      </c>
      <c r="F8" s="99" t="s">
        <v>333</v>
      </c>
      <c r="G8" s="395">
        <v>0</v>
      </c>
      <c r="H8" s="395">
        <v>1250</v>
      </c>
      <c r="I8" s="395">
        <f t="shared" ref="I8:I28" si="0">H8*0.2</f>
        <v>250</v>
      </c>
    </row>
    <row r="9" spans="1:16" ht="30">
      <c r="A9" s="99">
        <v>3</v>
      </c>
      <c r="B9" s="431" t="s">
        <v>494</v>
      </c>
      <c r="C9" s="431" t="s">
        <v>495</v>
      </c>
      <c r="D9" s="378" t="s">
        <v>496</v>
      </c>
      <c r="E9" s="99" t="s">
        <v>497</v>
      </c>
      <c r="F9" s="99" t="s">
        <v>333</v>
      </c>
      <c r="G9" s="395">
        <v>0</v>
      </c>
      <c r="H9" s="395">
        <v>5000</v>
      </c>
      <c r="I9" s="395">
        <f t="shared" si="0"/>
        <v>1000</v>
      </c>
    </row>
    <row r="10" spans="1:16" ht="45">
      <c r="A10" s="99">
        <v>4</v>
      </c>
      <c r="B10" s="99" t="s">
        <v>836</v>
      </c>
      <c r="C10" s="99" t="s">
        <v>837</v>
      </c>
      <c r="D10" s="378" t="s">
        <v>835</v>
      </c>
      <c r="E10" s="99" t="s">
        <v>838</v>
      </c>
      <c r="F10" s="99" t="s">
        <v>333</v>
      </c>
      <c r="G10" s="395">
        <v>0</v>
      </c>
      <c r="H10" s="395">
        <v>3750</v>
      </c>
      <c r="I10" s="395">
        <f t="shared" si="0"/>
        <v>750</v>
      </c>
    </row>
    <row r="11" spans="1:16" ht="90" customHeight="1">
      <c r="A11" s="99">
        <v>5</v>
      </c>
      <c r="B11" s="99" t="s">
        <v>841</v>
      </c>
      <c r="C11" s="99" t="s">
        <v>891</v>
      </c>
      <c r="D11" s="99" t="s">
        <v>905</v>
      </c>
      <c r="E11" s="99" t="s">
        <v>915</v>
      </c>
      <c r="F11" s="99" t="s">
        <v>333</v>
      </c>
      <c r="G11" s="395">
        <v>0</v>
      </c>
      <c r="H11" s="395">
        <v>1875</v>
      </c>
      <c r="I11" s="395">
        <f t="shared" si="0"/>
        <v>375</v>
      </c>
      <c r="M11"/>
      <c r="N11"/>
      <c r="O11"/>
      <c r="P11" s="396"/>
    </row>
    <row r="12" spans="1:16" ht="60">
      <c r="A12" s="99">
        <v>6</v>
      </c>
      <c r="B12" s="99" t="s">
        <v>892</v>
      </c>
      <c r="C12" s="99" t="s">
        <v>893</v>
      </c>
      <c r="D12" s="99" t="s">
        <v>907</v>
      </c>
      <c r="E12" s="99" t="s">
        <v>916</v>
      </c>
      <c r="F12" s="99" t="s">
        <v>333</v>
      </c>
      <c r="G12" s="395">
        <v>0</v>
      </c>
      <c r="H12" s="395">
        <v>1250</v>
      </c>
      <c r="I12" s="395">
        <f t="shared" si="0"/>
        <v>250</v>
      </c>
      <c r="M12"/>
      <c r="N12"/>
      <c r="O12"/>
      <c r="P12" s="396"/>
    </row>
    <row r="13" spans="1:16" ht="15">
      <c r="A13" s="99">
        <v>7</v>
      </c>
      <c r="B13" s="99" t="s">
        <v>782</v>
      </c>
      <c r="C13" s="99" t="s">
        <v>894</v>
      </c>
      <c r="D13" s="99" t="s">
        <v>908</v>
      </c>
      <c r="E13" s="432" t="s">
        <v>918</v>
      </c>
      <c r="F13" s="99" t="s">
        <v>333</v>
      </c>
      <c r="G13" s="395">
        <v>0</v>
      </c>
      <c r="H13" s="395">
        <v>2500</v>
      </c>
      <c r="I13" s="395">
        <f t="shared" si="0"/>
        <v>500</v>
      </c>
      <c r="M13"/>
      <c r="N13"/>
      <c r="O13"/>
      <c r="P13" s="396"/>
    </row>
    <row r="14" spans="1:16" ht="30">
      <c r="A14" s="99">
        <v>8</v>
      </c>
      <c r="B14" s="99" t="s">
        <v>841</v>
      </c>
      <c r="C14" s="99" t="s">
        <v>895</v>
      </c>
      <c r="D14" s="99" t="s">
        <v>912</v>
      </c>
      <c r="E14" s="99" t="s">
        <v>917</v>
      </c>
      <c r="F14" s="99" t="s">
        <v>333</v>
      </c>
      <c r="G14" s="395">
        <v>0</v>
      </c>
      <c r="H14" s="395">
        <v>1875</v>
      </c>
      <c r="I14" s="395">
        <f t="shared" si="0"/>
        <v>375</v>
      </c>
      <c r="M14"/>
      <c r="N14"/>
      <c r="O14"/>
      <c r="P14" s="396"/>
    </row>
    <row r="15" spans="1:16" ht="30">
      <c r="A15" s="99">
        <v>9</v>
      </c>
      <c r="B15" s="99" t="s">
        <v>779</v>
      </c>
      <c r="C15" s="99" t="s">
        <v>896</v>
      </c>
      <c r="D15" s="99" t="s">
        <v>913</v>
      </c>
      <c r="E15" s="99" t="s">
        <v>917</v>
      </c>
      <c r="F15" s="99" t="s">
        <v>333</v>
      </c>
      <c r="G15" s="395">
        <v>0</v>
      </c>
      <c r="H15" s="395">
        <v>1875</v>
      </c>
      <c r="I15" s="395">
        <f t="shared" si="0"/>
        <v>375</v>
      </c>
      <c r="M15"/>
      <c r="N15"/>
      <c r="O15"/>
      <c r="P15" s="396"/>
    </row>
    <row r="16" spans="1:16" ht="15">
      <c r="A16" s="99">
        <v>10</v>
      </c>
      <c r="B16" s="99" t="s">
        <v>897</v>
      </c>
      <c r="C16" s="99" t="s">
        <v>898</v>
      </c>
      <c r="D16" s="99" t="s">
        <v>909</v>
      </c>
      <c r="E16" s="432" t="s">
        <v>918</v>
      </c>
      <c r="F16" s="99" t="s">
        <v>333</v>
      </c>
      <c r="G16" s="395">
        <v>0</v>
      </c>
      <c r="H16" s="395">
        <v>1500</v>
      </c>
      <c r="I16" s="395">
        <f t="shared" si="0"/>
        <v>300</v>
      </c>
      <c r="M16"/>
      <c r="N16"/>
      <c r="O16"/>
      <c r="P16" s="396"/>
    </row>
    <row r="17" spans="1:16" ht="60">
      <c r="A17" s="99">
        <v>11</v>
      </c>
      <c r="B17" s="99" t="s">
        <v>899</v>
      </c>
      <c r="C17" s="99" t="s">
        <v>900</v>
      </c>
      <c r="D17" s="99" t="s">
        <v>906</v>
      </c>
      <c r="E17" s="99" t="s">
        <v>915</v>
      </c>
      <c r="F17" s="99" t="s">
        <v>333</v>
      </c>
      <c r="G17" s="395">
        <v>0</v>
      </c>
      <c r="H17" s="395">
        <v>1250</v>
      </c>
      <c r="I17" s="395">
        <f t="shared" si="0"/>
        <v>250</v>
      </c>
      <c r="M17"/>
      <c r="N17"/>
      <c r="O17"/>
      <c r="P17" s="396"/>
    </row>
    <row r="18" spans="1:16" ht="45">
      <c r="A18" s="99">
        <v>12</v>
      </c>
      <c r="B18" s="99" t="s">
        <v>486</v>
      </c>
      <c r="C18" s="99" t="s">
        <v>901</v>
      </c>
      <c r="D18" s="99" t="s">
        <v>904</v>
      </c>
      <c r="E18" s="99" t="s">
        <v>919</v>
      </c>
      <c r="F18" s="99" t="s">
        <v>333</v>
      </c>
      <c r="G18" s="395">
        <v>0</v>
      </c>
      <c r="H18" s="395">
        <v>3750</v>
      </c>
      <c r="I18" s="395">
        <f t="shared" si="0"/>
        <v>750</v>
      </c>
      <c r="M18"/>
      <c r="N18"/>
      <c r="O18"/>
      <c r="P18" s="396"/>
    </row>
    <row r="19" spans="1:16" ht="15">
      <c r="A19" s="99">
        <v>13</v>
      </c>
      <c r="B19" s="99" t="s">
        <v>494</v>
      </c>
      <c r="C19" s="99" t="s">
        <v>902</v>
      </c>
      <c r="D19" s="99" t="s">
        <v>910</v>
      </c>
      <c r="E19" s="432" t="s">
        <v>918</v>
      </c>
      <c r="F19" s="99" t="s">
        <v>333</v>
      </c>
      <c r="G19" s="395">
        <v>0</v>
      </c>
      <c r="H19" s="395">
        <v>2500</v>
      </c>
      <c r="I19" s="395">
        <f t="shared" si="0"/>
        <v>500</v>
      </c>
      <c r="M19"/>
      <c r="N19"/>
      <c r="O19"/>
      <c r="P19" s="396"/>
    </row>
    <row r="20" spans="1:16" ht="15">
      <c r="A20" s="99">
        <v>14</v>
      </c>
      <c r="B20" s="99" t="s">
        <v>834</v>
      </c>
      <c r="C20" s="99" t="s">
        <v>903</v>
      </c>
      <c r="D20" s="99" t="s">
        <v>911</v>
      </c>
      <c r="E20" s="432" t="s">
        <v>918</v>
      </c>
      <c r="F20" s="99" t="s">
        <v>333</v>
      </c>
      <c r="G20" s="395">
        <v>0</v>
      </c>
      <c r="H20" s="395">
        <v>2500</v>
      </c>
      <c r="I20" s="395">
        <f t="shared" si="0"/>
        <v>500</v>
      </c>
      <c r="M20"/>
      <c r="N20"/>
      <c r="O20"/>
      <c r="P20" s="396"/>
    </row>
    <row r="21" spans="1:16" ht="45">
      <c r="A21" s="99">
        <v>15</v>
      </c>
      <c r="B21" s="99" t="s">
        <v>944</v>
      </c>
      <c r="C21" s="99" t="s">
        <v>926</v>
      </c>
      <c r="D21" s="378" t="s">
        <v>956</v>
      </c>
      <c r="E21" s="99" t="s">
        <v>964</v>
      </c>
      <c r="F21" s="99" t="s">
        <v>333</v>
      </c>
      <c r="G21" s="395">
        <v>0</v>
      </c>
      <c r="H21" s="395">
        <v>1875</v>
      </c>
      <c r="I21" s="395">
        <f t="shared" si="0"/>
        <v>375</v>
      </c>
      <c r="M21"/>
      <c r="N21"/>
      <c r="O21"/>
      <c r="P21" s="396"/>
    </row>
    <row r="22" spans="1:16" ht="45">
      <c r="A22" s="99">
        <v>16</v>
      </c>
      <c r="B22" s="99" t="s">
        <v>945</v>
      </c>
      <c r="C22" s="99" t="s">
        <v>946</v>
      </c>
      <c r="D22" s="378" t="s">
        <v>957</v>
      </c>
      <c r="E22" s="99" t="s">
        <v>965</v>
      </c>
      <c r="F22" s="99" t="s">
        <v>333</v>
      </c>
      <c r="G22" s="395">
        <v>0</v>
      </c>
      <c r="H22" s="395">
        <v>1500</v>
      </c>
      <c r="I22" s="395">
        <f t="shared" si="0"/>
        <v>300</v>
      </c>
      <c r="M22"/>
      <c r="N22"/>
      <c r="O22"/>
      <c r="P22" s="396"/>
    </row>
    <row r="23" spans="1:16" ht="47.25" customHeight="1">
      <c r="A23" s="99">
        <v>17</v>
      </c>
      <c r="B23" s="99" t="s">
        <v>947</v>
      </c>
      <c r="C23" s="99" t="s">
        <v>948</v>
      </c>
      <c r="D23" s="378" t="s">
        <v>958</v>
      </c>
      <c r="E23" s="99" t="s">
        <v>966</v>
      </c>
      <c r="F23" s="99" t="s">
        <v>333</v>
      </c>
      <c r="G23" s="395">
        <v>0</v>
      </c>
      <c r="H23" s="395">
        <v>2500</v>
      </c>
      <c r="I23" s="395">
        <f t="shared" si="0"/>
        <v>500</v>
      </c>
      <c r="M23"/>
      <c r="N23"/>
      <c r="O23"/>
      <c r="P23" s="396"/>
    </row>
    <row r="24" spans="1:16" ht="30">
      <c r="A24" s="99">
        <v>18</v>
      </c>
      <c r="B24" s="99" t="s">
        <v>945</v>
      </c>
      <c r="C24" s="99" t="s">
        <v>949</v>
      </c>
      <c r="D24" s="378" t="s">
        <v>959</v>
      </c>
      <c r="E24" s="99" t="s">
        <v>967</v>
      </c>
      <c r="F24" s="99" t="s">
        <v>333</v>
      </c>
      <c r="G24" s="395">
        <v>0</v>
      </c>
      <c r="H24" s="395">
        <v>1875</v>
      </c>
      <c r="I24" s="395">
        <f t="shared" si="0"/>
        <v>375</v>
      </c>
      <c r="M24"/>
      <c r="N24"/>
      <c r="O24"/>
      <c r="P24" s="396"/>
    </row>
    <row r="25" spans="1:16" ht="30">
      <c r="A25" s="99">
        <v>19</v>
      </c>
      <c r="B25" s="99" t="s">
        <v>950</v>
      </c>
      <c r="C25" s="99" t="s">
        <v>951</v>
      </c>
      <c r="D25" s="378" t="s">
        <v>960</v>
      </c>
      <c r="E25" s="99" t="s">
        <v>917</v>
      </c>
      <c r="F25" s="99" t="s">
        <v>333</v>
      </c>
      <c r="G25" s="395">
        <v>0</v>
      </c>
      <c r="H25" s="395">
        <v>1875</v>
      </c>
      <c r="I25" s="395">
        <f t="shared" si="0"/>
        <v>375</v>
      </c>
      <c r="M25"/>
      <c r="N25"/>
      <c r="O25"/>
      <c r="P25" s="396"/>
    </row>
    <row r="26" spans="1:16" ht="30">
      <c r="A26" s="99">
        <v>20</v>
      </c>
      <c r="B26" s="99" t="s">
        <v>952</v>
      </c>
      <c r="C26" s="99" t="s">
        <v>953</v>
      </c>
      <c r="D26" s="378" t="s">
        <v>961</v>
      </c>
      <c r="E26" s="99" t="s">
        <v>917</v>
      </c>
      <c r="F26" s="99" t="s">
        <v>333</v>
      </c>
      <c r="G26" s="395">
        <v>0</v>
      </c>
      <c r="H26" s="395">
        <v>1875</v>
      </c>
      <c r="I26" s="395">
        <f t="shared" si="0"/>
        <v>375</v>
      </c>
      <c r="M26"/>
      <c r="N26"/>
      <c r="O26"/>
      <c r="P26" s="396"/>
    </row>
    <row r="27" spans="1:16" ht="45">
      <c r="A27" s="99">
        <v>21</v>
      </c>
      <c r="B27" s="99" t="s">
        <v>791</v>
      </c>
      <c r="C27" s="99" t="s">
        <v>954</v>
      </c>
      <c r="D27" s="378" t="s">
        <v>962</v>
      </c>
      <c r="E27" s="99" t="s">
        <v>968</v>
      </c>
      <c r="F27" s="99" t="s">
        <v>333</v>
      </c>
      <c r="G27" s="395">
        <v>0</v>
      </c>
      <c r="H27" s="395">
        <v>1875</v>
      </c>
      <c r="I27" s="395">
        <f t="shared" si="0"/>
        <v>375</v>
      </c>
    </row>
    <row r="28" spans="1:16" ht="60">
      <c r="A28" s="99">
        <v>22</v>
      </c>
      <c r="B28" s="99" t="s">
        <v>830</v>
      </c>
      <c r="C28" s="99" t="s">
        <v>955</v>
      </c>
      <c r="D28" s="378" t="s">
        <v>963</v>
      </c>
      <c r="E28" s="99" t="s">
        <v>969</v>
      </c>
      <c r="F28" s="99" t="s">
        <v>333</v>
      </c>
      <c r="G28" s="395">
        <v>0</v>
      </c>
      <c r="H28" s="395">
        <v>1875</v>
      </c>
      <c r="I28" s="395">
        <f t="shared" si="0"/>
        <v>375</v>
      </c>
    </row>
    <row r="29" spans="1:16" ht="15">
      <c r="A29" s="99">
        <v>23</v>
      </c>
      <c r="B29" s="99" t="s">
        <v>2532</v>
      </c>
      <c r="C29" s="99" t="s">
        <v>1626</v>
      </c>
      <c r="D29" s="378" t="s">
        <v>2533</v>
      </c>
      <c r="E29" s="99" t="s">
        <v>2646</v>
      </c>
      <c r="F29" s="99" t="s">
        <v>333</v>
      </c>
      <c r="G29" s="395">
        <v>0</v>
      </c>
      <c r="H29" s="395">
        <v>2500</v>
      </c>
      <c r="I29" s="395">
        <f>H29*0.2</f>
        <v>500</v>
      </c>
    </row>
    <row r="30" spans="1:16" ht="15">
      <c r="A30" s="99">
        <v>24</v>
      </c>
      <c r="B30" s="99" t="s">
        <v>2535</v>
      </c>
      <c r="C30" s="99" t="s">
        <v>2536</v>
      </c>
      <c r="D30" s="378" t="s">
        <v>2537</v>
      </c>
      <c r="E30" s="99" t="s">
        <v>2534</v>
      </c>
      <c r="F30" s="99" t="s">
        <v>333</v>
      </c>
      <c r="G30" s="395">
        <v>375</v>
      </c>
      <c r="H30" s="395">
        <v>0</v>
      </c>
      <c r="I30" s="395">
        <f>G30*0.2</f>
        <v>75</v>
      </c>
    </row>
    <row r="31" spans="1:16" ht="15">
      <c r="A31" s="99">
        <v>25</v>
      </c>
      <c r="B31" s="99" t="s">
        <v>2538</v>
      </c>
      <c r="C31" s="99" t="s">
        <v>2539</v>
      </c>
      <c r="D31" s="378" t="s">
        <v>2540</v>
      </c>
      <c r="E31" s="99" t="s">
        <v>2534</v>
      </c>
      <c r="F31" s="99" t="s">
        <v>333</v>
      </c>
      <c r="G31" s="395">
        <v>900</v>
      </c>
      <c r="H31" s="395">
        <v>0</v>
      </c>
      <c r="I31" s="395">
        <f t="shared" ref="I31:I33" si="1">G31*0.2</f>
        <v>180</v>
      </c>
    </row>
    <row r="32" spans="1:16" ht="15">
      <c r="A32" s="99">
        <v>26</v>
      </c>
      <c r="B32" s="99" t="s">
        <v>836</v>
      </c>
      <c r="C32" s="99" t="s">
        <v>2541</v>
      </c>
      <c r="D32" s="378" t="s">
        <v>1318</v>
      </c>
      <c r="E32" s="99" t="s">
        <v>2534</v>
      </c>
      <c r="F32" s="99" t="s">
        <v>333</v>
      </c>
      <c r="G32" s="395">
        <v>700</v>
      </c>
      <c r="H32" s="395">
        <v>0</v>
      </c>
      <c r="I32" s="395">
        <f t="shared" si="1"/>
        <v>140</v>
      </c>
    </row>
    <row r="33" spans="1:9" ht="15">
      <c r="A33" s="99">
        <v>27</v>
      </c>
      <c r="B33" s="99" t="s">
        <v>2542</v>
      </c>
      <c r="C33" s="99" t="s">
        <v>2543</v>
      </c>
      <c r="D33" s="378" t="s">
        <v>1317</v>
      </c>
      <c r="E33" s="99" t="s">
        <v>2534</v>
      </c>
      <c r="F33" s="99" t="s">
        <v>333</v>
      </c>
      <c r="G33" s="395">
        <v>900</v>
      </c>
      <c r="H33" s="395">
        <v>0</v>
      </c>
      <c r="I33" s="395">
        <f t="shared" si="1"/>
        <v>180</v>
      </c>
    </row>
    <row r="34" spans="1:9" ht="15">
      <c r="A34" s="99">
        <v>28</v>
      </c>
      <c r="B34" s="99" t="s">
        <v>2825</v>
      </c>
      <c r="C34" s="99" t="s">
        <v>2826</v>
      </c>
      <c r="D34" s="378">
        <v>61009004647</v>
      </c>
      <c r="E34" s="99" t="s">
        <v>2534</v>
      </c>
      <c r="F34" s="99" t="s">
        <v>333</v>
      </c>
      <c r="G34" s="395">
        <v>250</v>
      </c>
      <c r="H34" s="395">
        <v>250</v>
      </c>
      <c r="I34" s="395">
        <f>H34*0.2</f>
        <v>50</v>
      </c>
    </row>
    <row r="35" spans="1:9" ht="15">
      <c r="A35" s="99">
        <v>29</v>
      </c>
      <c r="B35" s="99" t="s">
        <v>2827</v>
      </c>
      <c r="C35" s="99" t="s">
        <v>2828</v>
      </c>
      <c r="D35" s="378" t="s">
        <v>2829</v>
      </c>
      <c r="E35" s="99" t="s">
        <v>2534</v>
      </c>
      <c r="F35" s="99" t="s">
        <v>333</v>
      </c>
      <c r="G35" s="395">
        <v>250</v>
      </c>
      <c r="H35" s="395">
        <v>250</v>
      </c>
      <c r="I35" s="395">
        <f>G35*0.2</f>
        <v>50</v>
      </c>
    </row>
    <row r="36" spans="1:9" ht="15">
      <c r="A36" s="99"/>
      <c r="B36" s="99"/>
      <c r="C36" s="99"/>
      <c r="D36" s="378"/>
      <c r="E36" s="99"/>
      <c r="F36" s="99"/>
      <c r="G36" s="395"/>
      <c r="H36" s="395"/>
      <c r="I36" s="395"/>
    </row>
    <row r="37" spans="1:9" ht="15">
      <c r="A37" s="88" t="s">
        <v>264</v>
      </c>
      <c r="B37" s="88"/>
      <c r="C37" s="88"/>
      <c r="D37" s="88"/>
      <c r="E37" s="88"/>
      <c r="F37" s="99"/>
      <c r="G37" s="4"/>
      <c r="H37" s="4"/>
      <c r="I37" s="4"/>
    </row>
    <row r="38" spans="1:9" ht="15">
      <c r="A38" s="88"/>
      <c r="B38" s="100"/>
      <c r="C38" s="100"/>
      <c r="D38" s="100"/>
      <c r="E38" s="100"/>
      <c r="F38" s="88" t="s">
        <v>428</v>
      </c>
      <c r="G38" s="87">
        <f>SUM(G7:G37)</f>
        <v>3375</v>
      </c>
      <c r="H38" s="87">
        <f>SUM(H7:H37)</f>
        <v>51625</v>
      </c>
      <c r="I38" s="87">
        <f>SUM(I7:I37)</f>
        <v>10900</v>
      </c>
    </row>
    <row r="39" spans="1:9" ht="15">
      <c r="A39" s="220"/>
      <c r="B39" s="220"/>
      <c r="C39" s="220"/>
      <c r="D39" s="220"/>
      <c r="E39" s="220"/>
      <c r="F39" s="220"/>
      <c r="G39" s="220"/>
      <c r="H39" s="182"/>
      <c r="I39" s="182"/>
    </row>
    <row r="40" spans="1:9" ht="15">
      <c r="A40" s="221" t="s">
        <v>443</v>
      </c>
      <c r="B40" s="221"/>
      <c r="C40" s="220"/>
      <c r="D40" s="220"/>
      <c r="E40" s="220"/>
      <c r="F40" s="220"/>
      <c r="G40" s="220"/>
      <c r="H40" s="182"/>
      <c r="I40" s="182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6"/>
      <c r="F43" s="186"/>
      <c r="G43" s="186"/>
      <c r="H43" s="182"/>
      <c r="I43" s="182"/>
    </row>
    <row r="44" spans="1:9" ht="15">
      <c r="A44" s="188"/>
      <c r="B44" s="188"/>
      <c r="C44" s="188" t="s">
        <v>376</v>
      </c>
      <c r="D44" s="188"/>
      <c r="E44" s="188"/>
      <c r="F44" s="188"/>
      <c r="G44" s="188"/>
      <c r="H44" s="182"/>
      <c r="I44" s="182"/>
    </row>
    <row r="45" spans="1:9" ht="15">
      <c r="A45" s="182"/>
      <c r="B45" s="182"/>
      <c r="C45" s="182" t="s">
        <v>375</v>
      </c>
      <c r="D45" s="182"/>
      <c r="E45" s="182"/>
      <c r="F45" s="182"/>
      <c r="G45" s="182"/>
      <c r="H45" s="182"/>
      <c r="I45" s="182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topLeftCell="A7" zoomScale="80" zoomScaleSheetLayoutView="80" workbookViewId="0">
      <selection activeCell="E13" sqref="E1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2" ht="15">
      <c r="A1" s="75" t="s">
        <v>444</v>
      </c>
      <c r="B1" s="78"/>
      <c r="C1" s="78"/>
      <c r="D1" s="78"/>
      <c r="E1" s="78"/>
      <c r="F1" s="78"/>
      <c r="G1" s="533" t="s">
        <v>97</v>
      </c>
      <c r="H1" s="533"/>
      <c r="I1" s="334"/>
    </row>
    <row r="2" spans="1:12" ht="15">
      <c r="A2" s="77" t="s">
        <v>128</v>
      </c>
      <c r="B2" s="78"/>
      <c r="C2" s="78"/>
      <c r="D2" s="78"/>
      <c r="E2" s="78"/>
      <c r="F2" s="78"/>
      <c r="G2" s="531" t="s">
        <v>2687</v>
      </c>
      <c r="H2" s="532"/>
      <c r="I2" s="77"/>
    </row>
    <row r="3" spans="1:12" ht="15">
      <c r="A3" s="77"/>
      <c r="B3" s="77"/>
      <c r="C3" s="77"/>
      <c r="D3" s="77"/>
      <c r="E3" s="77"/>
      <c r="F3" s="77"/>
      <c r="G3" s="275"/>
      <c r="H3" s="275"/>
      <c r="I3" s="334"/>
    </row>
    <row r="4" spans="1:12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2" ht="15">
      <c r="A5" s="81" t="str">
        <f>'ფორმა N1'!D3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2" ht="15">
      <c r="A6" s="78"/>
      <c r="B6" s="78"/>
      <c r="C6" s="78"/>
      <c r="D6" s="78"/>
      <c r="E6" s="78"/>
      <c r="F6" s="78"/>
      <c r="G6" s="77"/>
      <c r="H6" s="77"/>
      <c r="I6" s="77"/>
    </row>
    <row r="7" spans="1:12" ht="15">
      <c r="A7" s="274"/>
      <c r="B7" s="274"/>
      <c r="C7" s="274"/>
      <c r="D7" s="274"/>
      <c r="E7" s="274"/>
      <c r="F7" s="274"/>
      <c r="G7" s="79"/>
      <c r="H7" s="79"/>
      <c r="I7" s="334"/>
    </row>
    <row r="8" spans="1:12" ht="45">
      <c r="A8" s="330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12" ht="30">
      <c r="A9" s="331"/>
      <c r="B9" s="332" t="s">
        <v>787</v>
      </c>
      <c r="C9" s="88" t="s">
        <v>1299</v>
      </c>
      <c r="D9" s="429" t="s">
        <v>1300</v>
      </c>
      <c r="E9" s="99" t="s">
        <v>1301</v>
      </c>
      <c r="F9" s="99" t="s">
        <v>2546</v>
      </c>
      <c r="G9" s="379">
        <v>3</v>
      </c>
      <c r="H9" s="521">
        <f>394.32+5975/2</f>
        <v>3381.82</v>
      </c>
      <c r="I9" s="521">
        <f>394.32+5975/2</f>
        <v>3381.82</v>
      </c>
      <c r="L9" s="380"/>
    </row>
    <row r="10" spans="1:12" ht="30">
      <c r="A10" s="331"/>
      <c r="B10" s="332" t="s">
        <v>809</v>
      </c>
      <c r="C10" s="88" t="s">
        <v>2545</v>
      </c>
      <c r="D10" s="429" t="s">
        <v>2548</v>
      </c>
      <c r="E10" s="99" t="s">
        <v>1301</v>
      </c>
      <c r="F10" s="99" t="s">
        <v>2546</v>
      </c>
      <c r="G10" s="379">
        <v>3</v>
      </c>
      <c r="H10" s="521">
        <f>394.32+5975/2</f>
        <v>3381.82</v>
      </c>
      <c r="I10" s="521">
        <f>394.32+5975/2</f>
        <v>3381.82</v>
      </c>
      <c r="L10" s="380"/>
    </row>
    <row r="11" spans="1:12" ht="30">
      <c r="A11" s="331"/>
      <c r="B11" s="332" t="s">
        <v>809</v>
      </c>
      <c r="C11" s="88" t="s">
        <v>2545</v>
      </c>
      <c r="D11" s="429" t="s">
        <v>2548</v>
      </c>
      <c r="E11" s="99" t="s">
        <v>1301</v>
      </c>
      <c r="F11" s="99" t="s">
        <v>2830</v>
      </c>
      <c r="G11" s="379">
        <v>2</v>
      </c>
      <c r="H11" s="521">
        <f>18150/2</f>
        <v>9075</v>
      </c>
      <c r="I11" s="521">
        <f>18150/2</f>
        <v>9075</v>
      </c>
    </row>
    <row r="12" spans="1:12" ht="30">
      <c r="A12" s="331"/>
      <c r="B12" s="332" t="s">
        <v>841</v>
      </c>
      <c r="C12" s="88" t="s">
        <v>2544</v>
      </c>
      <c r="D12" s="429" t="s">
        <v>2547</v>
      </c>
      <c r="E12" s="99" t="s">
        <v>1301</v>
      </c>
      <c r="F12" s="99" t="s">
        <v>2830</v>
      </c>
      <c r="G12" s="379">
        <v>2</v>
      </c>
      <c r="H12" s="521">
        <f>18150/2</f>
        <v>9075</v>
      </c>
      <c r="I12" s="521">
        <f>18150/2</f>
        <v>9075</v>
      </c>
    </row>
    <row r="13" spans="1:12" ht="15">
      <c r="A13" s="331"/>
      <c r="B13" s="332"/>
      <c r="C13" s="88"/>
      <c r="D13" s="429"/>
      <c r="E13" s="99"/>
      <c r="F13" s="99"/>
      <c r="G13" s="379"/>
      <c r="H13" s="521"/>
      <c r="I13" s="521"/>
    </row>
    <row r="14" spans="1:12" ht="15">
      <c r="A14" s="331"/>
      <c r="B14" s="332"/>
      <c r="C14" s="88"/>
      <c r="D14" s="88"/>
      <c r="E14" s="99"/>
      <c r="F14" s="88"/>
      <c r="G14" s="88"/>
      <c r="H14" s="395"/>
      <c r="I14" s="395"/>
    </row>
    <row r="15" spans="1:12" ht="15">
      <c r="A15" s="331"/>
      <c r="B15" s="332"/>
      <c r="C15" s="88"/>
      <c r="D15" s="88"/>
      <c r="E15" s="88"/>
      <c r="F15" s="88"/>
      <c r="G15" s="88"/>
      <c r="H15" s="4"/>
      <c r="I15" s="4"/>
    </row>
    <row r="16" spans="1:12" ht="15">
      <c r="A16" s="331"/>
      <c r="B16" s="332"/>
      <c r="C16" s="88"/>
      <c r="D16" s="88"/>
      <c r="E16" s="88"/>
      <c r="F16" s="88"/>
      <c r="G16" s="88"/>
      <c r="H16" s="4"/>
      <c r="I16" s="4"/>
    </row>
    <row r="17" spans="1:9" ht="15">
      <c r="A17" s="331"/>
      <c r="B17" s="332"/>
      <c r="C17" s="88"/>
      <c r="D17" s="88"/>
      <c r="E17" s="88"/>
      <c r="F17" s="88"/>
      <c r="G17" s="88"/>
      <c r="H17" s="4"/>
      <c r="I17" s="4"/>
    </row>
    <row r="18" spans="1:9" ht="15">
      <c r="A18" s="331"/>
      <c r="B18" s="332"/>
      <c r="C18" s="88"/>
      <c r="D18" s="88"/>
      <c r="E18" s="88"/>
      <c r="F18" s="88"/>
      <c r="G18" s="88"/>
      <c r="H18" s="4"/>
      <c r="I18" s="4"/>
    </row>
    <row r="19" spans="1:9" ht="15">
      <c r="A19" s="331"/>
      <c r="B19" s="332"/>
      <c r="C19" s="88"/>
      <c r="D19" s="88"/>
      <c r="E19" s="88"/>
      <c r="F19" s="88"/>
      <c r="G19" s="88"/>
      <c r="H19" s="4"/>
      <c r="I19" s="4"/>
    </row>
    <row r="20" spans="1:9" ht="15">
      <c r="A20" s="331"/>
      <c r="B20" s="332"/>
      <c r="C20" s="88"/>
      <c r="D20" s="88"/>
      <c r="E20" s="88"/>
      <c r="F20" s="88"/>
      <c r="G20" s="88"/>
      <c r="H20" s="4"/>
      <c r="I20" s="4"/>
    </row>
    <row r="21" spans="1:9" ht="15">
      <c r="A21" s="331"/>
      <c r="B21" s="332"/>
      <c r="C21" s="88"/>
      <c r="D21" s="88"/>
      <c r="E21" s="88"/>
      <c r="F21" s="88"/>
      <c r="G21" s="88"/>
      <c r="H21" s="4"/>
      <c r="I21" s="4"/>
    </row>
    <row r="22" spans="1:9" ht="15">
      <c r="A22" s="331"/>
      <c r="B22" s="332"/>
      <c r="C22" s="88"/>
      <c r="D22" s="88"/>
      <c r="E22" s="88"/>
      <c r="F22" s="88"/>
      <c r="G22" s="88"/>
      <c r="H22" s="4"/>
      <c r="I22" s="4"/>
    </row>
    <row r="23" spans="1:9" ht="15">
      <c r="A23" s="331"/>
      <c r="B23" s="332"/>
      <c r="C23" s="88"/>
      <c r="D23" s="88"/>
      <c r="E23" s="88"/>
      <c r="F23" s="88"/>
      <c r="G23" s="88"/>
      <c r="H23" s="4"/>
      <c r="I23" s="4"/>
    </row>
    <row r="24" spans="1:9" ht="15">
      <c r="A24" s="331"/>
      <c r="B24" s="332"/>
      <c r="C24" s="88"/>
      <c r="D24" s="88"/>
      <c r="E24" s="88"/>
      <c r="F24" s="88"/>
      <c r="G24" s="88"/>
      <c r="H24" s="4"/>
      <c r="I24" s="4"/>
    </row>
    <row r="25" spans="1:9" ht="15">
      <c r="A25" s="331"/>
      <c r="B25" s="332"/>
      <c r="C25" s="88"/>
      <c r="D25" s="88"/>
      <c r="E25" s="88"/>
      <c r="F25" s="88"/>
      <c r="G25" s="88"/>
      <c r="H25" s="4"/>
      <c r="I25" s="4"/>
    </row>
    <row r="26" spans="1:9" ht="15">
      <c r="A26" s="331"/>
      <c r="B26" s="332"/>
      <c r="C26" s="88"/>
      <c r="D26" s="88"/>
      <c r="E26" s="88"/>
      <c r="F26" s="88"/>
      <c r="G26" s="88"/>
      <c r="H26" s="4"/>
      <c r="I26" s="4"/>
    </row>
    <row r="27" spans="1:9" ht="15">
      <c r="A27" s="331"/>
      <c r="B27" s="332"/>
      <c r="C27" s="88"/>
      <c r="D27" s="88"/>
      <c r="E27" s="88"/>
      <c r="F27" s="88"/>
      <c r="G27" s="88"/>
      <c r="H27" s="4"/>
      <c r="I27" s="4"/>
    </row>
    <row r="28" spans="1:9" ht="15">
      <c r="A28" s="331"/>
      <c r="B28" s="332"/>
      <c r="C28" s="88"/>
      <c r="D28" s="88"/>
      <c r="E28" s="88"/>
      <c r="F28" s="88"/>
      <c r="G28" s="88"/>
      <c r="H28" s="4"/>
      <c r="I28" s="4"/>
    </row>
    <row r="29" spans="1:9" ht="15">
      <c r="A29" s="331"/>
      <c r="B29" s="332"/>
      <c r="C29" s="88"/>
      <c r="D29" s="88"/>
      <c r="E29" s="88"/>
      <c r="F29" s="88"/>
      <c r="G29" s="88"/>
      <c r="H29" s="4"/>
      <c r="I29" s="4"/>
    </row>
    <row r="30" spans="1:9" ht="15">
      <c r="A30" s="331"/>
      <c r="B30" s="332"/>
      <c r="C30" s="88"/>
      <c r="D30" s="88"/>
      <c r="E30" s="88"/>
      <c r="F30" s="88"/>
      <c r="G30" s="88"/>
      <c r="H30" s="4"/>
      <c r="I30" s="4"/>
    </row>
    <row r="31" spans="1:9" ht="15">
      <c r="A31" s="331"/>
      <c r="B31" s="332"/>
      <c r="C31" s="88"/>
      <c r="D31" s="88"/>
      <c r="E31" s="88"/>
      <c r="F31" s="88"/>
      <c r="G31" s="88"/>
      <c r="H31" s="4"/>
      <c r="I31" s="4"/>
    </row>
    <row r="32" spans="1:9" ht="15">
      <c r="A32" s="331"/>
      <c r="B32" s="332"/>
      <c r="C32" s="88"/>
      <c r="D32" s="88"/>
      <c r="E32" s="88"/>
      <c r="F32" s="88"/>
      <c r="G32" s="88"/>
      <c r="H32" s="4"/>
      <c r="I32" s="4"/>
    </row>
    <row r="33" spans="1:9" ht="15">
      <c r="A33" s="331"/>
      <c r="B33" s="332"/>
      <c r="C33" s="88"/>
      <c r="D33" s="88"/>
      <c r="E33" s="88"/>
      <c r="F33" s="88"/>
      <c r="G33" s="88"/>
      <c r="H33" s="4"/>
      <c r="I33" s="4"/>
    </row>
    <row r="34" spans="1:9" ht="15">
      <c r="A34" s="331"/>
      <c r="B34" s="333"/>
      <c r="C34" s="100"/>
      <c r="D34" s="100"/>
      <c r="E34" s="100"/>
      <c r="F34" s="100"/>
      <c r="G34" s="100" t="s">
        <v>325</v>
      </c>
      <c r="H34" s="87">
        <f>SUM(H9:H33)</f>
        <v>24913.64</v>
      </c>
      <c r="I34" s="87">
        <f>SUM(I9:I33)</f>
        <v>24913.64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3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3"/>
      <c r="B37" s="44"/>
      <c r="C37" s="44"/>
      <c r="D37" s="44"/>
      <c r="E37" s="44"/>
      <c r="F37" s="44"/>
      <c r="G37" s="2"/>
      <c r="H37" s="2"/>
    </row>
    <row r="38" spans="1:9" ht="15">
      <c r="A38" s="213"/>
      <c r="B38" s="2"/>
      <c r="C38" s="2"/>
      <c r="D38" s="2"/>
      <c r="E38" s="2"/>
      <c r="F38" s="2"/>
      <c r="G38" s="2"/>
      <c r="H38" s="2"/>
    </row>
    <row r="39" spans="1:9" ht="15">
      <c r="A39" s="21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5" t="s">
        <v>446</v>
      </c>
      <c r="B1" s="75"/>
      <c r="C1" s="78"/>
      <c r="D1" s="78"/>
      <c r="E1" s="78"/>
      <c r="F1" s="78"/>
      <c r="G1" s="533" t="s">
        <v>97</v>
      </c>
      <c r="H1" s="533"/>
    </row>
    <row r="2" spans="1:10" ht="15">
      <c r="A2" s="77" t="s">
        <v>128</v>
      </c>
      <c r="B2" s="75"/>
      <c r="C2" s="78"/>
      <c r="D2" s="78"/>
      <c r="E2" s="78"/>
      <c r="F2" s="78"/>
      <c r="G2" s="531" t="s">
        <v>2687</v>
      </c>
      <c r="H2" s="532"/>
    </row>
    <row r="3" spans="1:10" ht="15">
      <c r="A3" s="77"/>
      <c r="B3" s="77"/>
      <c r="C3" s="77"/>
      <c r="D3" s="77"/>
      <c r="E3" s="77"/>
      <c r="F3" s="77"/>
      <c r="G3" s="275"/>
      <c r="H3" s="27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N1'!D3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4"/>
      <c r="B7" s="274"/>
      <c r="C7" s="274"/>
      <c r="D7" s="274"/>
      <c r="E7" s="274"/>
      <c r="F7" s="274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2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0"/>
      <c r="B35" s="220"/>
      <c r="C35" s="220"/>
      <c r="D35" s="220"/>
      <c r="E35" s="220"/>
      <c r="F35" s="220"/>
      <c r="G35" s="220"/>
      <c r="H35" s="182"/>
      <c r="I35" s="182"/>
    </row>
    <row r="36" spans="1:9" ht="15">
      <c r="A36" s="221" t="s">
        <v>447</v>
      </c>
      <c r="B36" s="221"/>
      <c r="C36" s="220"/>
      <c r="D36" s="220"/>
      <c r="E36" s="220"/>
      <c r="F36" s="220"/>
      <c r="G36" s="220"/>
      <c r="H36" s="182"/>
      <c r="I36" s="182"/>
    </row>
    <row r="37" spans="1:9" ht="15">
      <c r="A37" s="221"/>
      <c r="B37" s="221"/>
      <c r="C37" s="220"/>
      <c r="D37" s="220"/>
      <c r="E37" s="220"/>
      <c r="F37" s="220"/>
      <c r="G37" s="220"/>
      <c r="H37" s="182"/>
      <c r="I37" s="182"/>
    </row>
    <row r="38" spans="1:9" ht="15">
      <c r="A38" s="221"/>
      <c r="B38" s="221"/>
      <c r="C38" s="182"/>
      <c r="D38" s="182"/>
      <c r="E38" s="182"/>
      <c r="F38" s="182"/>
      <c r="G38" s="182"/>
      <c r="H38" s="182"/>
      <c r="I38" s="182"/>
    </row>
    <row r="39" spans="1:9" ht="15">
      <c r="A39" s="221"/>
      <c r="B39" s="221"/>
      <c r="C39" s="182"/>
      <c r="D39" s="182"/>
      <c r="E39" s="182"/>
      <c r="F39" s="182"/>
      <c r="G39" s="182"/>
      <c r="H39" s="182"/>
      <c r="I39" s="182"/>
    </row>
    <row r="40" spans="1:9">
      <c r="A40" s="219"/>
      <c r="B40" s="219"/>
      <c r="C40" s="219"/>
      <c r="D40" s="219"/>
      <c r="E40" s="219"/>
      <c r="F40" s="219"/>
      <c r="G40" s="219"/>
      <c r="H40" s="219"/>
      <c r="I40" s="219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410</v>
      </c>
      <c r="D44" s="188"/>
      <c r="E44" s="220"/>
      <c r="F44" s="188"/>
      <c r="G44" s="188"/>
      <c r="H44" s="182"/>
      <c r="I44" s="189"/>
    </row>
    <row r="45" spans="1:9" ht="15">
      <c r="A45" s="182"/>
      <c r="B45" s="182"/>
      <c r="C45" s="182" t="s">
        <v>258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 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9.3'!Print_Area</vt:lpstr>
      <vt:lpstr>'ფორმა 9.5 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2016-11-01T19:17:54Z</cp:lastPrinted>
  <dcterms:created xsi:type="dcterms:W3CDTF">2011-12-27T13:20:18Z</dcterms:created>
  <dcterms:modified xsi:type="dcterms:W3CDTF">2017-01-18T15:19:45Z</dcterms:modified>
</cp:coreProperties>
</file>