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ს  ფორმა 5.4" sheetId="45" r:id="rId9"/>
    <sheet name=" ს 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ს ფორმა N 9.7" sheetId="35" r:id="rId21"/>
    <sheet name="ფორმა N9.7.1" sheetId="41" r:id="rId22"/>
    <sheet name="Validation" sheetId="13" state="veryHidden" r:id="rId23"/>
    <sheet name="Лист3" sheetId="50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localSheetId="6" hidden="1">'ფორმა 5.2'!$A$8:$L$158</definedName>
    <definedName name="_xlnm._FilterDatabase" localSheetId="17" hidden="1">'ფორმა 9.4'!$A$8:$K$99</definedName>
    <definedName name="_xlnm._FilterDatabase" localSheetId="0" hidden="1">'ფორმა N1'!$A$8:$L$62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N5'!$A$8:$R$75</definedName>
    <definedName name="_xlnm._FilterDatabase" localSheetId="5" hidden="1">'ფორმა N5.1'!$B$9:$D$40</definedName>
    <definedName name="_xlnm._FilterDatabase" localSheetId="7" hidden="1">'ფორმა N5.3'!$A$8:$I$160</definedName>
    <definedName name="Date" localSheetId="9">#REF!</definedName>
    <definedName name="Date" localSheetId="8">#REF!</definedName>
    <definedName name="Date" localSheetId="20">#REF!</definedName>
    <definedName name="Date" localSheetId="16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9">' ს ფორმა 5.5'!$A$1:$L$49</definedName>
    <definedName name="_xlnm.Print_Area" localSheetId="8">'ს  ფორმა 5.4'!$A$1:$H$83</definedName>
    <definedName name="_xlnm.Print_Area" localSheetId="20">'ს ფორმა N 9.7'!$A$1:$I$113</definedName>
    <definedName name="_xlnm.Print_Area" localSheetId="6">'ფორმა 5.2'!$A$1:$I$172</definedName>
    <definedName name="_xlnm.Print_Area" localSheetId="16">'ფორმა 9.3'!$A$1:$G$28</definedName>
    <definedName name="_xlnm.Print_Area" localSheetId="18">'ფორმა 9.5'!$A$1:$M$35</definedName>
    <definedName name="_xlnm.Print_Area" localSheetId="19">'ფორმა 9.6'!$A$1:$J$35</definedName>
    <definedName name="_xlnm.Print_Area" localSheetId="12">'ფორმა N 8.1'!$A$1:$H$51</definedName>
    <definedName name="_xlnm.Print_Area" localSheetId="0">'ფორმა N1'!$A$1:$M$94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N5'!$A$1:$O$86</definedName>
    <definedName name="_xlnm.Print_Area" localSheetId="5">'ფორმა N5.1'!$A$1:$D$53</definedName>
    <definedName name="_xlnm.Print_Area" localSheetId="7">'ფორმა N5.3'!$A$1:$I$200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K19" i="46" l="1"/>
  <c r="A6" i="46"/>
  <c r="I25" i="10"/>
  <c r="I100" i="35"/>
  <c r="A4" i="35"/>
  <c r="H68" i="45" l="1"/>
  <c r="G68" i="45"/>
  <c r="M74" i="50"/>
  <c r="L74" i="50"/>
  <c r="M73" i="50"/>
  <c r="L73" i="50"/>
  <c r="K72" i="50"/>
  <c r="J72" i="50"/>
  <c r="I72" i="50"/>
  <c r="H72" i="50"/>
  <c r="G72" i="50"/>
  <c r="F72" i="50"/>
  <c r="D72" i="50"/>
  <c r="M72" i="50" s="1"/>
  <c r="C72" i="50"/>
  <c r="L72" i="50" s="1"/>
  <c r="M71" i="50"/>
  <c r="L71" i="50"/>
  <c r="M70" i="50"/>
  <c r="L70" i="50"/>
  <c r="M69" i="50"/>
  <c r="L69" i="50"/>
  <c r="M68" i="50"/>
  <c r="L68" i="50"/>
  <c r="M67" i="50"/>
  <c r="L67" i="50"/>
  <c r="M66" i="50"/>
  <c r="L66" i="50"/>
  <c r="M65" i="50"/>
  <c r="L65" i="50"/>
  <c r="L64" i="50"/>
  <c r="K64" i="50"/>
  <c r="I64" i="50"/>
  <c r="G64" i="50"/>
  <c r="D64" i="50"/>
  <c r="M63" i="50"/>
  <c r="L63" i="50"/>
  <c r="M62" i="50"/>
  <c r="L62" i="50"/>
  <c r="M61" i="50"/>
  <c r="L61" i="50"/>
  <c r="M60" i="50"/>
  <c r="L60" i="50"/>
  <c r="M59" i="50"/>
  <c r="L59" i="50"/>
  <c r="K58" i="50"/>
  <c r="J58" i="50"/>
  <c r="I58" i="50"/>
  <c r="H58" i="50"/>
  <c r="G58" i="50"/>
  <c r="F58" i="50"/>
  <c r="D58" i="50"/>
  <c r="C58" i="50"/>
  <c r="L58" i="50" s="1"/>
  <c r="M57" i="50"/>
  <c r="L57" i="50"/>
  <c r="M56" i="50"/>
  <c r="L56" i="50"/>
  <c r="M55" i="50"/>
  <c r="L55" i="50"/>
  <c r="M54" i="50"/>
  <c r="L54" i="50"/>
  <c r="K53" i="50"/>
  <c r="J53" i="50"/>
  <c r="I53" i="50"/>
  <c r="H53" i="50"/>
  <c r="G53" i="50"/>
  <c r="F53" i="50"/>
  <c r="D53" i="50"/>
  <c r="C53" i="50"/>
  <c r="L53" i="50" s="1"/>
  <c r="M52" i="50"/>
  <c r="M51" i="50"/>
  <c r="L51" i="50"/>
  <c r="M50" i="50"/>
  <c r="L50" i="50"/>
  <c r="M49" i="50"/>
  <c r="L49" i="50"/>
  <c r="M48" i="50"/>
  <c r="L48" i="50"/>
  <c r="K47" i="50"/>
  <c r="J47" i="50"/>
  <c r="I47" i="50"/>
  <c r="H47" i="50"/>
  <c r="G47" i="50"/>
  <c r="F47" i="50"/>
  <c r="D47" i="50"/>
  <c r="M47" i="50" s="1"/>
  <c r="C47" i="50"/>
  <c r="L47" i="50" s="1"/>
  <c r="M46" i="50"/>
  <c r="L46" i="50"/>
  <c r="M45" i="50"/>
  <c r="L45" i="50"/>
  <c r="M44" i="50"/>
  <c r="L44" i="50"/>
  <c r="L43" i="50"/>
  <c r="M42" i="50"/>
  <c r="L42" i="50"/>
  <c r="M41" i="50"/>
  <c r="L41" i="50"/>
  <c r="M40" i="50"/>
  <c r="L40" i="50"/>
  <c r="M39" i="50"/>
  <c r="L39" i="50"/>
  <c r="M38" i="50"/>
  <c r="L38" i="50"/>
  <c r="M37" i="50"/>
  <c r="K36" i="50"/>
  <c r="J36" i="50"/>
  <c r="I36" i="50"/>
  <c r="H36" i="50"/>
  <c r="G36" i="50"/>
  <c r="F36" i="50"/>
  <c r="D36" i="50"/>
  <c r="C36" i="50"/>
  <c r="M34" i="50"/>
  <c r="L34" i="50"/>
  <c r="M33" i="50"/>
  <c r="L33" i="50"/>
  <c r="K32" i="50"/>
  <c r="J32" i="50"/>
  <c r="I32" i="50"/>
  <c r="H32" i="50"/>
  <c r="G32" i="50"/>
  <c r="F32" i="50"/>
  <c r="D32" i="50"/>
  <c r="C32" i="50"/>
  <c r="M31" i="50"/>
  <c r="L31" i="50"/>
  <c r="M30" i="50"/>
  <c r="L30" i="50"/>
  <c r="M29" i="50"/>
  <c r="L29" i="50"/>
  <c r="P28" i="50"/>
  <c r="L28" i="50"/>
  <c r="M27" i="50"/>
  <c r="L27" i="50"/>
  <c r="M26" i="50"/>
  <c r="L26" i="50"/>
  <c r="M25" i="50"/>
  <c r="L25" i="50"/>
  <c r="M24" i="50"/>
  <c r="L24" i="50"/>
  <c r="K23" i="50"/>
  <c r="J23" i="50"/>
  <c r="I23" i="50"/>
  <c r="H23" i="50"/>
  <c r="G23" i="50"/>
  <c r="F23" i="50"/>
  <c r="D23" i="50"/>
  <c r="M23" i="50" s="1"/>
  <c r="C23" i="50"/>
  <c r="L23" i="50" s="1"/>
  <c r="M22" i="50"/>
  <c r="L22" i="50"/>
  <c r="M21" i="50"/>
  <c r="L21" i="50"/>
  <c r="M20" i="50"/>
  <c r="L20" i="50"/>
  <c r="M19" i="50"/>
  <c r="L19" i="50"/>
  <c r="M18" i="50"/>
  <c r="L18" i="50"/>
  <c r="K17" i="50"/>
  <c r="J17" i="50"/>
  <c r="I17" i="50"/>
  <c r="H17" i="50"/>
  <c r="G17" i="50"/>
  <c r="F17" i="50"/>
  <c r="D17" i="50"/>
  <c r="C17" i="50"/>
  <c r="L17" i="50" s="1"/>
  <c r="M16" i="50"/>
  <c r="L16" i="50"/>
  <c r="M15" i="50"/>
  <c r="L15" i="50"/>
  <c r="K14" i="50"/>
  <c r="J14" i="50"/>
  <c r="J13" i="50" s="1"/>
  <c r="I14" i="50"/>
  <c r="I13" i="50" s="1"/>
  <c r="H14" i="50"/>
  <c r="G14" i="50"/>
  <c r="F14" i="50"/>
  <c r="F13" i="50" s="1"/>
  <c r="D14" i="50"/>
  <c r="M14" i="50" s="1"/>
  <c r="C14" i="50"/>
  <c r="K13" i="50"/>
  <c r="H13" i="50"/>
  <c r="H9" i="50" s="1"/>
  <c r="G13" i="50"/>
  <c r="G9" i="50" s="1"/>
  <c r="C13" i="50"/>
  <c r="M12" i="50"/>
  <c r="L12" i="50"/>
  <c r="M11" i="50"/>
  <c r="L11" i="50"/>
  <c r="K10" i="50"/>
  <c r="J10" i="50"/>
  <c r="I10" i="50"/>
  <c r="H10" i="50"/>
  <c r="G10" i="50"/>
  <c r="F10" i="50"/>
  <c r="D10" i="50"/>
  <c r="M10" i="50" s="1"/>
  <c r="C10" i="50"/>
  <c r="A5" i="50"/>
  <c r="P28" i="47"/>
  <c r="L10" i="50" l="1"/>
  <c r="L13" i="50"/>
  <c r="L14" i="50"/>
  <c r="M64" i="50"/>
  <c r="I9" i="50"/>
  <c r="M17" i="50"/>
  <c r="F9" i="50"/>
  <c r="J9" i="50"/>
  <c r="L32" i="50"/>
  <c r="L36" i="50"/>
  <c r="M53" i="50"/>
  <c r="M58" i="50"/>
  <c r="K9" i="50"/>
  <c r="M32" i="50"/>
  <c r="M36" i="50"/>
  <c r="C9" i="50"/>
  <c r="D13" i="50"/>
  <c r="C40" i="27"/>
  <c r="D40" i="27"/>
  <c r="D9" i="50" l="1"/>
  <c r="M13" i="50"/>
  <c r="M74" i="47"/>
  <c r="L74" i="47"/>
  <c r="M73" i="47"/>
  <c r="L73" i="47"/>
  <c r="M71" i="47"/>
  <c r="L71" i="47"/>
  <c r="M70" i="47"/>
  <c r="L70" i="47"/>
  <c r="M69" i="47"/>
  <c r="L69" i="47"/>
  <c r="M68" i="47"/>
  <c r="L68" i="47"/>
  <c r="M67" i="47"/>
  <c r="L67" i="47"/>
  <c r="M66" i="47"/>
  <c r="L66" i="47"/>
  <c r="M65" i="47"/>
  <c r="L65" i="47"/>
  <c r="L64" i="47"/>
  <c r="M63" i="47"/>
  <c r="L63" i="47"/>
  <c r="M62" i="47"/>
  <c r="L62" i="47"/>
  <c r="M61" i="47"/>
  <c r="L61" i="47"/>
  <c r="M60" i="47"/>
  <c r="L60" i="47"/>
  <c r="M59" i="47"/>
  <c r="L59" i="47"/>
  <c r="M57" i="47"/>
  <c r="L57" i="47"/>
  <c r="M56" i="47"/>
  <c r="L56" i="47"/>
  <c r="M55" i="47"/>
  <c r="L55" i="47"/>
  <c r="M54" i="47"/>
  <c r="L54" i="47"/>
  <c r="M52" i="47"/>
  <c r="M51" i="47"/>
  <c r="L51" i="47"/>
  <c r="M49" i="47"/>
  <c r="L49" i="47"/>
  <c r="M48" i="47"/>
  <c r="L48" i="47"/>
  <c r="M46" i="47"/>
  <c r="L46" i="47"/>
  <c r="M45" i="47"/>
  <c r="L45" i="47"/>
  <c r="M44" i="47"/>
  <c r="L44" i="47"/>
  <c r="L43" i="47"/>
  <c r="M42" i="47"/>
  <c r="L42" i="47"/>
  <c r="M40" i="47"/>
  <c r="L40" i="47"/>
  <c r="M39" i="47"/>
  <c r="L39" i="47"/>
  <c r="M38" i="47"/>
  <c r="L38" i="47"/>
  <c r="M37" i="47"/>
  <c r="M34" i="47"/>
  <c r="L34" i="47"/>
  <c r="M33" i="47"/>
  <c r="L33" i="47"/>
  <c r="M31" i="47"/>
  <c r="L31" i="47"/>
  <c r="M30" i="47"/>
  <c r="L30" i="47"/>
  <c r="M29" i="47"/>
  <c r="L29" i="47"/>
  <c r="L28" i="47"/>
  <c r="M27" i="47"/>
  <c r="L27" i="47"/>
  <c r="M26" i="47"/>
  <c r="L26" i="47"/>
  <c r="M25" i="47"/>
  <c r="L25" i="47"/>
  <c r="M24" i="47"/>
  <c r="L24" i="47"/>
  <c r="M22" i="47"/>
  <c r="L22" i="47"/>
  <c r="M21" i="47"/>
  <c r="L21" i="47"/>
  <c r="M20" i="47"/>
  <c r="L20" i="47"/>
  <c r="M19" i="47"/>
  <c r="L19" i="47"/>
  <c r="M18" i="47"/>
  <c r="L18" i="47"/>
  <c r="M16" i="47"/>
  <c r="L16" i="47"/>
  <c r="M15" i="47"/>
  <c r="L15" i="47"/>
  <c r="M12" i="47"/>
  <c r="L12" i="47"/>
  <c r="M11" i="47"/>
  <c r="L11" i="47"/>
  <c r="K72" i="47"/>
  <c r="J72" i="47"/>
  <c r="K64" i="47"/>
  <c r="K58" i="47"/>
  <c r="J58" i="47"/>
  <c r="K53" i="47"/>
  <c r="J53" i="47"/>
  <c r="K47" i="47"/>
  <c r="J47" i="47"/>
  <c r="K36" i="47"/>
  <c r="J36" i="47"/>
  <c r="K32" i="47"/>
  <c r="J32" i="47"/>
  <c r="K23" i="47"/>
  <c r="K17" i="47" s="1"/>
  <c r="J23" i="47"/>
  <c r="J17" i="47" s="1"/>
  <c r="K14" i="47"/>
  <c r="J14" i="47"/>
  <c r="K10" i="47"/>
  <c r="J10" i="47"/>
  <c r="K13" i="47" l="1"/>
  <c r="K9" i="47" s="1"/>
  <c r="J13" i="47"/>
  <c r="J9" i="47" s="1"/>
  <c r="I72" i="47" l="1"/>
  <c r="H72" i="47"/>
  <c r="I64" i="47"/>
  <c r="I58" i="47"/>
  <c r="H58" i="47"/>
  <c r="I53" i="47"/>
  <c r="H53" i="47"/>
  <c r="I47" i="47"/>
  <c r="H47" i="47"/>
  <c r="I36" i="47"/>
  <c r="H36" i="47"/>
  <c r="I32" i="47"/>
  <c r="H32" i="47"/>
  <c r="I23" i="47"/>
  <c r="I17" i="47" s="1"/>
  <c r="H23" i="47"/>
  <c r="H17" i="47" s="1"/>
  <c r="I14" i="47"/>
  <c r="H14" i="47"/>
  <c r="I10" i="47"/>
  <c r="H10" i="47"/>
  <c r="I13" i="47" l="1"/>
  <c r="I9" i="47" s="1"/>
  <c r="H13" i="47"/>
  <c r="H9" i="47" s="1"/>
  <c r="G72" i="47"/>
  <c r="F72" i="47"/>
  <c r="G64" i="47"/>
  <c r="G58" i="47"/>
  <c r="F58" i="47"/>
  <c r="G53" i="47"/>
  <c r="F53" i="47"/>
  <c r="G47" i="47"/>
  <c r="F47" i="47"/>
  <c r="G36" i="47"/>
  <c r="F36" i="47"/>
  <c r="G32" i="47"/>
  <c r="F32" i="47"/>
  <c r="G23" i="47"/>
  <c r="G17" i="47" s="1"/>
  <c r="F23" i="47"/>
  <c r="F17" i="47" s="1"/>
  <c r="G14" i="47"/>
  <c r="F14" i="47"/>
  <c r="G10" i="47"/>
  <c r="F10" i="47"/>
  <c r="G13" i="47" l="1"/>
  <c r="G9" i="47" s="1"/>
  <c r="F13" i="47"/>
  <c r="F9" i="47" s="1"/>
  <c r="J16" i="10" l="1"/>
  <c r="I16" i="10"/>
  <c r="H10" i="9" l="1"/>
  <c r="H160" i="44" l="1"/>
  <c r="I160" i="44"/>
  <c r="H158" i="43" l="1"/>
  <c r="G24" i="43" l="1"/>
  <c r="I24" i="43" s="1"/>
  <c r="G149" i="43"/>
  <c r="I149" i="43" s="1"/>
  <c r="G119" i="43"/>
  <c r="I119" i="43" s="1"/>
  <c r="G85" i="43"/>
  <c r="I85" i="43" s="1"/>
  <c r="G126" i="43"/>
  <c r="I126" i="43" s="1"/>
  <c r="G69" i="43"/>
  <c r="I69" i="43" s="1"/>
  <c r="G148" i="43"/>
  <c r="I148" i="43" s="1"/>
  <c r="G102" i="43"/>
  <c r="I102" i="43" s="1"/>
  <c r="G117" i="43"/>
  <c r="I117" i="43" s="1"/>
  <c r="G114" i="43"/>
  <c r="I114" i="43" s="1"/>
  <c r="G95" i="43"/>
  <c r="I95" i="43" s="1"/>
  <c r="G91" i="43"/>
  <c r="I91" i="43" s="1"/>
  <c r="G92" i="43"/>
  <c r="I92" i="43" s="1"/>
  <c r="G70" i="43"/>
  <c r="I70" i="43" s="1"/>
  <c r="G121" i="43"/>
  <c r="I121" i="43" s="1"/>
  <c r="G103" i="43"/>
  <c r="I103" i="43" s="1"/>
  <c r="G58" i="43"/>
  <c r="I58" i="43" s="1"/>
  <c r="G75" i="43"/>
  <c r="I75" i="43" s="1"/>
  <c r="G50" i="43"/>
  <c r="I50" i="43" s="1"/>
  <c r="G130" i="43"/>
  <c r="I130" i="43" s="1"/>
  <c r="G132" i="43"/>
  <c r="I132" i="43" s="1"/>
  <c r="G147" i="43"/>
  <c r="I147" i="43" s="1"/>
  <c r="G109" i="43"/>
  <c r="I109" i="43" s="1"/>
  <c r="G136" i="43"/>
  <c r="I136" i="43" s="1"/>
  <c r="G112" i="43"/>
  <c r="I112" i="43" s="1"/>
  <c r="G108" i="43"/>
  <c r="I108" i="43" s="1"/>
  <c r="G137" i="43"/>
  <c r="I137" i="43" s="1"/>
  <c r="G110" i="43"/>
  <c r="I110" i="43" s="1"/>
  <c r="G111" i="43"/>
  <c r="I111" i="43" s="1"/>
  <c r="G140" i="43"/>
  <c r="I140" i="43" s="1"/>
  <c r="G141" i="43"/>
  <c r="I141" i="43" s="1"/>
  <c r="G142" i="43"/>
  <c r="I142" i="43" s="1"/>
  <c r="G139" i="43"/>
  <c r="I139" i="43" s="1"/>
  <c r="G143" i="43"/>
  <c r="I143" i="43" s="1"/>
  <c r="G68" i="43"/>
  <c r="I68" i="43" s="1"/>
  <c r="G90" i="43"/>
  <c r="I90" i="43" s="1"/>
  <c r="G113" i="43"/>
  <c r="I113" i="43" s="1"/>
  <c r="G94" i="43"/>
  <c r="I94" i="43" s="1"/>
  <c r="G71" i="43"/>
  <c r="I71" i="43" s="1"/>
  <c r="G99" i="43"/>
  <c r="I99" i="43" s="1"/>
  <c r="G73" i="43" l="1"/>
  <c r="I73" i="43" s="1"/>
  <c r="G153" i="43"/>
  <c r="I153" i="43" s="1"/>
  <c r="G96" i="43"/>
  <c r="I96" i="43" s="1"/>
  <c r="G124" i="43"/>
  <c r="I124" i="43" s="1"/>
  <c r="G152" i="43"/>
  <c r="I152" i="43" s="1"/>
  <c r="G74" i="43"/>
  <c r="I74" i="43" s="1"/>
  <c r="G89" i="43"/>
  <c r="I89" i="43" s="1"/>
  <c r="G116" i="43"/>
  <c r="I116" i="43" s="1"/>
  <c r="G133" i="43"/>
  <c r="I133" i="43" s="1"/>
  <c r="G88" i="43"/>
  <c r="I88" i="43" s="1"/>
  <c r="G134" i="43"/>
  <c r="I134" i="43" s="1"/>
  <c r="G59" i="43"/>
  <c r="I59" i="43" s="1"/>
  <c r="G21" i="43"/>
  <c r="I21" i="43" s="1"/>
  <c r="G19" i="43"/>
  <c r="I19" i="43" s="1"/>
  <c r="G45" i="43"/>
  <c r="I45" i="43" s="1"/>
  <c r="G82" i="43"/>
  <c r="I82" i="43" s="1"/>
  <c r="G144" i="43"/>
  <c r="I144" i="43" s="1"/>
  <c r="G41" i="43"/>
  <c r="I41" i="43" s="1"/>
  <c r="G118" i="43"/>
  <c r="I118" i="43" s="1"/>
  <c r="G84" i="43"/>
  <c r="I84" i="43" s="1"/>
  <c r="G106" i="43"/>
  <c r="I106" i="43" s="1"/>
  <c r="G67" i="43"/>
  <c r="I67" i="43" s="1"/>
  <c r="G135" i="43"/>
  <c r="I135" i="43" s="1"/>
  <c r="G104" i="43"/>
  <c r="I104" i="43" s="1"/>
  <c r="G120" i="43"/>
  <c r="I120" i="43" s="1"/>
  <c r="G48" i="43"/>
  <c r="I48" i="43" s="1"/>
  <c r="G128" i="43"/>
  <c r="I128" i="43" s="1"/>
  <c r="G123" i="43"/>
  <c r="I123" i="43" s="1"/>
  <c r="G80" i="43"/>
  <c r="I80" i="43" s="1"/>
  <c r="G156" i="43"/>
  <c r="I156" i="43" s="1"/>
  <c r="G138" i="43"/>
  <c r="I138" i="43" s="1"/>
  <c r="G100" i="43"/>
  <c r="I100" i="43" s="1"/>
  <c r="G150" i="43"/>
  <c r="I150" i="43" s="1"/>
  <c r="G105" i="43"/>
  <c r="I105" i="43" s="1"/>
  <c r="G131" i="43"/>
  <c r="I131" i="43" s="1"/>
  <c r="G122" i="43"/>
  <c r="I122" i="43" s="1"/>
  <c r="G54" i="43"/>
  <c r="I54" i="43" s="1"/>
  <c r="G154" i="43"/>
  <c r="I154" i="43" s="1"/>
  <c r="G127" i="43"/>
  <c r="I127" i="43" s="1"/>
  <c r="G78" i="43"/>
  <c r="I78" i="43" s="1"/>
  <c r="G76" i="43"/>
  <c r="I76" i="43" s="1"/>
  <c r="G125" i="43"/>
  <c r="I125" i="43" s="1"/>
  <c r="G97" i="43"/>
  <c r="I97" i="43" s="1"/>
  <c r="G93" i="43"/>
  <c r="I93" i="43" s="1"/>
  <c r="G64" i="43"/>
  <c r="I64" i="43" s="1"/>
  <c r="G29" i="43"/>
  <c r="I29" i="43" s="1"/>
  <c r="G107" i="43"/>
  <c r="I107" i="43" s="1"/>
  <c r="G72" i="43"/>
  <c r="I72" i="43" s="1"/>
  <c r="G129" i="43"/>
  <c r="I129" i="43" s="1"/>
  <c r="G40" i="43"/>
  <c r="I40" i="43" s="1"/>
  <c r="G86" i="43"/>
  <c r="I86" i="43" s="1"/>
  <c r="G83" i="43"/>
  <c r="I83" i="43" s="1"/>
  <c r="G81" i="43"/>
  <c r="I81" i="43" s="1"/>
  <c r="G98" i="43"/>
  <c r="I98" i="43" s="1"/>
  <c r="G27" i="43"/>
  <c r="I27" i="43" s="1"/>
  <c r="G101" i="43"/>
  <c r="I101" i="43" s="1"/>
  <c r="G145" i="43"/>
  <c r="I145" i="43" s="1"/>
  <c r="G11" i="43"/>
  <c r="I11" i="43" s="1"/>
  <c r="G66" i="43"/>
  <c r="I66" i="43" s="1"/>
  <c r="G22" i="43"/>
  <c r="I22" i="43" s="1"/>
  <c r="G39" i="43"/>
  <c r="I39" i="43" s="1"/>
  <c r="G28" i="43"/>
  <c r="I28" i="43" s="1"/>
  <c r="G33" i="43"/>
  <c r="I33" i="43" s="1"/>
  <c r="G61" i="43"/>
  <c r="I61" i="43" s="1"/>
  <c r="G12" i="43"/>
  <c r="I12" i="43" s="1"/>
  <c r="G35" i="43"/>
  <c r="I35" i="43" s="1"/>
  <c r="G146" i="43"/>
  <c r="I146" i="43" s="1"/>
  <c r="G55" i="43"/>
  <c r="I55" i="43" s="1"/>
  <c r="J31" i="10" l="1"/>
  <c r="I31" i="10"/>
  <c r="G115" i="43"/>
  <c r="I115" i="43" s="1"/>
  <c r="G37" i="43"/>
  <c r="G65" i="43"/>
  <c r="I65" i="43" s="1"/>
  <c r="G151" i="43"/>
  <c r="I151" i="43" s="1"/>
  <c r="G77" i="43"/>
  <c r="I77" i="43" s="1"/>
  <c r="G79" i="43"/>
  <c r="I79" i="43" s="1"/>
  <c r="G52" i="43"/>
  <c r="I52" i="43" s="1"/>
  <c r="G62" i="43"/>
  <c r="I62" i="43" s="1"/>
  <c r="G42" i="43"/>
  <c r="G63" i="43"/>
  <c r="G30" i="43"/>
  <c r="I30" i="43" s="1"/>
  <c r="G51" i="43"/>
  <c r="I51" i="43" s="1"/>
  <c r="G18" i="43"/>
  <c r="I18" i="43" s="1"/>
  <c r="G155" i="43"/>
  <c r="I155" i="43" s="1"/>
  <c r="G44" i="43"/>
  <c r="I44" i="43" s="1"/>
  <c r="G157" i="43"/>
  <c r="I157" i="43" s="1"/>
  <c r="G14" i="43"/>
  <c r="I14" i="43" s="1"/>
  <c r="G43" i="43"/>
  <c r="I43" i="43" s="1"/>
  <c r="G10" i="43"/>
  <c r="G47" i="43"/>
  <c r="I47" i="43" s="1"/>
  <c r="G57" i="43"/>
  <c r="I57" i="43" s="1"/>
  <c r="G53" i="43"/>
  <c r="I53" i="43" s="1"/>
  <c r="G15" i="43"/>
  <c r="I15" i="43" s="1"/>
  <c r="G16" i="43"/>
  <c r="I16" i="43" s="1"/>
  <c r="G60" i="43"/>
  <c r="I60" i="43" s="1"/>
  <c r="G23" i="43"/>
  <c r="I23" i="43" s="1"/>
  <c r="G20" i="43"/>
  <c r="I20" i="43" s="1"/>
  <c r="G25" i="43"/>
  <c r="I25" i="43" s="1"/>
  <c r="G49" i="43"/>
  <c r="I49" i="43" s="1"/>
  <c r="G46" i="43"/>
  <c r="I46" i="43" s="1"/>
  <c r="G32" i="43"/>
  <c r="I32" i="43" s="1"/>
  <c r="G38" i="43"/>
  <c r="I38" i="43" s="1"/>
  <c r="G31" i="43"/>
  <c r="I31" i="43" s="1"/>
  <c r="G56" i="43"/>
  <c r="I56" i="43" s="1"/>
  <c r="G34" i="43"/>
  <c r="I34" i="43" s="1"/>
  <c r="G26" i="43"/>
  <c r="I26" i="43" s="1"/>
  <c r="G13" i="43"/>
  <c r="I13" i="43" s="1"/>
  <c r="I10" i="43" l="1"/>
  <c r="G158" i="43"/>
  <c r="I42" i="43"/>
  <c r="I37" i="43"/>
  <c r="I63" i="43"/>
  <c r="I158" i="43" l="1"/>
  <c r="A5" i="9"/>
  <c r="A5" i="41" l="1"/>
  <c r="A5" i="39"/>
  <c r="A5" i="32"/>
  <c r="A5" i="33"/>
  <c r="A5" i="25"/>
  <c r="A5" i="17"/>
  <c r="A5" i="16"/>
  <c r="A5" i="10"/>
  <c r="A5" i="18"/>
  <c r="A5" i="12"/>
  <c r="A5" i="44"/>
  <c r="A5" i="43"/>
  <c r="A6" i="27"/>
  <c r="A5" i="47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M72" i="47" s="1"/>
  <c r="C72" i="47"/>
  <c r="L72" i="47" s="1"/>
  <c r="D64" i="47"/>
  <c r="M64" i="47" s="1"/>
  <c r="D58" i="47"/>
  <c r="M58" i="47" s="1"/>
  <c r="C58" i="47"/>
  <c r="L58" i="47" s="1"/>
  <c r="D53" i="47"/>
  <c r="M53" i="47" s="1"/>
  <c r="C53" i="47"/>
  <c r="L53" i="47" s="1"/>
  <c r="D47" i="47"/>
  <c r="C47" i="47"/>
  <c r="D36" i="47"/>
  <c r="C36" i="47"/>
  <c r="D32" i="47"/>
  <c r="M32" i="47" s="1"/>
  <c r="C32" i="47"/>
  <c r="L32" i="47" s="1"/>
  <c r="D23" i="47"/>
  <c r="C23" i="47"/>
  <c r="D14" i="47"/>
  <c r="M14" i="47" s="1"/>
  <c r="C14" i="47"/>
  <c r="L14" i="47" s="1"/>
  <c r="D10" i="47"/>
  <c r="M10" i="47" s="1"/>
  <c r="C10" i="47"/>
  <c r="L10" i="47" s="1"/>
  <c r="C17" i="47" l="1"/>
  <c r="L17" i="47" s="1"/>
  <c r="L23" i="47"/>
  <c r="D17" i="47"/>
  <c r="M17" i="47" s="1"/>
  <c r="M23" i="47"/>
  <c r="D13" i="47"/>
  <c r="C13" i="47" l="1"/>
  <c r="C9" i="47" s="1"/>
  <c r="D9" i="47"/>
  <c r="M13" i="47"/>
  <c r="D27" i="3"/>
  <c r="C27" i="3"/>
  <c r="L13" i="47" l="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3" l="1"/>
  <c r="A4" i="32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C26" i="3" l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<sst xmlns="http://schemas.openxmlformats.org/spreadsheetml/2006/main" count="4213" uniqueCount="1858">
  <si>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</si>
  <si>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</si>
  <si>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</si>
  <si>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</si>
  <si>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</si>
  <si>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</si>
  <si>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</si>
  <si>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</si>
  <si>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</si>
  <si>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</si>
  <si>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</si>
  <si>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</si>
  <si>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</si>
  <si>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</si>
  <si>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</si>
  <si>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</si>
  <si>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</si>
  <si>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</si>
  <si>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</si>
  <si>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</si>
  <si>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</si>
  <si>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</si>
  <si>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</si>
  <si>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</si>
  <si>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</si>
  <si>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</si>
  <si>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</si>
  <si>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</si>
  <si>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</si>
  <si>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</si>
  <si>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</si>
  <si>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</si>
  <si>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</si>
  <si>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</si>
  <si>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</si>
  <si>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</si>
  <si>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</si>
  <si>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</si>
  <si>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</si>
  <si>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</si>
  <si>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</si>
  <si>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</si>
  <si>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</si>
  <si>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</si>
  <si>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</si>
  <si>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</si>
  <si>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</si>
  <si>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</si>
  <si>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</si>
  <si>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</si>
  <si>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</si>
  <si>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</si>
  <si>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</si>
  <si>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</si>
  <si>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</si>
  <si>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</si>
  <si>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</si>
  <si>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</si>
  <si>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</si>
  <si>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</si>
  <si>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</si>
  <si>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</si>
  <si>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</si>
  <si>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</si>
  <si>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</si>
  <si>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</si>
  <si>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</si>
  <si>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</si>
  <si>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</si>
  <si>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</si>
  <si>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</si>
  <si>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</si>
  <si>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</si>
  <si>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</si>
  <si>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</si>
  <si>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</si>
  <si>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</si>
  <si>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</si>
  <si>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</si>
  <si>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</si>
  <si>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</si>
  <si>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</si>
  <si>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</si>
  <si>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</si>
  <si>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</si>
  <si>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</si>
  <si>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</si>
  <si>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</si>
  <si>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</si>
  <si>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</si>
  <si>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</si>
  <si>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</si>
  <si>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</si>
  <si>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</si>
  <si>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</si>
  <si>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</si>
  <si>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</si>
  <si>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</si>
  <si>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</si>
  <si>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</si>
  <si>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</si>
  <si>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</si>
  <si>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</si>
  <si>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</si>
  <si>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</si>
  <si>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</si>
  <si>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</si>
  <si>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</si>
  <si>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</si>
  <si>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</si>
  <si>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</si>
  <si>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</si>
  <si>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</si>
  <si>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</si>
  <si>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</si>
  <si>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</si>
  <si>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</si>
  <si>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</si>
  <si>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</si>
  <si>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</si>
  <si>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</si>
  <si>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</si>
  <si>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</si>
  <si>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</si>
  <si>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</si>
  <si>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</si>
  <si>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</si>
  <si>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</si>
  <si>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</si>
  <si>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</si>
  <si>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</si>
  <si>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</si>
  <si>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</si>
  <si>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</si>
  <si>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</si>
  <si>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</si>
  <si>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</si>
  <si>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</si>
  <si>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</si>
  <si>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</si>
  <si>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</si>
  <si>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</si>
  <si>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</si>
  <si>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</si>
  <si>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</si>
  <si>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</si>
  <si>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</si>
  <si>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</si>
  <si>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</si>
  <si>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</si>
  <si>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</si>
  <si>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</si>
  <si>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</si>
  <si>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</si>
  <si>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</si>
  <si>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</si>
  <si>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</si>
  <si>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</si>
  <si>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</si>
  <si>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</si>
  <si>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</si>
  <si>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</si>
  <si>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</si>
  <si>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</si>
  <si>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</si>
  <si>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</si>
  <si>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</si>
  <si>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</si>
  <si>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</si>
  <si>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</si>
  <si>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</si>
  <si>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</si>
  <si>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</si>
  <si>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</si>
  <si>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</si>
  <si>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</si>
  <si>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</si>
  <si>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</si>
  <si>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</si>
  <si>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</si>
  <si>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</si>
  <si>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</si>
  <si>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</si>
  <si>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</si>
  <si>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</si>
  <si>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</si>
  <si>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</si>
  <si>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</si>
  <si>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</si>
  <si>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</si>
  <si>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</si>
  <si>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</si>
  <si>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</si>
  <si>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</si>
  <si>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</si>
  <si>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</si>
  <si>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</si>
  <si>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</si>
  <si>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</si>
  <si>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</si>
  <si>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</si>
  <si>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</si>
  <si>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</si>
  <si>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</si>
  <si>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</si>
  <si>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</si>
  <si>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</si>
  <si>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</si>
  <si>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</si>
  <si>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</si>
  <si>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</si>
  <si>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</si>
  <si>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</si>
  <si>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</si>
  <si>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</si>
  <si>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</si>
  <si>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</si>
  <si>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</si>
  <si>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</si>
  <si>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</si>
  <si>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</si>
  <si>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</si>
  <si>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</si>
  <si>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</si>
  <si>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</si>
  <si>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</si>
  <si>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</si>
  <si>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</si>
  <si>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</si>
  <si>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</si>
  <si>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</si>
  <si>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</si>
  <si>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</si>
  <si>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</si>
  <si>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</si>
  <si>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</si>
  <si>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</si>
  <si>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</si>
  <si>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</si>
  <si>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</si>
  <si>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</si>
  <si>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</si>
  <si>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</si>
  <si>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</si>
  <si>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</si>
  <si>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</si>
  <si>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</si>
  <si>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</si>
  <si>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</si>
  <si>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</si>
  <si>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</si>
  <si>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</si>
  <si>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</si>
  <si>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</si>
  <si>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</si>
  <si>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</si>
  <si>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</si>
  <si>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</si>
  <si>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</si>
  <si>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</si>
  <si>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</si>
  <si>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</si>
  <si>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</si>
  <si>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</si>
  <si>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</si>
  <si>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</si>
  <si>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</si>
  <si>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</si>
  <si>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</si>
  <si>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</si>
  <si>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</si>
  <si>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</si>
  <si>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</si>
  <si>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</si>
  <si>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</si>
  <si>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</si>
  <si>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</si>
  <si>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</si>
  <si>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</si>
  <si>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</si>
  <si>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</si>
  <si>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</si>
  <si>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</si>
  <si>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</si>
  <si>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</si>
  <si>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</si>
  <si>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</si>
  <si>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</si>
  <si>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</si>
  <si>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</si>
  <si>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</si>
  <si>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</si>
  <si>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</si>
  <si>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</si>
  <si>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</si>
  <si>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</si>
  <si>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</si>
  <si>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</si>
  <si>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</si>
  <si>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</si>
  <si>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</si>
  <si>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</si>
  <si>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</si>
  <si>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</si>
  <si>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</si>
  <si>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</si>
  <si>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</si>
  <si>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</si>
  <si>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</si>
  <si>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</si>
  <si>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</si>
  <si>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</si>
  <si>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</si>
  <si>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</si>
  <si>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</si>
  <si>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</si>
  <si>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</si>
  <si>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</si>
  <si>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</si>
  <si>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</si>
  <si>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</si>
  <si>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</si>
  <si>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</si>
  <si>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</si>
  <si>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</si>
  <si>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</si>
  <si>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</si>
  <si>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</si>
  <si>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</si>
  <si>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</si>
  <si>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</si>
  <si>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</si>
  <si>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</si>
  <si>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</si>
  <si>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</si>
  <si>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</si>
  <si>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</si>
  <si>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</si>
  <si>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</si>
  <si>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</si>
  <si>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</si>
  <si>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</si>
  <si>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</si>
  <si>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</si>
  <si>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</si>
  <si>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</si>
  <si>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</si>
  <si>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</si>
  <si>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</si>
  <si>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</si>
  <si>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</si>
  <si>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</si>
  <si>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</si>
  <si>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</si>
  <si>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</si>
  <si>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</si>
  <si>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</si>
  <si>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</si>
  <si>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</si>
  <si>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</si>
  <si>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</si>
  <si>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</si>
  <si>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</si>
  <si>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</si>
  <si>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</si>
  <si>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</si>
  <si>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</si>
  <si>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</si>
  <si>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</si>
  <si>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</si>
  <si>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</si>
  <si>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</si>
  <si>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</si>
  <si>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</si>
  <si>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</si>
  <si>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</si>
  <si>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</si>
  <si>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</si>
  <si>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</si>
  <si>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</si>
  <si>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</si>
  <si>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</si>
  <si>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</si>
  <si>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</si>
  <si>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</si>
  <si>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</si>
  <si>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</si>
  <si>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</si>
  <si>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</si>
  <si>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</si>
  <si>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</si>
  <si>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</si>
  <si>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</si>
  <si>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</si>
  <si>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</si>
  <si>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</si>
  <si>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</si>
  <si>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</si>
  <si>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</si>
  <si>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</si>
  <si>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</si>
  <si>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</si>
  <si>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</si>
  <si>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</si>
  <si>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</si>
  <si>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</si>
  <si>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</si>
  <si>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</si>
  <si>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</si>
  <si>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</si>
  <si>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</si>
  <si>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</si>
  <si>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</si>
  <si>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</si>
  <si>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</si>
  <si>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</si>
  <si>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</si>
  <si>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</si>
  <si>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</si>
  <si>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</si>
  <si>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</si>
  <si>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</si>
  <si>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</si>
  <si>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</si>
  <si>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</si>
  <si>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</si>
  <si>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</si>
  <si>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</si>
  <si>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</si>
  <si>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</si>
  <si>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</si>
  <si>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</si>
  <si>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</si>
  <si>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</si>
  <si>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</si>
  <si>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</si>
  <si>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</si>
  <si>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</si>
  <si>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</si>
  <si>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</si>
  <si>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</si>
  <si>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</si>
  <si>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</si>
  <si>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</si>
  <si>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</si>
  <si>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</si>
  <si>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</si>
  <si>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</si>
  <si>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</si>
  <si>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</si>
  <si>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</si>
  <si>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</si>
  <si>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</si>
  <si>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</si>
  <si>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</si>
  <si>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</si>
  <si>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</si>
  <si>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</si>
  <si>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</si>
  <si>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</si>
  <si>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</si>
  <si>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</si>
  <si>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</si>
  <si>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</si>
  <si>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</si>
  <si>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</si>
  <si>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</si>
  <si>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</si>
  <si>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</si>
  <si>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</si>
  <si>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</si>
  <si>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</si>
  <si>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</si>
  <si>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</si>
  <si>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</si>
  <si>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</si>
  <si>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</si>
  <si>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</si>
  <si>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ბაკურაძე ჯონი</t>
  </si>
  <si>
    <t>49001015178</t>
  </si>
  <si>
    <t>29001033305</t>
  </si>
  <si>
    <t>01001030170</t>
  </si>
  <si>
    <t>01001069074</t>
  </si>
  <si>
    <t>01026001349</t>
  </si>
  <si>
    <t>01008026176</t>
  </si>
  <si>
    <t>01017009166</t>
  </si>
  <si>
    <t>62006063314</t>
  </si>
  <si>
    <t>01024021231</t>
  </si>
  <si>
    <t>01025000248</t>
  </si>
  <si>
    <t>65012000011</t>
  </si>
  <si>
    <t>01031004190</t>
  </si>
  <si>
    <t>01024061150</t>
  </si>
  <si>
    <t>01031005533</t>
  </si>
  <si>
    <t>01006010448</t>
  </si>
  <si>
    <t>61002007152</t>
  </si>
  <si>
    <t>01026005203</t>
  </si>
  <si>
    <t>01024008399</t>
  </si>
  <si>
    <t>25001006630</t>
  </si>
  <si>
    <t>01008021247</t>
  </si>
  <si>
    <t>01030033566</t>
  </si>
  <si>
    <t>35001031494</t>
  </si>
  <si>
    <t>01001031689</t>
  </si>
  <si>
    <t xml:space="preserve">დიმიტრი წულაია </t>
  </si>
  <si>
    <t>შალვა შოშიაშვილი</t>
  </si>
  <si>
    <t>GE15BG0000000770110700</t>
  </si>
  <si>
    <t>GE17TB7340845063600008</t>
  </si>
  <si>
    <t>GE19TB7669645063600022</t>
  </si>
  <si>
    <t>GE03TB7646845061100014</t>
  </si>
  <si>
    <t>GE70TB7384636010100021</t>
  </si>
  <si>
    <t>GE49TB7291336010100020</t>
  </si>
  <si>
    <t>GE29TB7659745061600003</t>
  </si>
  <si>
    <t>GE62TB7853445064300001</t>
  </si>
  <si>
    <t>GE06TB7123245161600001</t>
  </si>
  <si>
    <t>GE27TB7056636010100123</t>
  </si>
  <si>
    <t>GE81TB0569636010300020</t>
  </si>
  <si>
    <t>GE63TB7187136010100031</t>
  </si>
  <si>
    <t>GE86TB1146645061622380</t>
  </si>
  <si>
    <t>GE74TB1100000345345345</t>
  </si>
  <si>
    <t>GE61TB7858745061100015</t>
  </si>
  <si>
    <t>GE47TB7070645068100004</t>
  </si>
  <si>
    <t>GE53TB1100000402200818</t>
  </si>
  <si>
    <t>GE13TB7534545061100017</t>
  </si>
  <si>
    <t>GE30TB7982645163600001</t>
  </si>
  <si>
    <t>GE77TB0856345063622356</t>
  </si>
  <si>
    <t>GE64TB7933836010100023</t>
  </si>
  <si>
    <t>GE09TB7900545066300001</t>
  </si>
  <si>
    <t>GE16TB7768045066300001</t>
  </si>
  <si>
    <t>GE23TB7271045061100014</t>
  </si>
  <si>
    <t>სს თი ბი სი ბანკი</t>
  </si>
  <si>
    <t>ლაშა შოშიაშვილი</t>
  </si>
  <si>
    <t>გიორგი თურქია</t>
  </si>
  <si>
    <t>თეიმურაზ შოშიაშვილი</t>
  </si>
  <si>
    <t>ლევან ტაბიძე</t>
  </si>
  <si>
    <t>ლევან გაბრიჩიძე</t>
  </si>
  <si>
    <t>ჯონი კვარაცხელია</t>
  </si>
  <si>
    <t>თეიმურაზ გვალია</t>
  </si>
  <si>
    <t>გიზო მჭედლიძე</t>
  </si>
  <si>
    <t>ავთანდილ ლომიაშვილი</t>
  </si>
  <si>
    <t>ირაკლი მურცხვალაძე</t>
  </si>
  <si>
    <t>მარიამ ჩაჩუა</t>
  </si>
  <si>
    <t>ტარიელ ჭულუხაძე</t>
  </si>
  <si>
    <t>გიორგი გამყრელიძე</t>
  </si>
  <si>
    <t>სალომე ნაკაშიძე</t>
  </si>
  <si>
    <t>გია გარსევანიშვილი</t>
  </si>
  <si>
    <t xml:space="preserve">რამაზი  რაზმაძე </t>
  </si>
  <si>
    <t>სოფიო ღამბაშიძე</t>
  </si>
  <si>
    <t>ნიკოლოზ სოლტიში</t>
  </si>
  <si>
    <t>ანა მურადაშვილი</t>
  </si>
  <si>
    <t>ალექსანდრე ახვლედიანი</t>
  </si>
  <si>
    <t>პლატფორმა ახალი პოლიტიკური მოძრაობა სახელმწიფო ხალხისთვის</t>
  </si>
  <si>
    <t>თიბისი</t>
  </si>
  <si>
    <t>GE19TB7347536020100002</t>
  </si>
  <si>
    <t>GE90TB7347536120100001</t>
  </si>
  <si>
    <t>GEL</t>
  </si>
  <si>
    <t>USD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</si>
  <si>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</si>
  <si>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</si>
  <si>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</si>
  <si>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</si>
  <si>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</si>
  <si>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თბილისი რუსთაველის 24</t>
  </si>
  <si>
    <t>1თვე</t>
  </si>
  <si>
    <t>01008001307</t>
  </si>
  <si>
    <t>დავით</t>
  </si>
  <si>
    <t>გამყრელიძე</t>
  </si>
  <si>
    <t>ქუთაისი ,თ.მეფის 21</t>
  </si>
  <si>
    <t>60001001049</t>
  </si>
  <si>
    <t>რუსუდან</t>
  </si>
  <si>
    <t>მინაძე</t>
  </si>
  <si>
    <t xml:space="preserve">ფოთი დ . აღმაშენებლის </t>
  </si>
  <si>
    <t>42001003756</t>
  </si>
  <si>
    <t>ქეთევან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</si>
  <si>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</si>
  <si>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</si>
  <si>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</si>
  <si>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</si>
  <si>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</si>
  <si>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</si>
  <si>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მანანა</t>
  </si>
  <si>
    <t>ჩანქსელიანი</t>
  </si>
  <si>
    <t>ახმეტა რუსთაველის 60</t>
  </si>
  <si>
    <t>08001025021</t>
  </si>
  <si>
    <t>მარინე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</si>
  <si>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</si>
  <si>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</si>
  <si>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</si>
  <si>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</si>
  <si>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</si>
  <si>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თელავი სააკაძის მოედანი  2</t>
  </si>
  <si>
    <t>20001006939</t>
  </si>
  <si>
    <t>პაატა</t>
  </si>
  <si>
    <t>სიმონიშვილი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</si>
  <si>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</si>
  <si>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</si>
  <si>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</si>
  <si>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</si>
  <si>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</si>
  <si>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</si>
  <si>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 xml:space="preserve">ვახტანგ 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</si>
  <si>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</si>
  <si>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</si>
  <si>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</si>
  <si>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</si>
  <si>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</si>
  <si>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</si>
  <si>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</si>
  <si>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</si>
  <si>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ჯიშიაშვილი</t>
  </si>
  <si>
    <t>ბაღდადი წერეთლის ქ 6</t>
  </si>
  <si>
    <t>09001000474</t>
  </si>
  <si>
    <t>ლალი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</si>
  <si>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</si>
  <si>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</si>
  <si>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</si>
  <si>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</si>
  <si>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</si>
  <si>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</si>
  <si>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</si>
  <si>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 xml:space="preserve">ზურაბ </t>
  </si>
  <si>
    <t>აბრამიშვილი</t>
  </si>
  <si>
    <t>ზუგდიდი კიკალიშვილის 3</t>
  </si>
  <si>
    <t>19001003131</t>
  </si>
  <si>
    <t>მურმან</t>
  </si>
  <si>
    <t>მირცხულავა</t>
  </si>
  <si>
    <t>მცხეთა აღმაშენებლის 13</t>
  </si>
  <si>
    <t>შპს ბი ემ პი მენეჯმენტ</t>
  </si>
  <si>
    <t>ჭიათურა ნინოშვილის 5</t>
  </si>
  <si>
    <t>შპს იმედი 2011</t>
  </si>
  <si>
    <t>საჩხერე დურმიშიძის 4</t>
  </si>
  <si>
    <t>38001006136</t>
  </si>
  <si>
    <t>ხათუნა</t>
  </si>
  <si>
    <t>ზაბახიძე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</si>
  <si>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</si>
  <si>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</si>
  <si>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</si>
  <si>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</si>
  <si>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</si>
  <si>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</si>
  <si>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</si>
  <si>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</si>
  <si>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</si>
  <si>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</si>
  <si>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</si>
  <si>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</si>
  <si>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</si>
  <si>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</si>
  <si>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</si>
  <si>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</si>
  <si>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</si>
  <si>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</si>
  <si>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</si>
  <si>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გარდაბანი აღმაშენებლის ქ</t>
  </si>
  <si>
    <t>შპს მერვე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</si>
  <si>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</si>
  <si>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</si>
  <si>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</si>
  <si>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</si>
  <si>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</si>
  <si>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</si>
  <si>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</si>
  <si>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</si>
  <si>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</si>
  <si>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</si>
  <si>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</si>
  <si>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</si>
  <si>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</si>
  <si>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</si>
  <si>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</si>
  <si>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</si>
  <si>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</si>
  <si>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</si>
  <si>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</si>
  <si>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</si>
  <si>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</si>
  <si>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</si>
  <si>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</si>
  <si>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</si>
  <si>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</si>
  <si>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</si>
  <si>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 xml:space="preserve">სამტრედია ძმები ნინოების ქუჩა N 11 </t>
  </si>
  <si>
    <t>37001000648</t>
  </si>
  <si>
    <t xml:space="preserve">სვეტლანა 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</si>
  <si>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</si>
  <si>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</si>
  <si>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</si>
  <si>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</si>
  <si>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</si>
  <si>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</si>
  <si>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</si>
  <si>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</si>
  <si>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</si>
  <si>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</si>
  <si>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</si>
  <si>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</si>
  <si>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</si>
  <si>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</si>
  <si>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</si>
  <si>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</si>
  <si>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</si>
  <si>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</si>
  <si>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</si>
  <si>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</si>
  <si>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</si>
  <si>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</si>
  <si>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</si>
  <si>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</si>
  <si>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</si>
  <si>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</si>
  <si>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</si>
  <si>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</si>
  <si>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</si>
  <si>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</si>
  <si>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</si>
  <si>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</si>
  <si>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</si>
  <si>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</si>
  <si>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</si>
  <si>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</si>
  <si>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</si>
  <si>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</si>
  <si>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</si>
  <si>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</si>
  <si>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ზესტაფონი აღმაშენებლის ქუჩა N 29 </t>
  </si>
  <si>
    <t>შპს ალიონი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</si>
  <si>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</si>
  <si>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</si>
  <si>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</si>
  <si>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</si>
  <si>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</si>
  <si>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</si>
  <si>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</si>
  <si>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</si>
  <si>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თელავი სააკაძის მოედანი </t>
  </si>
  <si>
    <t>20001011314</t>
  </si>
  <si>
    <t>დემნა</t>
  </si>
  <si>
    <t>ხანჯალიაშვილი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</si>
  <si>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</si>
  <si>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</si>
  <si>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</si>
  <si>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</si>
  <si>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05001001681</t>
  </si>
  <si>
    <t xml:space="preserve">ვოსკან </t>
  </si>
  <si>
    <t>დარბინიანი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</si>
  <si>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</si>
  <si>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</si>
  <si>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</si>
  <si>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</si>
  <si>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</si>
  <si>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</si>
  <si>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</si>
  <si>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</si>
  <si>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</si>
  <si>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</si>
  <si>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</si>
  <si>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</si>
  <si>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</si>
  <si>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</si>
  <si>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</si>
  <si>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</si>
  <si>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</si>
  <si>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</si>
  <si>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</si>
  <si>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</si>
  <si>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</si>
  <si>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</si>
  <si>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</si>
  <si>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</si>
  <si>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</si>
  <si>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 xml:space="preserve">გიორგი 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</si>
  <si>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</si>
  <si>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</si>
  <si>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</si>
  <si>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</si>
  <si>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</si>
  <si>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</si>
  <si>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</si>
  <si>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</si>
  <si>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</si>
  <si>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</si>
  <si>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</si>
  <si>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</si>
  <si>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 xml:space="preserve">მიხეილ 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</si>
  <si>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</si>
  <si>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</si>
  <si>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</si>
  <si>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</si>
  <si>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</si>
  <si>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ვაკე ი.აბაშიძის 1</t>
  </si>
  <si>
    <t>01017025481</t>
  </si>
  <si>
    <t>ლონდა</t>
  </si>
  <si>
    <t>მონიავა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</si>
  <si>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</si>
  <si>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</si>
  <si>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</si>
  <si>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</si>
  <si>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</si>
  <si>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</si>
  <si>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ირაკლი</t>
  </si>
  <si>
    <t>ჭინჭარაძე</t>
  </si>
  <si>
    <t>ბორჯომი რუსთაველის 145</t>
  </si>
  <si>
    <t>11001027880</t>
  </si>
  <si>
    <t>სალომე</t>
  </si>
  <si>
    <t>ვეფხვაძე</t>
  </si>
  <si>
    <t>თბილისი დიღომი პეტრიწის 9</t>
  </si>
  <si>
    <t>01025002181</t>
  </si>
  <si>
    <t xml:space="preserve">თამაზ </t>
  </si>
  <si>
    <t>ბასიაშვილი</t>
  </si>
  <si>
    <t>თბილისი თემქა 3-4 კორ41</t>
  </si>
  <si>
    <t>01024021417</t>
  </si>
  <si>
    <t>კაკაბაძე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</si>
  <si>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</si>
  <si>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</si>
  <si>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</si>
  <si>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</si>
  <si>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</si>
  <si>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</si>
  <si>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</si>
  <si>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</si>
  <si>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თბილისი აღმაშენებლის 150</t>
  </si>
  <si>
    <t>7 თვე</t>
  </si>
  <si>
    <t>კასპი სააკაძის 10ა</t>
  </si>
  <si>
    <t>გიორგი</t>
  </si>
  <si>
    <t xml:space="preserve"> ბერიძე  </t>
  </si>
  <si>
    <t>თბილისი შუამთის 20</t>
  </si>
  <si>
    <t>თენგიზ</t>
  </si>
  <si>
    <t>ბაბაკიშვილი</t>
  </si>
  <si>
    <t>ახალქალაქი</t>
  </si>
  <si>
    <t>01027024934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</si>
  <si>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</si>
  <si>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</si>
  <si>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</si>
  <si>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</si>
  <si>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</si>
  <si>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</si>
  <si>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</si>
  <si>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</si>
  <si>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</si>
  <si>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</si>
  <si>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</si>
  <si>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</si>
  <si>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</si>
  <si>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</si>
  <si>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</si>
  <si>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</si>
  <si>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</si>
  <si>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</si>
  <si>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</si>
  <si>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</si>
  <si>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61004008339</t>
  </si>
  <si>
    <t>გოგიტიძე</t>
  </si>
  <si>
    <t>თბილისი ისანი</t>
  </si>
  <si>
    <t>01015014860</t>
  </si>
  <si>
    <t>მამუკა</t>
  </si>
  <si>
    <t>ყაველაშვილი</t>
  </si>
  <si>
    <t>01008009067</t>
  </si>
  <si>
    <t>ცისკარიშვილი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</si>
  <si>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</si>
  <si>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</si>
  <si>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</si>
  <si>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</si>
  <si>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</si>
  <si>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</si>
  <si>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თბილისიგლდანი ხიზანიშვილის 2</t>
  </si>
  <si>
    <t>თბილისი დიდუბე თამარ მეფის 12</t>
  </si>
  <si>
    <t>დედოფლისწყარო რუსთაველის 36</t>
  </si>
  <si>
    <t>ქობულეთი აღმაშენებლის 112ა</t>
  </si>
  <si>
    <t>თბილისი ჩუბინიშვილის 68</t>
  </si>
  <si>
    <t>01026003629</t>
  </si>
  <si>
    <t xml:space="preserve">მერაბ </t>
  </si>
  <si>
    <t>ღავთაძე</t>
  </si>
  <si>
    <t>ქარელი ნინოშვილის 21</t>
  </si>
  <si>
    <t>43001028583</t>
  </si>
  <si>
    <t xml:space="preserve">თამარ </t>
  </si>
  <si>
    <t>კაცელაშვილი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</si>
  <si>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</si>
  <si>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</si>
  <si>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</si>
  <si>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</si>
  <si>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</si>
  <si>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ყავის აპარატი</t>
  </si>
  <si>
    <t>ტექნიკა</t>
  </si>
  <si>
    <t>შპს ახალი ყავის კომპანია</t>
  </si>
  <si>
    <t>ბურჭულაძე</t>
  </si>
  <si>
    <t>01010004060</t>
  </si>
  <si>
    <t>დირექტორი</t>
  </si>
  <si>
    <t xml:space="preserve">თურქია </t>
  </si>
  <si>
    <t>დირექტორის თანაშემწე</t>
  </si>
  <si>
    <t xml:space="preserve"> ჯანდიერი</t>
  </si>
  <si>
    <t>60002000568</t>
  </si>
  <si>
    <t>დირექტორის მრჩეველი იურიდიულ საკითხებში</t>
  </si>
  <si>
    <t>შალვა</t>
  </si>
  <si>
    <t xml:space="preserve">გვარამაძე </t>
  </si>
  <si>
    <t>01017039570</t>
  </si>
  <si>
    <t>მძღოლი</t>
  </si>
  <si>
    <t>თეიმურაზ</t>
  </si>
  <si>
    <t xml:space="preserve">შოშიაშვილი </t>
  </si>
  <si>
    <t>ფინანსური დირექტორი</t>
  </si>
  <si>
    <t xml:space="preserve">ელენე </t>
  </si>
  <si>
    <t>ალფაიზე</t>
  </si>
  <si>
    <t>01030031129</t>
  </si>
  <si>
    <t>დამლაგებელი</t>
  </si>
  <si>
    <t xml:space="preserve">ირინა </t>
  </si>
  <si>
    <t>ზურაბოვა</t>
  </si>
  <si>
    <t>01017013216</t>
  </si>
  <si>
    <t xml:space="preserve">ალბერტ </t>
  </si>
  <si>
    <t>კარაპეტიანი</t>
  </si>
  <si>
    <t>01011045867</t>
  </si>
  <si>
    <t>დაცვა</t>
  </si>
  <si>
    <t xml:space="preserve"> თოიძე</t>
  </si>
  <si>
    <t>01019005951</t>
  </si>
  <si>
    <t>დაცვის უფროსი</t>
  </si>
  <si>
    <t xml:space="preserve"> ლევანი</t>
  </si>
  <si>
    <t xml:space="preserve">ტაბიძე </t>
  </si>
  <si>
    <t>საზოგ ურთიერთობ ხელმძღვანელი</t>
  </si>
  <si>
    <t>გვანცა</t>
  </si>
  <si>
    <t xml:space="preserve">იობიძე </t>
  </si>
  <si>
    <t>01401102358</t>
  </si>
  <si>
    <t>ოფისმენეჯერი</t>
  </si>
  <si>
    <t>ელენე</t>
  </si>
  <si>
    <t xml:space="preserve">ფანჩულიძე </t>
  </si>
  <si>
    <t>დირექტორის მდივანი</t>
  </si>
  <si>
    <t>დიანა</t>
  </si>
  <si>
    <t xml:space="preserve"> ხალვაში</t>
  </si>
  <si>
    <t>61004005940</t>
  </si>
  <si>
    <t>იურისტი</t>
  </si>
  <si>
    <t>რამაზ</t>
  </si>
  <si>
    <t xml:space="preserve"> ქარჩავა</t>
  </si>
  <si>
    <t>48001005360</t>
  </si>
  <si>
    <t>ოპერატორი</t>
  </si>
  <si>
    <t>მთ ბუღალტერი</t>
  </si>
  <si>
    <t>კობა</t>
  </si>
  <si>
    <t xml:space="preserve">ჩიხლლაძე </t>
  </si>
  <si>
    <t>60001068739</t>
  </si>
  <si>
    <t>ქუთაისის ოფისის ხელმძღვანელი</t>
  </si>
  <si>
    <t xml:space="preserve"> მანანა</t>
  </si>
  <si>
    <t>მურადაშვილი</t>
  </si>
  <si>
    <t>35001088085</t>
  </si>
  <si>
    <t>რუსთავის დამლაგებელი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</si>
  <si>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</si>
  <si>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</si>
  <si>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</si>
  <si>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</si>
  <si>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მამუკა </t>
  </si>
  <si>
    <t>01011001551</t>
  </si>
  <si>
    <t>ქ.ტყიბულის ორგანიზ ხელმძღვანელი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</si>
  <si>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</si>
  <si>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</si>
  <si>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</si>
  <si>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</si>
  <si>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ლევან </t>
  </si>
  <si>
    <t>მგელაძე</t>
  </si>
  <si>
    <t>33001007512</t>
  </si>
  <si>
    <t>ქ.ოზურგეთის ორგ ხელმძღვანელი</t>
  </si>
  <si>
    <t>ვახტანგ</t>
  </si>
  <si>
    <t xml:space="preserve">ცხადაია </t>
  </si>
  <si>
    <t>19001002777</t>
  </si>
  <si>
    <t>სამეგრელოს ხელმძღვანელი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</si>
  <si>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</si>
  <si>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</si>
  <si>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</si>
  <si>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</si>
  <si>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 xml:space="preserve">ბესიკ </t>
  </si>
  <si>
    <t>თოდუა</t>
  </si>
  <si>
    <t>19001011630</t>
  </si>
  <si>
    <t>ქ.ზუგდიდის ორგ ხელმძღვანელი</t>
  </si>
  <si>
    <t xml:space="preserve">გაბრიჭიძე </t>
  </si>
  <si>
    <t>21001001753</t>
  </si>
  <si>
    <t>თერჯოლის ორგ ხელმძღვანელი</t>
  </si>
  <si>
    <t xml:space="preserve"> ივანელაშვილი</t>
  </si>
  <si>
    <t>01019014064</t>
  </si>
  <si>
    <t>აღმაშ.დაცვის სამსახური</t>
  </si>
  <si>
    <t xml:space="preserve">მირიან </t>
  </si>
  <si>
    <t>მაჭავარიანი</t>
  </si>
  <si>
    <t>56001001467</t>
  </si>
  <si>
    <t>აღმაშ.დაცვის თანამშრომელი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</si>
  <si>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</si>
  <si>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</si>
  <si>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</si>
  <si>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</si>
  <si>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</si>
  <si>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</si>
  <si>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</si>
  <si>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</si>
  <si>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გურამ</t>
  </si>
  <si>
    <t xml:space="preserve"> ნავერიანი</t>
  </si>
  <si>
    <t>10001013598</t>
  </si>
  <si>
    <t>ბოლნისის ორგანიზ ხელმძღვანელი</t>
  </si>
  <si>
    <t>მაგული</t>
  </si>
  <si>
    <t xml:space="preserve"> გეგეშიძე</t>
  </si>
  <si>
    <t>42001013350</t>
  </si>
  <si>
    <t>ფოთის ოფისის დამლაგებელი</t>
  </si>
  <si>
    <t>01011087975</t>
  </si>
  <si>
    <t>ბუღლატერი.მომარაგების მიამრთულებით</t>
  </si>
  <si>
    <t xml:space="preserve"> ჩიხრაძე</t>
  </si>
  <si>
    <t>01031006836</t>
  </si>
  <si>
    <t>რაჭა ლეჩხუმი ქვ სვან ხელმძღვანელი</t>
  </si>
  <si>
    <t>ზაზა</t>
  </si>
  <si>
    <t xml:space="preserve"> ონიანი</t>
  </si>
  <si>
    <t>27001001056</t>
  </si>
  <si>
    <t>გარდაბნის ორგანიზაციის ხელმძღვანელი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</si>
  <si>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</si>
  <si>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</si>
  <si>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</si>
  <si>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</si>
  <si>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 xml:space="preserve">ლამზირა </t>
  </si>
  <si>
    <t>გურჩიანი</t>
  </si>
  <si>
    <t>30001005005</t>
  </si>
  <si>
    <t>მესტიის ხელმძღვანელი</t>
  </si>
  <si>
    <t>კახაბერ</t>
  </si>
  <si>
    <t xml:space="preserve"> ბერიძე</t>
  </si>
  <si>
    <t>47001006737</t>
  </si>
  <si>
    <t>ასპინძის ორგანიზაციის ხელმძღვანელი</t>
  </si>
  <si>
    <t xml:space="preserve">ირინე </t>
  </si>
  <si>
    <t>ტურაშვილი</t>
  </si>
  <si>
    <t>45001005126</t>
  </si>
  <si>
    <t>ყვარელის ოფისი ხელმძღვანელი</t>
  </si>
  <si>
    <t xml:space="preserve">გოჩა </t>
  </si>
  <si>
    <t>მურვანიძე</t>
  </si>
  <si>
    <t>33001025771</t>
  </si>
  <si>
    <t>ოზურგეთის ოფის მენეჯერი</t>
  </si>
  <si>
    <t xml:space="preserve">დავით </t>
  </si>
  <si>
    <t>წერეთელი</t>
  </si>
  <si>
    <t>54001003594</t>
  </si>
  <si>
    <t>ჭიათრის ორგანიზაციის ხელმძღვანელი</t>
  </si>
  <si>
    <t xml:space="preserve">ანიკო </t>
  </si>
  <si>
    <t>ნჯაფარიძე</t>
  </si>
  <si>
    <t>30001001557</t>
  </si>
  <si>
    <t>მესტიის ორგან დამლაებელი</t>
  </si>
  <si>
    <t xml:space="preserve"> იოსები</t>
  </si>
  <si>
    <t>ჭინჭარაული</t>
  </si>
  <si>
    <t>16001003227</t>
  </si>
  <si>
    <t>დუშეთის ოფისი ხელმაძღვანელი</t>
  </si>
  <si>
    <t xml:space="preserve">კობა </t>
  </si>
  <si>
    <t>ძაგანძე</t>
  </si>
  <si>
    <t>17001021695</t>
  </si>
  <si>
    <t>ვანის ორგანი ხელმძღვანელი</t>
  </si>
  <si>
    <t xml:space="preserve"> ხვედელიძე</t>
  </si>
  <si>
    <t>54001023465</t>
  </si>
  <si>
    <t>ჭიათურის ოფისის დამლაგებელი</t>
  </si>
  <si>
    <t xml:space="preserve">ციალა </t>
  </si>
  <si>
    <t>უდესიანი</t>
  </si>
  <si>
    <t>62005011779</t>
  </si>
  <si>
    <t>გარდაბნის დამლაგებელი</t>
  </si>
  <si>
    <t>დალბაშვილი</t>
  </si>
  <si>
    <t>01024047554</t>
  </si>
  <si>
    <t>დაცვის თანამშრომელი</t>
  </si>
  <si>
    <t>ნოდარ</t>
  </si>
  <si>
    <t xml:space="preserve"> ხაჩიძე</t>
  </si>
  <si>
    <t>25001004239</t>
  </si>
  <si>
    <t>ლაგოდეხის ხელმძღვანელი</t>
  </si>
  <si>
    <t xml:space="preserve">ნანული </t>
  </si>
  <si>
    <t>მუკვანი</t>
  </si>
  <si>
    <t>49001005394</t>
  </si>
  <si>
    <t>ცაგერის ოფის დამლაგებელი</t>
  </si>
  <si>
    <t>მზია</t>
  </si>
  <si>
    <t xml:space="preserve"> ჭიპაშვილი</t>
  </si>
  <si>
    <t>56001016850</t>
  </si>
  <si>
    <t>ხარაგაულის რაიონ დამლაგებელი</t>
  </si>
  <si>
    <t xml:space="preserve"> ბუხრაშვილი</t>
  </si>
  <si>
    <t>41001010397</t>
  </si>
  <si>
    <t>ტყიბულის ოფისის დამლაგებელი</t>
  </si>
  <si>
    <t>მარიამ</t>
  </si>
  <si>
    <t xml:space="preserve"> ცეცხლაძე</t>
  </si>
  <si>
    <t>61004071926</t>
  </si>
  <si>
    <t>თერჯ ოფისის დამლაგებელი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</si>
  <si>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</si>
  <si>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</si>
  <si>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</si>
  <si>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</si>
  <si>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</si>
  <si>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</si>
  <si>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</si>
  <si>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</si>
  <si>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</si>
  <si>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</si>
  <si>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</si>
  <si>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</si>
  <si>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 xml:space="preserve"> ტოროტაძე</t>
  </si>
  <si>
    <t>33001035507</t>
  </si>
  <si>
    <t>ოზურგეთის დამლაგებელი</t>
  </si>
  <si>
    <t xml:space="preserve"> შოთა</t>
  </si>
  <si>
    <t>წკრიალაშვილი</t>
  </si>
  <si>
    <t>59001024467</t>
  </si>
  <si>
    <t>გორის ხელმძღვანელი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</si>
  <si>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</si>
  <si>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</si>
  <si>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</si>
  <si>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</si>
  <si>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>ბეჟანიშვილი</t>
  </si>
  <si>
    <t>01027017686</t>
  </si>
  <si>
    <t>დედოფლისწყაროს ხელმძღვანელი</t>
  </si>
  <si>
    <t xml:space="preserve">ხაზიური </t>
  </si>
  <si>
    <t>13001001184</t>
  </si>
  <si>
    <t>გურჯაანის ხელმძღვანელი</t>
  </si>
  <si>
    <t xml:space="preserve"> გურამი</t>
  </si>
  <si>
    <t>ანსიანი</t>
  </si>
  <si>
    <t>62007013016</t>
  </si>
  <si>
    <t>მცხეთის ხელმძღვანელი</t>
  </si>
  <si>
    <t>ანა</t>
  </si>
  <si>
    <t xml:space="preserve">ადეიშვილი </t>
  </si>
  <si>
    <t>17001032069</t>
  </si>
  <si>
    <t>ვანის დამლაგებელი</t>
  </si>
  <si>
    <t>ელისო</t>
  </si>
  <si>
    <t xml:space="preserve">კაკაჩია </t>
  </si>
  <si>
    <t>51001003395</t>
  </si>
  <si>
    <t>წალენჯიხის დამლაგებელი</t>
  </si>
  <si>
    <t xml:space="preserve">გუგავა </t>
  </si>
  <si>
    <t>55001002884</t>
  </si>
  <si>
    <t>ლენტეხის ხელმძღვანელი</t>
  </si>
  <si>
    <t xml:space="preserve"> პლტონი</t>
  </si>
  <si>
    <t>იარალაშვილი</t>
  </si>
  <si>
    <t>01023008200</t>
  </si>
  <si>
    <t>ონსი ხელმძღვანელი</t>
  </si>
  <si>
    <t>დარეჯანი</t>
  </si>
  <si>
    <t xml:space="preserve">კვარაცხელია </t>
  </si>
  <si>
    <t>48001020521</t>
  </si>
  <si>
    <t>ჩხოროწყსუ დამლაგებელი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</si>
  <si>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</si>
  <si>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</si>
  <si>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</si>
  <si>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</si>
  <si>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ჯაბა</t>
  </si>
  <si>
    <t>მაღლაკელიძე</t>
  </si>
  <si>
    <t>56001006778</t>
  </si>
  <si>
    <t>ხარაგაულის ხელმძღვანელი</t>
  </si>
  <si>
    <t xml:space="preserve">ზაბახიძე </t>
  </si>
  <si>
    <t>საჩხერის დამლაგებელი</t>
  </si>
  <si>
    <t>კახა</t>
  </si>
  <si>
    <t xml:space="preserve">ბუკია </t>
  </si>
  <si>
    <t>58001011900</t>
  </si>
  <si>
    <t>ხობის ხელმძღვანელი</t>
  </si>
  <si>
    <t>ხვიჩა</t>
  </si>
  <si>
    <t xml:space="preserve">ჭანტურია </t>
  </si>
  <si>
    <t>02001002305</t>
  </si>
  <si>
    <t>აბაშას ხელმძღვანელი</t>
  </si>
  <si>
    <t xml:space="preserve">კუპრეიშვილი </t>
  </si>
  <si>
    <t>42001008529</t>
  </si>
  <si>
    <t>ფოთის ხელმძღვანელი</t>
  </si>
  <si>
    <t>თინათინი</t>
  </si>
  <si>
    <t xml:space="preserve">ნარმანია </t>
  </si>
  <si>
    <t>19001081741</t>
  </si>
  <si>
    <t>ზუგდიდის დამლაგებელი</t>
  </si>
  <si>
    <t xml:space="preserve"> ნანი</t>
  </si>
  <si>
    <t>სკანაძე</t>
  </si>
  <si>
    <t>57001009663</t>
  </si>
  <si>
    <t>ხაშურის დამლაგებელი</t>
  </si>
  <si>
    <t>მერაბი</t>
  </si>
  <si>
    <t xml:space="preserve">შელია </t>
  </si>
  <si>
    <t>48001004930</t>
  </si>
  <si>
    <t>ჩხოროწყუს ხელმძღვანელი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</si>
  <si>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</si>
  <si>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</si>
  <si>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</si>
  <si>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</si>
  <si>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</si>
  <si>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</si>
  <si>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</si>
  <si>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</si>
  <si>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</si>
  <si>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</si>
  <si>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01019053551</t>
  </si>
  <si>
    <t>ნაძალადევის წარმომადგენელი</t>
  </si>
  <si>
    <t>მახათაძე</t>
  </si>
  <si>
    <t>01031005952</t>
  </si>
  <si>
    <t>დიდბე 1 ის წარმომადგენელი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</si>
  <si>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</si>
  <si>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</si>
  <si>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</si>
  <si>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</si>
  <si>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</si>
  <si>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</si>
  <si>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</si>
  <si>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</si>
  <si>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</si>
  <si>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</si>
  <si>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</si>
  <si>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</si>
  <si>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</si>
  <si>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</si>
  <si>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</si>
  <si>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</si>
  <si>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</si>
  <si>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</si>
  <si>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</si>
  <si>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</si>
  <si>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</si>
  <si>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</si>
  <si>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</si>
  <si>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</si>
  <si>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</si>
  <si>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 xml:space="preserve">თეიმურაზ </t>
  </si>
  <si>
    <t>გაგუა</t>
  </si>
  <si>
    <t>01001021454</t>
  </si>
  <si>
    <t>გლდანი 1 ის წარმომადგენელი</t>
  </si>
  <si>
    <t>ეგრისელაშვილი</t>
  </si>
  <si>
    <t>01022008261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</si>
  <si>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</si>
  <si>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</si>
  <si>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</si>
  <si>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</si>
  <si>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</si>
  <si>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</si>
  <si>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</si>
  <si>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01024035835</t>
  </si>
  <si>
    <t>საბურთალოს წარმომადგენელი</t>
  </si>
  <si>
    <t xml:space="preserve">ნანა </t>
  </si>
  <si>
    <t>ცინდელიანი</t>
  </si>
  <si>
    <t>01005005012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</si>
  <si>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</si>
  <si>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</si>
  <si>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</si>
  <si>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</si>
  <si>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</si>
  <si>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</si>
  <si>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</si>
  <si>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</si>
  <si>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</si>
  <si>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</si>
  <si>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</si>
  <si>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</si>
  <si>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</si>
  <si>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</si>
  <si>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</si>
  <si>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</si>
  <si>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</si>
  <si>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</si>
  <si>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</si>
  <si>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</si>
  <si>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</si>
  <si>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</si>
  <si>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</si>
  <si>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</si>
  <si>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</si>
  <si>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</si>
  <si>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</si>
  <si>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</si>
  <si>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</si>
  <si>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</si>
  <si>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</si>
  <si>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</si>
  <si>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</si>
  <si>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</si>
  <si>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</si>
  <si>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</si>
  <si>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</si>
  <si>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</si>
  <si>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</si>
  <si>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 xml:space="preserve">ნიკო </t>
  </si>
  <si>
    <t>აფციაური</t>
  </si>
  <si>
    <t>01001099038</t>
  </si>
  <si>
    <t>თბილისი გლდანის აღმასრულებელი</t>
  </si>
  <si>
    <t>მოდებაძე</t>
  </si>
  <si>
    <t>01019049248</t>
  </si>
  <si>
    <t>აღმაშენებლის იურისრი</t>
  </si>
  <si>
    <t>გოგსაძე</t>
  </si>
  <si>
    <t>60001053445</t>
  </si>
  <si>
    <t>აღმაშენებლის იურისტი</t>
  </si>
  <si>
    <t xml:space="preserve"> ზაზა</t>
  </si>
  <si>
    <t>ჭურღულია</t>
  </si>
  <si>
    <t>19001009597</t>
  </si>
  <si>
    <t>ფოთის ოფისის აღმასრულებელი</t>
  </si>
  <si>
    <t>თოფურიძე</t>
  </si>
  <si>
    <t>61001022146</t>
  </si>
  <si>
    <t>ბათუმის საორგანიზაციო</t>
  </si>
  <si>
    <t>მაყვალა</t>
  </si>
  <si>
    <t xml:space="preserve"> ციცხვაია</t>
  </si>
  <si>
    <t>01021015368</t>
  </si>
  <si>
    <t>აღმაშენებლის დამლაგებელი</t>
  </si>
  <si>
    <t>01007005566</t>
  </si>
  <si>
    <t>01008025981</t>
  </si>
  <si>
    <t>43001014580</t>
  </si>
  <si>
    <t>01029005245</t>
  </si>
  <si>
    <t>59001006498</t>
  </si>
  <si>
    <t>44001001688</t>
  </si>
  <si>
    <t>43001002377</t>
  </si>
  <si>
    <t>59001008059</t>
  </si>
  <si>
    <t>44001000032</t>
  </si>
  <si>
    <t>44001001537</t>
  </si>
  <si>
    <t>59001105861</t>
  </si>
  <si>
    <t>59001122255</t>
  </si>
  <si>
    <t>57001017809</t>
  </si>
  <si>
    <t>24001001966</t>
  </si>
  <si>
    <t>59301129669</t>
  </si>
  <si>
    <t>59001074959</t>
  </si>
  <si>
    <t>59701136939</t>
  </si>
  <si>
    <t>57001012247</t>
  </si>
  <si>
    <t>03001000465</t>
  </si>
  <si>
    <t>47001005184</t>
  </si>
  <si>
    <t>01017048648</t>
  </si>
  <si>
    <t>23001001791</t>
  </si>
  <si>
    <t>24001046278</t>
  </si>
  <si>
    <t>24001035242</t>
  </si>
  <si>
    <t>10001005401</t>
  </si>
  <si>
    <t>12001082359</t>
  </si>
  <si>
    <t>61009000041</t>
  </si>
  <si>
    <t>52001024257</t>
  </si>
  <si>
    <t>30001001776</t>
  </si>
  <si>
    <t>61009006175</t>
  </si>
  <si>
    <t>45001004226</t>
  </si>
  <si>
    <t>27001038374</t>
  </si>
  <si>
    <t>10001034407</t>
  </si>
  <si>
    <t>ქარელის დამლაგებელი</t>
  </si>
  <si>
    <t>მცხეთა მთიანეთის ხელმძღვანელი</t>
  </si>
  <si>
    <t>ყაზბეგის აღმასრულებელი</t>
  </si>
  <si>
    <t>ქარელის ოფისმენეჯერი</t>
  </si>
  <si>
    <t>გორის აღმასრულებელი</t>
  </si>
  <si>
    <t>ყაზბეგის ოფისმენეჯერი</t>
  </si>
  <si>
    <t>ყაბეგის ხელმძღვანელი</t>
  </si>
  <si>
    <t>გორის ოფისმენეჯერი</t>
  </si>
  <si>
    <t>გორის დამლაგებელი</t>
  </si>
  <si>
    <t>ქარელის ოფისის აღმასრულებელი</t>
  </si>
  <si>
    <t>კასპის ოფისმენეჯერი</t>
  </si>
  <si>
    <t>გორის ოფისის დამლაგებელი</t>
  </si>
  <si>
    <t>ხაშრის აღმასრულებელი</t>
  </si>
  <si>
    <t>ადიგენის ოფისის ხელმძღვანელი</t>
  </si>
  <si>
    <t>ახალციხის აღმასრულებელი</t>
  </si>
  <si>
    <t>კომპიუტერული ტექნიკოსი</t>
  </si>
  <si>
    <t>თიანეთის ახალგაზრდული</t>
  </si>
  <si>
    <t>კასპის მენეჯერი</t>
  </si>
  <si>
    <t>კასპის აღმასრულებელი</t>
  </si>
  <si>
    <t>ბოლნისის ოფისმენეჯერი</t>
  </si>
  <si>
    <t>გარდაბნის ოფისმენეჯერები</t>
  </si>
  <si>
    <t>წალკის ხელმძღვანელი</t>
  </si>
  <si>
    <t>წალკის ოფისმენეჯერი</t>
  </si>
  <si>
    <t>თეთრიწყაროს  ოფისმენეჯერი</t>
  </si>
  <si>
    <t>წალკის აღმასრულებელი</t>
  </si>
  <si>
    <t>ყვარელის ოფისმენეჯერი</t>
  </si>
  <si>
    <t>კასპის დამლაგებელი</t>
  </si>
  <si>
    <t>ბოლნისის დამლაგებელი</t>
  </si>
  <si>
    <t xml:space="preserve">სამსონ </t>
  </si>
  <si>
    <t>გოგიბედაშვილი</t>
  </si>
  <si>
    <t xml:space="preserve">გოგლიძე </t>
  </si>
  <si>
    <t xml:space="preserve">ხელმძღვანელი                                                  ბუღალტერი (ან საამისოდ უფლებამოსილი </t>
  </si>
  <si>
    <t>ევა</t>
  </si>
  <si>
    <t xml:space="preserve"> გიგილაშვილი</t>
  </si>
  <si>
    <t xml:space="preserve"> ლაფანაშვილი</t>
  </si>
  <si>
    <t xml:space="preserve">პაატა </t>
  </si>
  <si>
    <t>ბედიანაშვილი</t>
  </si>
  <si>
    <t>ოდიშვილი</t>
  </si>
  <si>
    <t xml:space="preserve"> მარჯანიძე</t>
  </si>
  <si>
    <t xml:space="preserve">მედეა </t>
  </si>
  <si>
    <t>აბაშიძე</t>
  </si>
  <si>
    <t>გივი</t>
  </si>
  <si>
    <t xml:space="preserve"> სუჯაშვილი</t>
  </si>
  <si>
    <t xml:space="preserve">სანდრო </t>
  </si>
  <si>
    <t>კვირჭიშვილი</t>
  </si>
  <si>
    <t xml:space="preserve">ზინაიდა </t>
  </si>
  <si>
    <t>ცერცვაძე</t>
  </si>
  <si>
    <t xml:space="preserve">გვანცა </t>
  </si>
  <si>
    <t>საბალაშვილი</t>
  </si>
  <si>
    <t>რომან</t>
  </si>
  <si>
    <t xml:space="preserve"> ლომსაძე</t>
  </si>
  <si>
    <t xml:space="preserve">კამო </t>
  </si>
  <si>
    <t>ბერიანიძე</t>
  </si>
  <si>
    <t xml:space="preserve">მთვარისა </t>
  </si>
  <si>
    <t>ინაკავაძე</t>
  </si>
  <si>
    <t>თეთრუაშვილი</t>
  </si>
  <si>
    <t xml:space="preserve">ცისმარი </t>
  </si>
  <si>
    <t>მჭედლიშვილი</t>
  </si>
  <si>
    <t xml:space="preserve">მერი </t>
  </si>
  <si>
    <t>შუბითიძე</t>
  </si>
  <si>
    <t xml:space="preserve"> ნარიმანიშვილი</t>
  </si>
  <si>
    <t xml:space="preserve">ივანე </t>
  </si>
  <si>
    <t>გვარამაძე</t>
  </si>
  <si>
    <t>ლუკა</t>
  </si>
  <si>
    <t xml:space="preserve"> სახიტაშვილი</t>
  </si>
  <si>
    <t>ციხელაშვილი</t>
  </si>
  <si>
    <t>ანი</t>
  </si>
  <si>
    <t xml:space="preserve"> ბალხამიშვილი</t>
  </si>
  <si>
    <t>ბუნტური</t>
  </si>
  <si>
    <t xml:space="preserve">ნინო </t>
  </si>
  <si>
    <t>გოშაძე</t>
  </si>
  <si>
    <t xml:space="preserve">ჯუმბერ </t>
  </si>
  <si>
    <t>ბახუნტარაძე</t>
  </si>
  <si>
    <t>გერლიანი</t>
  </si>
  <si>
    <t xml:space="preserve">ანნა </t>
  </si>
  <si>
    <t>მუშკუდიანი</t>
  </si>
  <si>
    <t xml:space="preserve">ავტანდილ </t>
  </si>
  <si>
    <t>ტუნაძე</t>
  </si>
  <si>
    <t xml:space="preserve">თინათინ </t>
  </si>
  <si>
    <t xml:space="preserve">ზოია </t>
  </si>
  <si>
    <t>მუმლაური</t>
  </si>
  <si>
    <t xml:space="preserve">ქეთევან </t>
  </si>
  <si>
    <t>დოხნაძე</t>
  </si>
  <si>
    <t>მოსახლეობასთან შეხვედრა</t>
  </si>
  <si>
    <t>დასავლეთ საქართველო</t>
  </si>
  <si>
    <t>5 დღე</t>
  </si>
  <si>
    <t>ჯანდიერი</t>
  </si>
  <si>
    <t xml:space="preserve"> შალვა</t>
  </si>
  <si>
    <t>ივანელაშვილი</t>
  </si>
  <si>
    <t>მირიან</t>
  </si>
  <si>
    <t xml:space="preserve"> მაჭავარიანი</t>
  </si>
  <si>
    <t xml:space="preserve"> მამუკა</t>
  </si>
  <si>
    <t>გოგლიძე</t>
  </si>
  <si>
    <t xml:space="preserve"> დალბაშვილი</t>
  </si>
  <si>
    <t xml:space="preserve"> ბურჭულაძე</t>
  </si>
  <si>
    <t>3 დღე</t>
  </si>
  <si>
    <t>რუხაძე</t>
  </si>
  <si>
    <t>01023003699</t>
  </si>
  <si>
    <t>2 დღე</t>
  </si>
  <si>
    <t>ბრიუსელი</t>
  </si>
  <si>
    <t>სტრასბურგი</t>
  </si>
  <si>
    <t>ევროპელ პარტნიორებთან შეხვედრა</t>
  </si>
  <si>
    <t>ინტერნეტ დომეინის საფასური</t>
  </si>
  <si>
    <t>ინტერნეტ ქსელის გაყვანით მომსახურეობა</t>
  </si>
  <si>
    <t>1.2.15.3</t>
  </si>
  <si>
    <t>1.2.15.4</t>
  </si>
  <si>
    <t>1.2.15.5</t>
  </si>
  <si>
    <t>კარტრიჯების დატენვა</t>
  </si>
  <si>
    <t>სარეკლამო საკონსულტაციო მომსახურეობის გაწევა</t>
  </si>
  <si>
    <t>ჯოხაძე</t>
  </si>
  <si>
    <t>ფოტოგრაფიული მომსახურეობა</t>
  </si>
  <si>
    <t>13.06.2016</t>
  </si>
  <si>
    <t xml:space="preserve">ილია </t>
  </si>
  <si>
    <t>მესხი</t>
  </si>
  <si>
    <t>სალექციო კურსი</t>
  </si>
  <si>
    <t>08.06.2016</t>
  </si>
  <si>
    <t>იოსები</t>
  </si>
  <si>
    <t>სანაძე</t>
  </si>
  <si>
    <t>ბათუმის ოფისის ინტერნეტით უზრუნველყოფა</t>
  </si>
  <si>
    <t>ლევანი</t>
  </si>
  <si>
    <t>სატრანსპორტო საშუალებით მომსახ-ბა</t>
  </si>
  <si>
    <t>იოსებიძე</t>
  </si>
  <si>
    <t>სატელევიზიო აპარატურითა და გენერატორით მომსახურება</t>
  </si>
  <si>
    <t xml:space="preserve">საბა </t>
  </si>
  <si>
    <t>ვეკუა</t>
  </si>
  <si>
    <t>თარგმნა</t>
  </si>
  <si>
    <t>ილარიანი</t>
  </si>
  <si>
    <t>აპარატურით ტექნიკური მომსახურება</t>
  </si>
  <si>
    <t>გოგი</t>
  </si>
  <si>
    <t>სურმავა</t>
  </si>
  <si>
    <t>აპარატურის მონტაჟი-დემონტაჟი</t>
  </si>
  <si>
    <t>მაღულარია</t>
  </si>
  <si>
    <t>იური</t>
  </si>
  <si>
    <t>ფოფხაძე</t>
  </si>
  <si>
    <t>პროგრამული მომსახურება</t>
  </si>
  <si>
    <t>მაღრაძე</t>
  </si>
  <si>
    <t>სარეკლამო რგოლის დამზადების საფასური</t>
  </si>
  <si>
    <t>20.05.2016</t>
  </si>
  <si>
    <t>თორნიკე</t>
  </si>
  <si>
    <t>რამაზი</t>
  </si>
  <si>
    <t>ნაცვლიშვილი</t>
  </si>
  <si>
    <t>ეკა</t>
  </si>
  <si>
    <t>01.06.2016</t>
  </si>
  <si>
    <t>ლაურინეს</t>
  </si>
  <si>
    <t>ფილიპავიციუს</t>
  </si>
  <si>
    <t>ა(ა)იპ. პლატფორმა ახალი პოლიტიკური მოძრაობა -სახელმწიფო ხალხისთვის</t>
  </si>
  <si>
    <t>სატელევიზიო რეკლამის ხარჯი</t>
  </si>
  <si>
    <t>შპს სტუდია მაესტრო</t>
  </si>
  <si>
    <t>ახალი პოლიტ. მოძრაობა სახელმწიფო ხალხისთვის</t>
  </si>
  <si>
    <t>წუთი</t>
  </si>
  <si>
    <t>შპს ტელეიმედი</t>
  </si>
  <si>
    <t>შპს ინტერმედია პლიუსი</t>
  </si>
  <si>
    <t>სულ:****9483</t>
  </si>
  <si>
    <t>18.05.2016</t>
  </si>
  <si>
    <t>27.05.2016</t>
  </si>
  <si>
    <t>სატრანსპორტო მომსახურება</t>
  </si>
  <si>
    <t>სს რეალ ინვესტი</t>
  </si>
  <si>
    <t>შპს ემეი კონსალტინგი</t>
  </si>
  <si>
    <t>ყრილობის ვიზუალური გაფორმება</t>
  </si>
  <si>
    <t>19.05.2016</t>
  </si>
  <si>
    <t>სასტუმრო კოლხიდა</t>
  </si>
  <si>
    <t>მომსახურების ღირებულება</t>
  </si>
  <si>
    <t>შპს კრეატორი</t>
  </si>
  <si>
    <t>ლაურინეს ფილიპავიციუს</t>
  </si>
  <si>
    <t>საკონსულტაციო მომსახურება</t>
  </si>
  <si>
    <t>08.06.2016 -23.10.2016</t>
  </si>
  <si>
    <t>ნანა ცინდელიანი</t>
  </si>
  <si>
    <t>GE08TB7323145061100007</t>
  </si>
  <si>
    <t>სს  თიბისი  ბანკი</t>
  </si>
  <si>
    <t>ლალი გეფერიძე</t>
  </si>
  <si>
    <t>01006000433</t>
  </si>
  <si>
    <t>GE61TB7883036010300012</t>
  </si>
  <si>
    <t>რევაზ სახვაძე</t>
  </si>
  <si>
    <t>01034001201</t>
  </si>
  <si>
    <t>GE69TB7786736010100013</t>
  </si>
  <si>
    <t>თამარ კაპანაძე</t>
  </si>
  <si>
    <t>01012028700</t>
  </si>
  <si>
    <t>GE98TB7145045061100017</t>
  </si>
  <si>
    <t>მაია ტაბიძე,</t>
  </si>
  <si>
    <t>GE73TB7170236010100017</t>
  </si>
  <si>
    <t>დავით ბუჩუკური</t>
  </si>
  <si>
    <t>14001007802</t>
  </si>
  <si>
    <t>GE77TB7882736010100016</t>
  </si>
  <si>
    <t>ირინა ლორია</t>
  </si>
  <si>
    <t>01025004449</t>
  </si>
  <si>
    <t>GE75TB7848536010100016</t>
  </si>
  <si>
    <t>ირაკლი მოდებაძე</t>
  </si>
  <si>
    <t>GE64TB7384145061100023</t>
  </si>
  <si>
    <t>დავით ლაბაძე</t>
  </si>
  <si>
    <t>57001013613</t>
  </si>
  <si>
    <t>GE69TB7317645063600038</t>
  </si>
  <si>
    <t>გრიგოლი ჟვანია</t>
  </si>
  <si>
    <t>01006016505</t>
  </si>
  <si>
    <t>GE24TB7231745061100021</t>
  </si>
  <si>
    <t>აგიტ მირზოევი</t>
  </si>
  <si>
    <t>01002012375</t>
  </si>
  <si>
    <t>GE26TB1105145061622334</t>
  </si>
  <si>
    <t>დავით მახათაძე</t>
  </si>
  <si>
    <t>GE68TB7250945061100015</t>
  </si>
  <si>
    <t>არაფულადი შემოწირულობა</t>
  </si>
  <si>
    <t>ბერდი გამყრელიძე</t>
  </si>
  <si>
    <t>01006018745</t>
  </si>
  <si>
    <t>ფეისბუქ მომსახურეობა</t>
  </si>
  <si>
    <t>ნიკა უხურგულაშვილი</t>
  </si>
  <si>
    <t>01012026758</t>
  </si>
  <si>
    <t>გიორგი თაქთაქიშვილი</t>
  </si>
  <si>
    <t>01031004622</t>
  </si>
  <si>
    <t>ფეისბუქ გვერდი</t>
  </si>
  <si>
    <t>ლაშა ლობჯანიძე</t>
  </si>
  <si>
    <t>01024075734</t>
  </si>
  <si>
    <t>GE14TB7426945063600025</t>
  </si>
  <si>
    <t>დავითი ნაროუშვილი</t>
  </si>
  <si>
    <t>39001040068</t>
  </si>
  <si>
    <t>GE92TB7040345061100025</t>
  </si>
  <si>
    <t>დიმიტრი ბლუაშვილი</t>
  </si>
  <si>
    <t>01017042400</t>
  </si>
  <si>
    <t>GE87TB7038245061100026</t>
  </si>
  <si>
    <t>ვლადიმერ კახაძე</t>
  </si>
  <si>
    <t>01015002510</t>
  </si>
  <si>
    <t>GE86TB7256736010100017</t>
  </si>
  <si>
    <t>გელა ჩხეიძე</t>
  </si>
  <si>
    <t>59001011184</t>
  </si>
  <si>
    <t>GE70TB4320745068122334</t>
  </si>
  <si>
    <t>10.08.2016</t>
  </si>
  <si>
    <t>ცისია ნემსიწვერიძე</t>
  </si>
  <si>
    <t>49001002050</t>
  </si>
  <si>
    <t>GE15TB7044845061100022</t>
  </si>
  <si>
    <t>თიბისი ბანკი</t>
  </si>
  <si>
    <t>11.08.2016</t>
  </si>
  <si>
    <t>GE34TB7720745061100029</t>
  </si>
  <si>
    <t>12.08.2016</t>
  </si>
  <si>
    <t>გიორგი მეგრელიშვილი</t>
  </si>
  <si>
    <t>20001011662</t>
  </si>
  <si>
    <t>GE67TB0987336010300048</t>
  </si>
  <si>
    <t>ძაგნიძე</t>
  </si>
  <si>
    <t xml:space="preserve"> მეხრიშვილი</t>
  </si>
  <si>
    <t>ნაროუშვილი</t>
  </si>
  <si>
    <t>ექსპერტი ევროპული თანამშრომლობის ახალაგზრდულ საკითხებში</t>
  </si>
  <si>
    <t>დიმიტრი</t>
  </si>
  <si>
    <t>ბლუაშვილი</t>
  </si>
  <si>
    <t>მელაშვილი</t>
  </si>
  <si>
    <t>01005029974</t>
  </si>
  <si>
    <t>გიგიტაშვილი</t>
  </si>
  <si>
    <t>დავითი</t>
  </si>
  <si>
    <t>ახალგაზრდულ პოლიტიკურ ფორუმში მონაწილეობა</t>
  </si>
  <si>
    <t>ბერნი</t>
  </si>
  <si>
    <t>6 დღე</t>
  </si>
  <si>
    <t>ხონი</t>
  </si>
  <si>
    <t>1 დღე</t>
  </si>
  <si>
    <t xml:space="preserve">შალვა </t>
  </si>
  <si>
    <t>თოიძე</t>
  </si>
  <si>
    <t>სამსონი</t>
  </si>
  <si>
    <t>გურჯაანი</t>
  </si>
  <si>
    <t>თელავი</t>
  </si>
  <si>
    <t>გორი</t>
  </si>
  <si>
    <t>საგარეჯო</t>
  </si>
  <si>
    <t>წყალტუბო</t>
  </si>
  <si>
    <t>ფოთი მარტვილი</t>
  </si>
  <si>
    <t>შეხვედრა</t>
  </si>
  <si>
    <t>ვაშინგტონი</t>
  </si>
  <si>
    <t>8 დღე</t>
  </si>
  <si>
    <t>ფილადელფია</t>
  </si>
  <si>
    <t>ქ ლვოვი</t>
  </si>
  <si>
    <t>7 დღე</t>
  </si>
  <si>
    <t>მეშველიანი</t>
  </si>
  <si>
    <t>27001007904</t>
  </si>
  <si>
    <t>მაღალ გამავლობის</t>
  </si>
  <si>
    <t>ტოიოტა</t>
  </si>
  <si>
    <t>პრადო</t>
  </si>
  <si>
    <t>GGJ685</t>
  </si>
  <si>
    <t>შპს ავტორენტ</t>
  </si>
  <si>
    <t>ლენდ კრუიზერი</t>
  </si>
  <si>
    <t>BB204VV</t>
  </si>
  <si>
    <t>მსუბუქი</t>
  </si>
  <si>
    <t>მერსედეს</t>
  </si>
  <si>
    <t>ეს კლასს</t>
  </si>
  <si>
    <t>GG354NN</t>
  </si>
  <si>
    <t>ბილბორდის იჯარა</t>
  </si>
  <si>
    <t>ბილბორდი</t>
  </si>
  <si>
    <t>01001011476</t>
  </si>
  <si>
    <t xml:space="preserve">  თეა სალუქაშვილი</t>
  </si>
  <si>
    <t>საარჩევნო პროგრამის დამუშავება</t>
  </si>
  <si>
    <t>საინფორმაციო მომსახურეობა</t>
  </si>
  <si>
    <t>სატელევიზიო რეკლამის გაშვების დაგეგმვა,გრაფიკის შექმნა</t>
  </si>
  <si>
    <t xml:space="preserve">ხელმოწერების შეგროვება , მომსახურეობა </t>
  </si>
  <si>
    <t>ავიაბილეთების საფსური</t>
  </si>
  <si>
    <t>ვიდეო კლიპის გადაება , მომსაურეობა</t>
  </si>
  <si>
    <t xml:space="preserve">გენერატორითა და განათებით მომსახურეობა </t>
  </si>
  <si>
    <t>საიტის მომზადების ნაწილი ხარჯი</t>
  </si>
  <si>
    <t>სატრანსპორტო მომსახურეობა</t>
  </si>
  <si>
    <t>ხელმოწერათა სიების გადამოწმება</t>
  </si>
  <si>
    <t>ხელმოწერების შეგროვება</t>
  </si>
  <si>
    <t>საწვავის ბარათები</t>
  </si>
  <si>
    <t>ავიაბილეთები</t>
  </si>
  <si>
    <t>საბანკო ხარჯი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</si>
  <si>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</si>
  <si>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</si>
  <si>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</si>
  <si>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</si>
  <si>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</si>
  <si>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</si>
  <si>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</si>
  <si>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</si>
  <si>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1.2.15.14</t>
  </si>
  <si>
    <t>1.2.15.15</t>
  </si>
  <si>
    <t>1.2.15.16</t>
  </si>
  <si>
    <t>1.2.15.17</t>
  </si>
  <si>
    <t>1.2.15.18</t>
  </si>
  <si>
    <t>1.2.15.19</t>
  </si>
  <si>
    <t>1.2.15.20</t>
  </si>
  <si>
    <t>1.2.15.21</t>
  </si>
  <si>
    <t>1.2.15.22</t>
  </si>
  <si>
    <t>1.2.15.23</t>
  </si>
  <si>
    <t>ფეისბუქ მომსახურეობა ნიკა უხუნგუნაშვილი</t>
  </si>
  <si>
    <t xml:space="preserve">ფეისბუქ გვერდი </t>
  </si>
  <si>
    <t>08.06.2016-23.10.2016</t>
  </si>
  <si>
    <t xml:space="preserve">ა(ა)იპ პლატფორმა ახალი პოლიტიკური მოძრაობა სახელმწიფო ხალხისთვის </t>
  </si>
  <si>
    <t>37804160481</t>
  </si>
  <si>
    <t>ივნისი</t>
  </si>
  <si>
    <t>01017037521</t>
  </si>
  <si>
    <t xml:space="preserve">ივნისი </t>
  </si>
  <si>
    <t>01008017947</t>
  </si>
  <si>
    <t>01008002306</t>
  </si>
  <si>
    <t>ივნისი-ივლისი</t>
  </si>
  <si>
    <t>01024068946</t>
  </si>
  <si>
    <t>01006012377</t>
  </si>
  <si>
    <t>01018001095</t>
  </si>
  <si>
    <t>ივნისი -ივლისი</t>
  </si>
  <si>
    <t>01005023362</t>
  </si>
  <si>
    <t>ამომრჩევლებთან შეხვედრის რეპორტაჟი, ფოტოგრაფიული მომსახურება</t>
  </si>
  <si>
    <t>ივნისი ივლისი</t>
  </si>
  <si>
    <t>დილებაშვილი</t>
  </si>
  <si>
    <t>12001011761</t>
  </si>
  <si>
    <t>თათია</t>
  </si>
  <si>
    <t>ქუჯოშვილი</t>
  </si>
  <si>
    <t>61001074277</t>
  </si>
  <si>
    <t>ივლისი</t>
  </si>
  <si>
    <t>გოჩიტაშვილი</t>
  </si>
  <si>
    <t>01011013879</t>
  </si>
  <si>
    <t>პროგრამის ტექსტის რედაქტირება</t>
  </si>
  <si>
    <t>01001041330</t>
  </si>
  <si>
    <t>მომს.ღირ-ბა ხელმოწერების შესაგროვებლად</t>
  </si>
  <si>
    <t>თათხაშვილი</t>
  </si>
  <si>
    <t>01001067492</t>
  </si>
  <si>
    <t>ხომასურიძე</t>
  </si>
  <si>
    <t>01001079470</t>
  </si>
  <si>
    <t xml:space="preserve">ანა </t>
  </si>
  <si>
    <t>არჩვაძე</t>
  </si>
  <si>
    <t>01001084244</t>
  </si>
  <si>
    <t xml:space="preserve">ლიკა </t>
  </si>
  <si>
    <t>კაჭარავა</t>
  </si>
  <si>
    <t>01005040291</t>
  </si>
  <si>
    <t>გულიტაშვილი</t>
  </si>
  <si>
    <t>01008054784</t>
  </si>
  <si>
    <t>მათიაშვილი</t>
  </si>
  <si>
    <t>01017049514</t>
  </si>
  <si>
    <t>01017055692</t>
  </si>
  <si>
    <t>შუღლაძე</t>
  </si>
  <si>
    <t>01019057840</t>
  </si>
  <si>
    <t>ქოპილაშვილი</t>
  </si>
  <si>
    <t>01019067404</t>
  </si>
  <si>
    <t>01019076771</t>
  </si>
  <si>
    <t>ყაჯრიშვილი</t>
  </si>
  <si>
    <t>01019087808</t>
  </si>
  <si>
    <t>მურაზი</t>
  </si>
  <si>
    <t>მირზოევი</t>
  </si>
  <si>
    <t>01027068225</t>
  </si>
  <si>
    <t>ალავერდაშვილი</t>
  </si>
  <si>
    <t>01027072664</t>
  </si>
  <si>
    <t>ვახუშტი</t>
  </si>
  <si>
    <t>გოგოლაძე</t>
  </si>
  <si>
    <t>01027073854</t>
  </si>
  <si>
    <t>ვანო</t>
  </si>
  <si>
    <t>გიოშვილი</t>
  </si>
  <si>
    <t>01030049850</t>
  </si>
  <si>
    <t>01417063519</t>
  </si>
  <si>
    <t>სოფიო</t>
  </si>
  <si>
    <t>კუჭუხიძე</t>
  </si>
  <si>
    <t>01919089927</t>
  </si>
  <si>
    <t>ქარცივაძე</t>
  </si>
  <si>
    <t>62001042587</t>
  </si>
  <si>
    <t xml:space="preserve">მეჟდოიანი </t>
  </si>
  <si>
    <t>010030139000</t>
  </si>
  <si>
    <t>ტექსტის თარგმნა</t>
  </si>
  <si>
    <t>ლაშა</t>
  </si>
  <si>
    <t>ლობჯანიძე</t>
  </si>
  <si>
    <t>ზუგდიდში გაწეული წინასაარჩევნო კამპანიისთვის საფასური</t>
  </si>
  <si>
    <t>ახალაძე</t>
  </si>
  <si>
    <t>01019058158</t>
  </si>
  <si>
    <t>ამბროლაურში წინასაარჩევნო კამპანია თემაზე "წინასაარჩევნო იდეოლოგია</t>
  </si>
  <si>
    <t>ჭუმბურიძე</t>
  </si>
  <si>
    <t>54001050687</t>
  </si>
  <si>
    <t>წინასაარჩევნო ტრენინგი: არჩევნების დღის პროცედურები</t>
  </si>
  <si>
    <t>თენგიზი</t>
  </si>
  <si>
    <t>ჯანგულაშვილი</t>
  </si>
  <si>
    <t>01013025155</t>
  </si>
  <si>
    <t>ქუთაისში წინასაარჩევნო აგიტაცია და კორდინატორთა ტრენინგი</t>
  </si>
  <si>
    <t>ბორის</t>
  </si>
  <si>
    <t>მიხაილოვი</t>
  </si>
  <si>
    <t>01030034663</t>
  </si>
  <si>
    <t>მინი ფეხბურთში ინტერპარტიული ჩემპიონატის მსაჯობის საფასური</t>
  </si>
  <si>
    <t>ოქტაი</t>
  </si>
  <si>
    <t>ქაზუმოვი</t>
  </si>
  <si>
    <t>31001013121</t>
  </si>
  <si>
    <t>ნიუსვიკის ტექსტის თარგმნა აზერბაიჯანულ ენაზე</t>
  </si>
  <si>
    <t>აგვისტო</t>
  </si>
  <si>
    <t>თევზაძე</t>
  </si>
  <si>
    <t>37001047416</t>
  </si>
  <si>
    <t>მხარდამჭერთა სიების შემოწმება კორექტირება</t>
  </si>
  <si>
    <t>კახაძე</t>
  </si>
  <si>
    <t>05001012698</t>
  </si>
  <si>
    <t>კუპრავიშვილი</t>
  </si>
  <si>
    <t>13001011915</t>
  </si>
  <si>
    <t>ჩხიტუნიძე</t>
  </si>
  <si>
    <t>039010022670</t>
  </si>
  <si>
    <t>მახაშვილი</t>
  </si>
  <si>
    <t>01005032607</t>
  </si>
  <si>
    <t>თამარ</t>
  </si>
  <si>
    <t>ძაძამია</t>
  </si>
  <si>
    <t>01027066394</t>
  </si>
  <si>
    <t>გუგუნავა</t>
  </si>
  <si>
    <t>61004059251</t>
  </si>
  <si>
    <t>მაჩიტიძე</t>
  </si>
  <si>
    <t>60001140703</t>
  </si>
  <si>
    <t>თინათინ</t>
  </si>
  <si>
    <t>ბოჭორიშვილი</t>
  </si>
  <si>
    <t>60001145418</t>
  </si>
  <si>
    <t>დვალი</t>
  </si>
  <si>
    <t>56001021751</t>
  </si>
  <si>
    <t>იზოლდა</t>
  </si>
  <si>
    <t>კურტანიძე</t>
  </si>
  <si>
    <t>01027076878</t>
  </si>
  <si>
    <t>01027075405</t>
  </si>
  <si>
    <t>ნიჟარაძე</t>
  </si>
  <si>
    <t>12001090146</t>
  </si>
  <si>
    <t>ნეფარიძე</t>
  </si>
  <si>
    <t>54001051761</t>
  </si>
  <si>
    <t>ხატია</t>
  </si>
  <si>
    <t>ენუქიძე</t>
  </si>
  <si>
    <t>01019037911</t>
  </si>
  <si>
    <t>ა(ა)იპ პლატფორმა ახალი პოლიტიკური მოძრაობა - სახელმწიფო ხალხისთვის"</t>
  </si>
  <si>
    <t>405145203</t>
  </si>
  <si>
    <t>შპს ედელვაისი</t>
  </si>
  <si>
    <t>კვების ღირებულება</t>
  </si>
  <si>
    <t>29.06.2016</t>
  </si>
  <si>
    <t>შპს ჯეოლენდ +</t>
  </si>
  <si>
    <t>რუკები</t>
  </si>
  <si>
    <t>27.06.2016</t>
  </si>
  <si>
    <t>სასტუმროს მომსახურება</t>
  </si>
  <si>
    <t>საკანცელარიო საქონელი</t>
  </si>
  <si>
    <t>27.07.2016</t>
  </si>
  <si>
    <t>შპს ტექნო ბუმი</t>
  </si>
  <si>
    <t>კონდენციონერის ღირებულება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</si>
  <si>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</si>
  <si>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</si>
  <si>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</si>
  <si>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შპს კონექტი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</si>
  <si>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</si>
  <si>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</si>
  <si>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</si>
  <si>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</si>
  <si>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</si>
  <si>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</si>
  <si>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</si>
  <si>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</si>
  <si>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</si>
  <si>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საქართველოს განვითარების ფონდი</t>
  </si>
  <si>
    <t>405123174</t>
  </si>
  <si>
    <t>მოძრავი ქონების იჯარა , კომუნალურები</t>
  </si>
  <si>
    <t>დავით გამყრელიძე</t>
  </si>
  <si>
    <t>რუსთაველის ოფისის საიჯარო ქირა</t>
  </si>
  <si>
    <t>18.05.2016  01.06.2016  22.06.2016</t>
  </si>
  <si>
    <t>ოფისის იჯარა</t>
  </si>
  <si>
    <t>22.07.2016</t>
  </si>
  <si>
    <t>გიორგი რუხაძე</t>
  </si>
  <si>
    <t>ავიაბილეთების ღირებულება</t>
  </si>
  <si>
    <t>თორნიკე მეშველიანი</t>
  </si>
  <si>
    <t>სამივლინებო თანხა</t>
  </si>
  <si>
    <t>პაატა ბურჭულაძე</t>
  </si>
  <si>
    <t>გვანცა იობიძე</t>
  </si>
  <si>
    <t>დიანა ხალვაში</t>
  </si>
  <si>
    <t>რამაზ ქარჩავა</t>
  </si>
  <si>
    <t>დავით ნარუაშვილი</t>
  </si>
  <si>
    <t>ლელა კაპანაძე</t>
  </si>
  <si>
    <t>ნათია ბათირაშვილი</t>
  </si>
  <si>
    <t>გურანდა კონცელიძე</t>
  </si>
  <si>
    <t>ალექსი ქიბროწაშვილი</t>
  </si>
  <si>
    <t>ლია ლომინაშვილი</t>
  </si>
  <si>
    <t>სოფიკო შარაბიძე</t>
  </si>
  <si>
    <t>კახაბერ ბერიძე</t>
  </si>
  <si>
    <t>ირინე ტურაშვილი</t>
  </si>
  <si>
    <t>ანიკო ჯაფარიძე</t>
  </si>
  <si>
    <t>ნოდარ ხაჩიძე</t>
  </si>
  <si>
    <t>ცირა დვალიშვილი</t>
  </si>
  <si>
    <t>ვარდიკო ორბეთიშვილი</t>
  </si>
  <si>
    <t>ვიოლეტა უგულავა</t>
  </si>
  <si>
    <t>ემზარი გორგილაძე</t>
  </si>
  <si>
    <t>იოსებ ბეჟანიშვილი</t>
  </si>
  <si>
    <t>გიორგი ხაზიური</t>
  </si>
  <si>
    <t>დიტო კვირკველია</t>
  </si>
  <si>
    <t>ნანი სკანაძე</t>
  </si>
  <si>
    <t>კონსტანტინე ლობჟანიძე</t>
  </si>
  <si>
    <t>აკაკი კვინტლაძე</t>
  </si>
  <si>
    <t>ცოტნე გლოველი</t>
  </si>
  <si>
    <t>ზურაბ პინაიშვილი</t>
  </si>
  <si>
    <t>ლევან ნუცუბიძე</t>
  </si>
  <si>
    <t>ნუგზარ ღვალაძე</t>
  </si>
  <si>
    <t>გურამ გურჩიანი</t>
  </si>
  <si>
    <t>ზურაბ კიკვაძე</t>
  </si>
  <si>
    <t>გრიგოლ ლაბარტყავა</t>
  </si>
  <si>
    <t>ირაკლი მერაბაშვილი</t>
  </si>
  <si>
    <t>გიორგი პეტრიაშვილი</t>
  </si>
  <si>
    <t>თეიმურაზ გაგუა</t>
  </si>
  <si>
    <t>გიორგი ეგრისელაშვილი</t>
  </si>
  <si>
    <t>ზაზა რევიშვილი</t>
  </si>
  <si>
    <t>მაია ტაბიძე</t>
  </si>
  <si>
    <t>თამაზ ხიზანიშვილი</t>
  </si>
  <si>
    <t>სოფიო ბაღდავაძე</t>
  </si>
  <si>
    <t>ვახტანგ პეტრიაშვილი</t>
  </si>
  <si>
    <t>ნუგზარ ჯაში</t>
  </si>
  <si>
    <t>თამარ ჯიშკარიანი</t>
  </si>
  <si>
    <t>კახაბერ ქურციკიძე</t>
  </si>
  <si>
    <t>გიორგი სტეფანაშვილი</t>
  </si>
  <si>
    <t>სალომე მეტონიძე</t>
  </si>
  <si>
    <t>სოფიო გიორგაძე</t>
  </si>
  <si>
    <t>გიორგი არევაძე</t>
  </si>
  <si>
    <t>გიორგი შერვაშიძე</t>
  </si>
  <si>
    <t>გიორგი ბეზარაშვილი</t>
  </si>
  <si>
    <t>ანი ბალხამიშვილი</t>
  </si>
  <si>
    <t>დავით თოფურიძე</t>
  </si>
  <si>
    <t>ევა გიგილაშვილი</t>
  </si>
  <si>
    <t>პაატა ბედიანაშვილი</t>
  </si>
  <si>
    <t>გიორგი ოდიშვილი</t>
  </si>
  <si>
    <t>მარინე მარჯანიძე</t>
  </si>
  <si>
    <t>მედეა აბაშიძე</t>
  </si>
  <si>
    <t>გივი სუჯაშვილი</t>
  </si>
  <si>
    <t>სანდრო კვირჭიშვილი</t>
  </si>
  <si>
    <t>ზინაიდა ცერცვაძე</t>
  </si>
  <si>
    <t>გვანცა ხაბალაშვილი</t>
  </si>
  <si>
    <t>მთვარისა ინაკავაძე</t>
  </si>
  <si>
    <t>ზურაბ თეთრუაშვილი</t>
  </si>
  <si>
    <t>ცისმარი მჭედლიშვილი</t>
  </si>
  <si>
    <t>ნინო გოშაძე</t>
  </si>
  <si>
    <t>თეიმურაზ ნარიმანიშვილი</t>
  </si>
  <si>
    <t>თინათინ გიგიტაშვილი</t>
  </si>
  <si>
    <t>ზოია მუმლაური</t>
  </si>
  <si>
    <t>ნინო პეტრიაშვილი</t>
  </si>
  <si>
    <t>01001025507</t>
  </si>
  <si>
    <t>შპს  ემ ეს ჯგუფი</t>
  </si>
  <si>
    <t>პლატფორმა ახალი პოლიტიკური მოძრაობა - სახელმწიფო ხალხისთვის</t>
  </si>
  <si>
    <t>კვ.მ</t>
  </si>
  <si>
    <t>ბეჭდური რეკლამი ხარჯი</t>
  </si>
  <si>
    <t>საკანონმდებლო ინიციატივა, თავისუფალი სასმართლო ხალხს</t>
  </si>
  <si>
    <t>საქართველოს განვითარების გეგმა</t>
  </si>
  <si>
    <t>პლატფორმა ახალი პოლიტიკური მოძრაობა -სახელმწიფო ხალხისთვის</t>
  </si>
  <si>
    <t>სკანონმდებლო პაკეტები -ინგლისურად</t>
  </si>
  <si>
    <t>ინსტიტუციური რეფორმების შესახებ კვლევათა კრებული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</si>
</sst>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0_);_(* \(#,##0.000\);_(* &quot;-&quot;??_);_(@_)"/>
  </numFmts>
  <fonts count="5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9"/>
      <name val="Arial"/>
      <family val="2"/>
    </font>
    <font>
      <sz val="11"/>
      <name val="Calibri"/>
      <family val="2"/>
      <scheme val="minor"/>
    </font>
    <font>
      <sz val="12"/>
      <name val="Sylfaen"/>
      <family val="1"/>
    </font>
    <font>
      <sz val="12"/>
      <color indexed="8"/>
      <name val="fmgm"/>
      <family val="1"/>
    </font>
    <font>
      <sz val="10"/>
      <color indexed="8"/>
      <name val="fmgm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fmgm"/>
      <family val="1"/>
    </font>
    <font>
      <sz val="9"/>
      <color theme="1"/>
      <name val="Segoe UI"/>
      <family val="2"/>
    </font>
    <font>
      <b/>
      <sz val="10"/>
      <color rgb="FFFF0000"/>
      <name val="Sylfaen"/>
      <family val="1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sz val="11"/>
      <name val="fmgm"/>
      <family val="1"/>
    </font>
    <font>
      <sz val="11"/>
      <color indexed="8"/>
      <name val="fmgm"/>
      <family val="1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35" fillId="0" borderId="0" applyFont="0" applyFill="0" applyBorder="0" applyAlignment="0" applyProtection="0"/>
    <xf numFmtId="0" fontId="1" fillId="0" borderId="0"/>
  </cellStyleXfs>
  <cellXfs count="80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3" xfId="2" applyFont="1" applyFill="1" applyBorder="1" applyAlignment="1" applyProtection="1">
      <alignment horizontal="center" vertical="top" wrapText="1"/>
    </xf>
    <xf numFmtId="1" fontId="24" fillId="5" borderId="23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4" xfId="2" applyFont="1" applyFill="1" applyBorder="1" applyAlignment="1" applyProtection="1">
      <alignment horizontal="left" vertical="top"/>
      <protection locked="0"/>
    </xf>
    <xf numFmtId="0" fontId="24" fillId="5" borderId="24" xfId="2" applyFont="1" applyFill="1" applyBorder="1" applyAlignment="1" applyProtection="1">
      <alignment horizontal="left" vertical="top" wrapText="1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1" fontId="24" fillId="5" borderId="25" xfId="2" applyNumberFormat="1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8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29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0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8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2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0" fontId="34" fillId="0" borderId="33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4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5" xfId="9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5" xfId="1" applyFont="1" applyFill="1" applyBorder="1" applyAlignment="1" applyProtection="1">
      <alignment horizontal="left"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5" xfId="9" applyFont="1" applyFill="1" applyBorder="1" applyAlignment="1" applyProtection="1">
      <alignment vertical="center"/>
    </xf>
    <xf numFmtId="14" fontId="19" fillId="0" borderId="34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4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36" fillId="0" borderId="1" xfId="0" applyNumberFormat="1" applyFont="1" applyBorder="1" applyAlignment="1">
      <alignment horizontal="left"/>
    </xf>
    <xf numFmtId="4" fontId="36" fillId="0" borderId="1" xfId="0" applyNumberFormat="1" applyFont="1" applyBorder="1" applyAlignment="1">
      <alignment horizontal="right"/>
    </xf>
    <xf numFmtId="0" fontId="37" fillId="0" borderId="1" xfId="0" applyFont="1" applyBorder="1" applyAlignment="1">
      <alignment horizontal="left"/>
    </xf>
    <xf numFmtId="49" fontId="17" fillId="5" borderId="0" xfId="0" applyNumberFormat="1" applyFont="1" applyFill="1" applyBorder="1" applyAlignment="1">
      <alignment vertical="center"/>
    </xf>
    <xf numFmtId="49" fontId="19" fillId="5" borderId="0" xfId="9" applyNumberFormat="1" applyFont="1" applyFill="1" applyBorder="1" applyAlignment="1" applyProtection="1">
      <alignment vertical="center"/>
    </xf>
    <xf numFmtId="49" fontId="29" fillId="5" borderId="15" xfId="9" applyNumberFormat="1" applyFont="1" applyFill="1" applyBorder="1" applyAlignment="1" applyProtection="1">
      <alignment horizontal="center" vertical="center"/>
    </xf>
    <xf numFmtId="49" fontId="36" fillId="0" borderId="1" xfId="0" applyNumberFormat="1" applyFont="1" applyBorder="1" applyAlignment="1">
      <alignment horizontal="left"/>
    </xf>
    <xf numFmtId="49" fontId="19" fillId="2" borderId="0" xfId="9" applyNumberFormat="1" applyFont="1" applyFill="1" applyBorder="1" applyAlignment="1" applyProtection="1">
      <alignment vertical="center"/>
    </xf>
    <xf numFmtId="49" fontId="17" fillId="0" borderId="0" xfId="0" applyNumberFormat="1" applyFont="1" applyAlignment="1">
      <alignment vertical="center"/>
    </xf>
    <xf numFmtId="0" fontId="32" fillId="0" borderId="1" xfId="0" applyFont="1" applyBorder="1" applyAlignment="1">
      <alignment horizontal="left"/>
    </xf>
    <xf numFmtId="49" fontId="38" fillId="0" borderId="1" xfId="0" applyNumberFormat="1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24" fillId="0" borderId="36" xfId="2" applyFont="1" applyFill="1" applyBorder="1" applyAlignment="1" applyProtection="1">
      <alignment horizontal="center" vertical="center" wrapText="1"/>
      <protection locked="0"/>
    </xf>
    <xf numFmtId="0" fontId="27" fillId="0" borderId="28" xfId="5" applyFont="1" applyBorder="1" applyAlignment="1" applyProtection="1">
      <alignment horizontal="center" wrapText="1"/>
      <protection locked="0"/>
    </xf>
    <xf numFmtId="1" fontId="24" fillId="0" borderId="28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1" fontId="24" fillId="0" borderId="37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28" xfId="5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7" fillId="0" borderId="1" xfId="5" applyNumberFormat="1" applyFont="1" applyBorder="1" applyAlignment="1" applyProtection="1">
      <alignment horizontal="center" wrapText="1"/>
      <protection locked="0"/>
    </xf>
    <xf numFmtId="0" fontId="21" fillId="5" borderId="19" xfId="4" applyFont="1" applyFill="1" applyBorder="1" applyAlignment="1" applyProtection="1">
      <alignment horizontal="center" vertical="center" wrapText="1"/>
    </xf>
    <xf numFmtId="0" fontId="39" fillId="2" borderId="1" xfId="0" applyFont="1" applyFill="1" applyBorder="1" applyAlignment="1">
      <alignment horizontal="center"/>
    </xf>
    <xf numFmtId="49" fontId="19" fillId="0" borderId="1" xfId="4" applyNumberFormat="1" applyFont="1" applyBorder="1" applyAlignment="1" applyProtection="1">
      <alignment horizontal="center" vertical="center" wrapText="1"/>
      <protection locked="0"/>
    </xf>
    <xf numFmtId="0" fontId="19" fillId="0" borderId="2" xfId="4" applyFont="1" applyBorder="1" applyAlignment="1" applyProtection="1">
      <alignment horizontal="center" vertical="center" wrapText="1"/>
      <protection locked="0"/>
    </xf>
    <xf numFmtId="49" fontId="19" fillId="0" borderId="2" xfId="4" applyNumberFormat="1" applyFont="1" applyBorder="1" applyAlignment="1" applyProtection="1">
      <alignment horizontal="center" vertical="center" wrapText="1"/>
      <protection locked="0"/>
    </xf>
    <xf numFmtId="0" fontId="39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9" fillId="2" borderId="1" xfId="4" applyFont="1" applyFill="1" applyBorder="1" applyAlignment="1" applyProtection="1">
      <alignment vertical="center" wrapText="1"/>
      <protection locked="0"/>
    </xf>
    <xf numFmtId="49" fontId="19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1" xfId="4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vertical="center" wrapText="1"/>
      <protection locked="0"/>
    </xf>
    <xf numFmtId="49" fontId="17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4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49" fontId="11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2" borderId="1" xfId="0" applyFont="1" applyFill="1" applyBorder="1"/>
    <xf numFmtId="0" fontId="0" fillId="2" borderId="1" xfId="0" applyFill="1" applyBorder="1"/>
    <xf numFmtId="49" fontId="11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19" xfId="4" applyFont="1" applyFill="1" applyBorder="1" applyAlignment="1" applyProtection="1">
      <alignment horizontal="center" vertical="center" wrapText="1"/>
    </xf>
    <xf numFmtId="0" fontId="19" fillId="5" borderId="2" xfId="4" applyFont="1" applyFill="1" applyBorder="1" applyAlignment="1" applyProtection="1">
      <alignment horizontal="center" vertical="center" wrapText="1"/>
    </xf>
    <xf numFmtId="0" fontId="11" fillId="0" borderId="0" xfId="0" applyFont="1" applyProtection="1">
      <protection locked="0"/>
    </xf>
    <xf numFmtId="0" fontId="0" fillId="5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21" fillId="5" borderId="1" xfId="4" applyFont="1" applyFill="1" applyBorder="1" applyAlignment="1" applyProtection="1">
      <alignment horizontal="right" vertical="center" wrapText="1"/>
    </xf>
    <xf numFmtId="0" fontId="21" fillId="5" borderId="5" xfId="4" applyFont="1" applyFill="1" applyBorder="1" applyAlignment="1" applyProtection="1">
      <alignment horizontal="right" vertical="center" wrapText="1"/>
    </xf>
    <xf numFmtId="0" fontId="19" fillId="0" borderId="1" xfId="4" applyFont="1" applyBorder="1" applyAlignment="1" applyProtection="1">
      <alignment horizontal="right" vertical="center" wrapText="1"/>
      <protection locked="0"/>
    </xf>
    <xf numFmtId="0" fontId="19" fillId="2" borderId="1" xfId="4" applyFont="1" applyFill="1" applyBorder="1" applyAlignment="1" applyProtection="1">
      <alignment horizontal="right" vertical="center" wrapText="1"/>
      <protection locked="0"/>
    </xf>
    <xf numFmtId="0" fontId="17" fillId="2" borderId="1" xfId="4" applyFont="1" applyFill="1" applyBorder="1" applyAlignment="1" applyProtection="1">
      <alignment horizontal="right" vertical="center" wrapText="1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>
      <alignment horizontal="right"/>
    </xf>
    <xf numFmtId="0" fontId="19" fillId="5" borderId="5" xfId="4" applyFont="1" applyFill="1" applyBorder="1" applyAlignment="1" applyProtection="1">
      <alignment horizontal="right" vertical="center" wrapText="1"/>
    </xf>
    <xf numFmtId="0" fontId="11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17" fillId="0" borderId="3" xfId="0" applyFont="1" applyBorder="1" applyAlignment="1" applyProtection="1">
      <alignment horizontal="right"/>
      <protection locked="0"/>
    </xf>
    <xf numFmtId="0" fontId="17" fillId="0" borderId="0" xfId="0" applyFont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right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49" fontId="21" fillId="5" borderId="1" xfId="4" applyNumberFormat="1" applyFont="1" applyFill="1" applyBorder="1" applyAlignment="1" applyProtection="1">
      <alignment horizontal="center" vertical="center" wrapText="1"/>
    </xf>
    <xf numFmtId="49" fontId="19" fillId="5" borderId="1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49" fontId="17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3" fontId="40" fillId="2" borderId="1" xfId="1" applyNumberFormat="1" applyFont="1" applyFill="1" applyBorder="1" applyAlignment="1" applyProtection="1">
      <alignment horizontal="left" vertical="center" wrapText="1"/>
    </xf>
    <xf numFmtId="49" fontId="40" fillId="2" borderId="1" xfId="1" applyNumberFormat="1" applyFont="1" applyFill="1" applyBorder="1" applyAlignment="1" applyProtection="1">
      <alignment horizontal="left" vertical="center" wrapText="1"/>
    </xf>
    <xf numFmtId="0" fontId="40" fillId="0" borderId="1" xfId="1" applyFont="1" applyFill="1" applyBorder="1" applyAlignment="1" applyProtection="1">
      <alignment horizontal="left" vertical="center" wrapText="1" indent="1"/>
    </xf>
    <xf numFmtId="3" fontId="40" fillId="2" borderId="1" xfId="1" applyNumberFormat="1" applyFont="1" applyFill="1" applyBorder="1" applyAlignment="1" applyProtection="1">
      <alignment horizontal="center" vertical="center" wrapText="1"/>
    </xf>
    <xf numFmtId="3" fontId="40" fillId="5" borderId="1" xfId="1" applyNumberFormat="1" applyFont="1" applyFill="1" applyBorder="1" applyAlignment="1" applyProtection="1">
      <alignment horizontal="center" vertical="center" wrapText="1"/>
    </xf>
    <xf numFmtId="0" fontId="41" fillId="0" borderId="1" xfId="0" applyNumberFormat="1" applyFont="1" applyFill="1" applyBorder="1" applyAlignment="1">
      <alignment horizontal="left" vertical="top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41" fillId="0" borderId="1" xfId="0" applyNumberFormat="1" applyFont="1" applyFill="1" applyBorder="1" applyAlignment="1">
      <alignment horizontal="center" vertical="top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3" fontId="23" fillId="5" borderId="1" xfId="0" applyNumberFormat="1" applyFont="1" applyFill="1" applyBorder="1" applyAlignment="1" applyProtection="1">
      <alignment horizontal="center"/>
    </xf>
    <xf numFmtId="0" fontId="23" fillId="5" borderId="0" xfId="0" applyFont="1" applyFill="1" applyProtection="1"/>
    <xf numFmtId="0" fontId="40" fillId="5" borderId="0" xfId="0" applyFont="1" applyFill="1" applyBorder="1" applyProtection="1"/>
    <xf numFmtId="0" fontId="40" fillId="5" borderId="0" xfId="1" applyFont="1" applyFill="1" applyBorder="1" applyAlignment="1" applyProtection="1">
      <alignment horizontal="center" vertical="center"/>
    </xf>
    <xf numFmtId="0" fontId="43" fillId="2" borderId="0" xfId="0" applyFont="1" applyFill="1"/>
    <xf numFmtId="0" fontId="40" fillId="5" borderId="0" xfId="0" applyFont="1" applyFill="1" applyProtection="1"/>
    <xf numFmtId="0" fontId="40" fillId="5" borderId="0" xfId="0" applyFont="1" applyFill="1" applyAlignment="1" applyProtection="1">
      <alignment horizontal="center"/>
    </xf>
    <xf numFmtId="0" fontId="40" fillId="2" borderId="0" xfId="0" applyFont="1" applyFill="1" applyBorder="1" applyProtection="1"/>
    <xf numFmtId="0" fontId="40" fillId="2" borderId="0" xfId="0" applyFont="1" applyFill="1" applyAlignment="1" applyProtection="1">
      <alignment horizontal="center"/>
    </xf>
    <xf numFmtId="0" fontId="40" fillId="5" borderId="0" xfId="1" applyFont="1" applyFill="1" applyAlignment="1" applyProtection="1">
      <alignment horizontal="center" vertical="center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4" fontId="41" fillId="0" borderId="38" xfId="0" applyNumberFormat="1" applyFont="1" applyFill="1" applyBorder="1" applyAlignment="1">
      <alignment horizontal="right" vertical="top"/>
    </xf>
    <xf numFmtId="3" fontId="41" fillId="0" borderId="1" xfId="0" applyNumberFormat="1" applyFont="1" applyFill="1" applyBorder="1" applyAlignment="1">
      <alignment horizontal="left" vertical="top"/>
    </xf>
    <xf numFmtId="0" fontId="23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40" fillId="2" borderId="0" xfId="0" applyFont="1" applyFill="1" applyAlignment="1" applyProtection="1">
      <alignment horizontal="center"/>
      <protection locked="0"/>
    </xf>
    <xf numFmtId="0" fontId="40" fillId="2" borderId="0" xfId="0" applyFont="1" applyFill="1" applyAlignment="1" applyProtection="1">
      <alignment horizontal="left"/>
      <protection locked="0"/>
    </xf>
    <xf numFmtId="0" fontId="40" fillId="2" borderId="0" xfId="0" applyFont="1" applyFill="1" applyProtection="1">
      <protection locked="0"/>
    </xf>
    <xf numFmtId="0" fontId="43" fillId="2" borderId="0" xfId="0" applyFont="1" applyFill="1" applyProtection="1">
      <protection locked="0"/>
    </xf>
    <xf numFmtId="0" fontId="43" fillId="2" borderId="0" xfId="0" applyFont="1" applyFill="1" applyAlignment="1" applyProtection="1">
      <alignment horizontal="center"/>
      <protection locked="0"/>
    </xf>
    <xf numFmtId="0" fontId="23" fillId="2" borderId="0" xfId="0" applyFont="1" applyFill="1" applyProtection="1">
      <protection locked="0"/>
    </xf>
    <xf numFmtId="0" fontId="40" fillId="2" borderId="3" xfId="0" applyFont="1" applyFill="1" applyBorder="1" applyProtection="1">
      <protection locked="0"/>
    </xf>
    <xf numFmtId="0" fontId="44" fillId="2" borderId="0" xfId="0" applyFont="1" applyFill="1"/>
    <xf numFmtId="0" fontId="43" fillId="2" borderId="0" xfId="0" applyFont="1" applyFill="1" applyAlignment="1">
      <alignment horizontal="center"/>
    </xf>
    <xf numFmtId="0" fontId="40" fillId="5" borderId="0" xfId="0" applyFont="1" applyFill="1" applyBorder="1" applyAlignment="1" applyProtection="1">
      <alignment horizontal="left"/>
    </xf>
    <xf numFmtId="0" fontId="40" fillId="5" borderId="0" xfId="0" applyFont="1" applyFill="1" applyAlignment="1" applyProtection="1">
      <alignment horizontal="left"/>
    </xf>
    <xf numFmtId="0" fontId="40" fillId="2" borderId="0" xfId="0" applyFont="1" applyFill="1" applyBorder="1" applyAlignment="1" applyProtection="1">
      <alignment horizontal="left"/>
    </xf>
    <xf numFmtId="0" fontId="40" fillId="5" borderId="0" xfId="1" applyFont="1" applyFill="1" applyAlignment="1" applyProtection="1">
      <alignment horizontal="left" vertical="center"/>
    </xf>
    <xf numFmtId="3" fontId="40" fillId="6" borderId="1" xfId="1" applyNumberFormat="1" applyFont="1" applyFill="1" applyBorder="1" applyAlignment="1" applyProtection="1">
      <alignment horizontal="left" vertical="center" wrapText="1"/>
    </xf>
    <xf numFmtId="0" fontId="40" fillId="0" borderId="1" xfId="1" applyFont="1" applyFill="1" applyBorder="1" applyAlignment="1" applyProtection="1">
      <alignment horizontal="left" vertical="center" wrapText="1"/>
    </xf>
    <xf numFmtId="0" fontId="40" fillId="0" borderId="1" xfId="0" applyFont="1" applyFill="1" applyBorder="1" applyAlignment="1" applyProtection="1">
      <alignment horizontal="left"/>
      <protection locked="0"/>
    </xf>
    <xf numFmtId="0" fontId="43" fillId="2" borderId="0" xfId="0" applyFont="1" applyFill="1" applyAlignment="1" applyProtection="1">
      <alignment horizontal="left"/>
      <protection locked="0"/>
    </xf>
    <xf numFmtId="0" fontId="43" fillId="2" borderId="0" xfId="0" applyFont="1" applyFill="1" applyAlignment="1">
      <alignment horizontal="left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4" fontId="40" fillId="5" borderId="0" xfId="1" applyNumberFormat="1" applyFont="1" applyFill="1" applyBorder="1" applyAlignment="1" applyProtection="1">
      <alignment horizontal="center" vertical="center"/>
    </xf>
    <xf numFmtId="4" fontId="40" fillId="5" borderId="0" xfId="0" applyNumberFormat="1" applyFont="1" applyFill="1" applyBorder="1" applyAlignment="1" applyProtection="1">
      <alignment horizontal="center"/>
    </xf>
    <xf numFmtId="4" fontId="40" fillId="2" borderId="0" xfId="0" applyNumberFormat="1" applyFont="1" applyFill="1" applyBorder="1" applyAlignment="1" applyProtection="1">
      <alignment horizontal="center"/>
    </xf>
    <xf numFmtId="4" fontId="23" fillId="5" borderId="1" xfId="1" applyNumberFormat="1" applyFont="1" applyFill="1" applyBorder="1" applyAlignment="1" applyProtection="1">
      <alignment horizontal="center" vertical="center" wrapText="1"/>
    </xf>
    <xf numFmtId="4" fontId="40" fillId="2" borderId="1" xfId="1" applyNumberFormat="1" applyFont="1" applyFill="1" applyBorder="1" applyAlignment="1" applyProtection="1">
      <alignment horizontal="center" vertical="center" wrapText="1"/>
    </xf>
    <xf numFmtId="4" fontId="23" fillId="5" borderId="1" xfId="0" applyNumberFormat="1" applyFont="1" applyFill="1" applyBorder="1" applyAlignment="1" applyProtection="1">
      <alignment horizontal="center"/>
    </xf>
    <xf numFmtId="4" fontId="23" fillId="2" borderId="0" xfId="0" applyNumberFormat="1" applyFont="1" applyFill="1" applyAlignment="1" applyProtection="1">
      <alignment horizontal="center"/>
      <protection locked="0"/>
    </xf>
    <xf numFmtId="4" fontId="40" fillId="2" borderId="0" xfId="0" applyNumberFormat="1" applyFont="1" applyFill="1" applyAlignment="1" applyProtection="1">
      <alignment horizontal="center"/>
      <protection locked="0"/>
    </xf>
    <xf numFmtId="4" fontId="43" fillId="2" borderId="0" xfId="0" applyNumberFormat="1" applyFont="1" applyFill="1" applyAlignment="1" applyProtection="1">
      <alignment horizontal="center"/>
      <protection locked="0"/>
    </xf>
    <xf numFmtId="4" fontId="40" fillId="2" borderId="3" xfId="0" applyNumberFormat="1" applyFont="1" applyFill="1" applyBorder="1" applyAlignment="1" applyProtection="1">
      <alignment horizontal="center"/>
      <protection locked="0"/>
    </xf>
    <xf numFmtId="4" fontId="44" fillId="2" borderId="0" xfId="0" applyNumberFormat="1" applyFont="1" applyFill="1" applyAlignment="1">
      <alignment horizontal="center"/>
    </xf>
    <xf numFmtId="4" fontId="43" fillId="2" borderId="0" xfId="0" applyNumberFormat="1" applyFont="1" applyFill="1" applyAlignment="1">
      <alignment horizontal="center"/>
    </xf>
    <xf numFmtId="0" fontId="42" fillId="2" borderId="1" xfId="0" applyNumberFormat="1" applyFont="1" applyFill="1" applyBorder="1" applyAlignment="1">
      <alignment horizontal="left" vertical="top"/>
    </xf>
    <xf numFmtId="49" fontId="45" fillId="2" borderId="1" xfId="0" applyNumberFormat="1" applyFont="1" applyFill="1" applyBorder="1" applyAlignment="1">
      <alignment horizontal="left" vertical="top"/>
    </xf>
    <xf numFmtId="0" fontId="45" fillId="2" borderId="1" xfId="0" applyNumberFormat="1" applyFont="1" applyFill="1" applyBorder="1" applyAlignment="1">
      <alignment horizontal="left" vertical="top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169" fontId="17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3" fontId="22" fillId="2" borderId="1" xfId="1" applyNumberFormat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168" fontId="19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2" xfId="3" applyNumberFormat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36" fillId="0" borderId="1" xfId="0" applyFont="1" applyBorder="1" applyAlignment="1">
      <alignment horizontal="left"/>
    </xf>
    <xf numFmtId="14" fontId="34" fillId="0" borderId="2" xfId="9" applyNumberFormat="1" applyFont="1" applyBorder="1" applyAlignment="1" applyProtection="1">
      <alignment horizontal="left"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0" xfId="9" applyFont="1" applyBorder="1" applyAlignment="1" applyProtection="1">
      <alignment horizontal="center" vertical="center"/>
      <protection locked="0"/>
    </xf>
    <xf numFmtId="0" fontId="34" fillId="0" borderId="0" xfId="9" applyFont="1" applyBorder="1" applyAlignment="1" applyProtection="1">
      <alignment vertical="center" wrapText="1"/>
      <protection locked="0"/>
    </xf>
    <xf numFmtId="0" fontId="32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4" fillId="4" borderId="0" xfId="9" applyFont="1" applyFill="1" applyBorder="1" applyAlignment="1" applyProtection="1">
      <alignment vertical="center" wrapText="1"/>
      <protection locked="0"/>
    </xf>
    <xf numFmtId="0" fontId="34" fillId="4" borderId="0" xfId="9" applyFont="1" applyFill="1" applyBorder="1" applyAlignment="1" applyProtection="1">
      <alignment vertical="center"/>
      <protection locked="0"/>
    </xf>
    <xf numFmtId="14" fontId="38" fillId="2" borderId="1" xfId="0" applyNumberFormat="1" applyFont="1" applyFill="1" applyBorder="1" applyAlignment="1">
      <alignment horizontal="left"/>
    </xf>
    <xf numFmtId="4" fontId="38" fillId="2" borderId="1" xfId="0" applyNumberFormat="1" applyFont="1" applyFill="1" applyBorder="1" applyAlignment="1">
      <alignment horizontal="right"/>
    </xf>
    <xf numFmtId="0" fontId="32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left"/>
    </xf>
    <xf numFmtId="0" fontId="34" fillId="4" borderId="39" xfId="9" applyFont="1" applyFill="1" applyBorder="1" applyAlignment="1" applyProtection="1">
      <alignment vertical="center" wrapText="1"/>
      <protection locked="0"/>
    </xf>
    <xf numFmtId="0" fontId="34" fillId="4" borderId="4" xfId="9" applyFont="1" applyFill="1" applyBorder="1" applyAlignment="1" applyProtection="1">
      <alignment vertical="center" wrapText="1"/>
      <protection locked="0"/>
    </xf>
    <xf numFmtId="4" fontId="38" fillId="0" borderId="1" xfId="0" applyNumberFormat="1" applyFont="1" applyBorder="1" applyAlignment="1">
      <alignment horizontal="right"/>
    </xf>
    <xf numFmtId="49" fontId="46" fillId="2" borderId="0" xfId="0" applyNumberFormat="1" applyFont="1" applyFill="1"/>
    <xf numFmtId="14" fontId="38" fillId="2" borderId="0" xfId="0" applyNumberFormat="1" applyFont="1" applyFill="1" applyBorder="1" applyAlignment="1">
      <alignment horizontal="left"/>
    </xf>
    <xf numFmtId="4" fontId="38" fillId="0" borderId="0" xfId="0" applyNumberFormat="1" applyFont="1" applyBorder="1" applyAlignment="1">
      <alignment horizontal="right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49" fontId="41" fillId="0" borderId="1" xfId="0" applyNumberFormat="1" applyFont="1" applyFill="1" applyBorder="1" applyAlignment="1">
      <alignment horizontal="left" vertical="top"/>
    </xf>
    <xf numFmtId="0" fontId="40" fillId="2" borderId="1" xfId="1" applyFont="1" applyFill="1" applyBorder="1" applyAlignment="1" applyProtection="1">
      <alignment horizontal="left" vertical="center" wrapText="1" indent="1"/>
    </xf>
    <xf numFmtId="0" fontId="41" fillId="2" borderId="1" xfId="0" applyNumberFormat="1" applyFont="1" applyFill="1" applyBorder="1" applyAlignment="1">
      <alignment horizontal="left" vertical="top"/>
    </xf>
    <xf numFmtId="0" fontId="40" fillId="2" borderId="1" xfId="1" applyFont="1" applyFill="1" applyBorder="1" applyAlignment="1" applyProtection="1">
      <alignment horizontal="left" vertical="center" wrapText="1"/>
    </xf>
    <xf numFmtId="49" fontId="41" fillId="2" borderId="1" xfId="0" applyNumberFormat="1" applyFont="1" applyFill="1" applyBorder="1" applyAlignment="1">
      <alignment horizontal="left" vertical="top"/>
    </xf>
    <xf numFmtId="4" fontId="41" fillId="0" borderId="0" xfId="0" applyNumberFormat="1" applyFont="1" applyFill="1" applyBorder="1" applyAlignment="1">
      <alignment horizontal="right" vertical="top"/>
    </xf>
    <xf numFmtId="4" fontId="41" fillId="2" borderId="1" xfId="0" applyNumberFormat="1" applyFont="1" applyFill="1" applyBorder="1" applyAlignment="1">
      <alignment horizontal="center" vertical="top"/>
    </xf>
    <xf numFmtId="4" fontId="41" fillId="2" borderId="0" xfId="0" applyNumberFormat="1" applyFont="1" applyFill="1" applyBorder="1" applyAlignment="1">
      <alignment horizontal="right" vertical="top"/>
    </xf>
    <xf numFmtId="4" fontId="41" fillId="2" borderId="38" xfId="0" applyNumberFormat="1" applyFont="1" applyFill="1" applyBorder="1" applyAlignment="1">
      <alignment horizontal="right" vertical="top"/>
    </xf>
    <xf numFmtId="4" fontId="41" fillId="0" borderId="38" xfId="0" applyNumberFormat="1" applyFont="1" applyFill="1" applyBorder="1" applyAlignment="1">
      <alignment horizontal="center" vertical="top"/>
    </xf>
    <xf numFmtId="4" fontId="41" fillId="0" borderId="1" xfId="0" applyNumberFormat="1" applyFont="1" applyFill="1" applyBorder="1" applyAlignment="1">
      <alignment horizontal="right" vertical="top"/>
    </xf>
    <xf numFmtId="4" fontId="41" fillId="2" borderId="38" xfId="0" applyNumberFormat="1" applyFont="1" applyFill="1" applyBorder="1" applyAlignment="1">
      <alignment horizontal="center" vertical="top"/>
    </xf>
    <xf numFmtId="4" fontId="41" fillId="0" borderId="0" xfId="0" applyNumberFormat="1" applyFont="1" applyFill="1" applyBorder="1" applyAlignment="1">
      <alignment horizontal="center" vertical="top"/>
    </xf>
    <xf numFmtId="4" fontId="41" fillId="2" borderId="1" xfId="0" applyNumberFormat="1" applyFont="1" applyFill="1" applyBorder="1" applyAlignment="1">
      <alignment horizontal="right" vertical="top"/>
    </xf>
    <xf numFmtId="4" fontId="41" fillId="2" borderId="0" xfId="0" applyNumberFormat="1" applyFont="1" applyFill="1" applyBorder="1" applyAlignment="1">
      <alignment horizontal="center" vertical="top"/>
    </xf>
    <xf numFmtId="4" fontId="41" fillId="0" borderId="0" xfId="0" applyNumberFormat="1" applyFont="1" applyFill="1" applyAlignment="1">
      <alignment horizontal="center" vertical="top"/>
    </xf>
    <xf numFmtId="0" fontId="22" fillId="2" borderId="0" xfId="0" applyFont="1" applyFill="1" applyProtection="1"/>
    <xf numFmtId="0" fontId="17" fillId="2" borderId="0" xfId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/>
    </xf>
    <xf numFmtId="0" fontId="17" fillId="2" borderId="0" xfId="1" applyFont="1" applyFill="1" applyAlignment="1" applyProtection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49" fontId="17" fillId="2" borderId="1" xfId="1" applyNumberFormat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center" vertical="center" wrapText="1"/>
    </xf>
    <xf numFmtId="49" fontId="17" fillId="2" borderId="1" xfId="1" applyNumberFormat="1" applyFont="1" applyFill="1" applyBorder="1" applyAlignment="1" applyProtection="1">
      <alignment horizontal="left" vertical="center" wrapText="1" indent="1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0" applyFont="1" applyFill="1" applyBorder="1" applyProtection="1">
      <protection locked="0"/>
    </xf>
    <xf numFmtId="3" fontId="22" fillId="2" borderId="1" xfId="0" applyNumberFormat="1" applyFont="1" applyFill="1" applyBorder="1" applyProtection="1"/>
    <xf numFmtId="3" fontId="17" fillId="2" borderId="0" xfId="0" applyNumberFormat="1" applyFont="1" applyFill="1" applyProtection="1">
      <protection locked="0"/>
    </xf>
    <xf numFmtId="49" fontId="19" fillId="0" borderId="1" xfId="4" applyNumberFormat="1" applyFont="1" applyBorder="1" applyAlignment="1" applyProtection="1">
      <alignment horizontal="right" vertical="center" wrapText="1"/>
      <protection locked="0"/>
    </xf>
    <xf numFmtId="0" fontId="19" fillId="0" borderId="2" xfId="4" applyFont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0" borderId="1" xfId="3" applyFont="1" applyBorder="1" applyProtection="1">
      <protection locked="0"/>
    </xf>
    <xf numFmtId="0" fontId="17" fillId="0" borderId="1" xfId="1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3" fontId="22" fillId="2" borderId="1" xfId="1" applyNumberFormat="1" applyFont="1" applyFill="1" applyBorder="1" applyAlignment="1" applyProtection="1">
      <alignment horizontal="right" vertical="center"/>
    </xf>
    <xf numFmtId="3" fontId="22" fillId="2" borderId="1" xfId="1" applyNumberFormat="1" applyFont="1" applyFill="1" applyBorder="1" applyAlignment="1" applyProtection="1">
      <alignment horizontal="right" vertical="center" wrapText="1"/>
    </xf>
    <xf numFmtId="3" fontId="17" fillId="2" borderId="1" xfId="1" applyNumberFormat="1" applyFont="1" applyFill="1" applyBorder="1" applyAlignment="1" applyProtection="1">
      <alignment horizontal="right" vertical="center" wrapText="1"/>
    </xf>
    <xf numFmtId="165" fontId="17" fillId="2" borderId="1" xfId="2" applyNumberFormat="1" applyFont="1" applyFill="1" applyBorder="1" applyAlignment="1" applyProtection="1">
      <alignment horizontal="right" vertical="center"/>
      <protection locked="0"/>
    </xf>
    <xf numFmtId="43" fontId="17" fillId="2" borderId="1" xfId="15" applyFont="1" applyFill="1" applyBorder="1" applyAlignment="1" applyProtection="1">
      <alignment horizontal="right" vertical="center"/>
      <protection locked="0"/>
    </xf>
    <xf numFmtId="4" fontId="17" fillId="2" borderId="1" xfId="2" applyNumberFormat="1" applyFont="1" applyFill="1" applyBorder="1" applyAlignment="1" applyProtection="1">
      <alignment horizontal="right" vertical="center"/>
      <protection locked="0"/>
    </xf>
    <xf numFmtId="0" fontId="17" fillId="2" borderId="1" xfId="2" applyFont="1" applyFill="1" applyBorder="1" applyAlignment="1" applyProtection="1">
      <alignment horizontal="right" vertical="top"/>
    </xf>
    <xf numFmtId="49" fontId="17" fillId="2" borderId="1" xfId="2" applyNumberFormat="1" applyFont="1" applyFill="1" applyBorder="1" applyAlignment="1" applyProtection="1">
      <alignment horizontal="right" vertical="center"/>
      <protection locked="0"/>
    </xf>
    <xf numFmtId="4" fontId="17" fillId="2" borderId="4" xfId="2" applyNumberFormat="1" applyFont="1" applyFill="1" applyBorder="1" applyAlignment="1" applyProtection="1">
      <alignment horizontal="right" vertical="center"/>
      <protection locked="0"/>
    </xf>
    <xf numFmtId="0" fontId="22" fillId="2" borderId="4" xfId="3" applyFont="1" applyFill="1" applyBorder="1" applyAlignment="1" applyProtection="1">
      <alignment horizontal="right"/>
    </xf>
    <xf numFmtId="0" fontId="17" fillId="2" borderId="4" xfId="3" applyFont="1" applyFill="1" applyBorder="1" applyAlignment="1" applyProtection="1">
      <alignment horizontal="right"/>
      <protection locked="0"/>
    </xf>
    <xf numFmtId="0" fontId="22" fillId="2" borderId="1" xfId="0" applyFont="1" applyFill="1" applyBorder="1" applyProtection="1"/>
    <xf numFmtId="3" fontId="23" fillId="0" borderId="1" xfId="1" applyNumberFormat="1" applyFont="1" applyBorder="1" applyAlignment="1" applyProtection="1">
      <alignment horizontal="center" vertical="center" wrapText="1"/>
      <protection locked="0"/>
    </xf>
    <xf numFmtId="4" fontId="23" fillId="0" borderId="0" xfId="1" applyNumberFormat="1" applyFont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 applyProtection="1">
      <alignment horizontal="right" vertical="center" wrapText="1" indent="1"/>
    </xf>
    <xf numFmtId="0" fontId="17" fillId="0" borderId="5" xfId="3" applyFont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0" borderId="5" xfId="1" applyFont="1" applyBorder="1" applyProtection="1">
      <protection locked="0"/>
    </xf>
    <xf numFmtId="0" fontId="17" fillId="0" borderId="0" xfId="1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/>
    <xf numFmtId="0" fontId="0" fillId="0" borderId="2" xfId="0" applyBorder="1" applyProtection="1">
      <protection locked="0"/>
    </xf>
    <xf numFmtId="3" fontId="23" fillId="0" borderId="0" xfId="1" applyNumberFormat="1" applyFont="1" applyBorder="1" applyAlignment="1" applyProtection="1">
      <alignment horizontal="center" vertical="center" wrapText="1"/>
      <protection locked="0"/>
    </xf>
    <xf numFmtId="3" fontId="17" fillId="0" borderId="0" xfId="3" applyNumberFormat="1" applyFont="1" applyProtection="1">
      <protection locked="0"/>
    </xf>
    <xf numFmtId="3" fontId="2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7" borderId="1" xfId="1" applyFont="1" applyFill="1" applyBorder="1" applyAlignment="1" applyProtection="1">
      <alignment horizontal="left" vertical="center" wrapText="1" indent="2"/>
    </xf>
    <xf numFmtId="3" fontId="17" fillId="7" borderId="1" xfId="1" applyNumberFormat="1" applyFont="1" applyFill="1" applyBorder="1" applyAlignment="1" applyProtection="1">
      <alignment horizontal="right" vertical="center" wrapText="1"/>
    </xf>
    <xf numFmtId="0" fontId="17" fillId="7" borderId="0" xfId="3" applyFont="1" applyFill="1" applyProtection="1">
      <protection locked="0"/>
    </xf>
    <xf numFmtId="3" fontId="23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7" borderId="1" xfId="1" applyFont="1" applyFill="1" applyBorder="1" applyAlignment="1" applyProtection="1">
      <alignment horizontal="left" vertical="center" wrapText="1" indent="3"/>
    </xf>
    <xf numFmtId="0" fontId="17" fillId="7" borderId="1" xfId="2" applyFont="1" applyFill="1" applyBorder="1" applyAlignment="1" applyProtection="1">
      <alignment horizontal="right" vertical="top"/>
      <protection locked="0"/>
    </xf>
    <xf numFmtId="165" fontId="17" fillId="7" borderId="1" xfId="2" applyNumberFormat="1" applyFont="1" applyFill="1" applyBorder="1" applyAlignment="1" applyProtection="1">
      <alignment horizontal="right" vertical="center"/>
      <protection locked="0"/>
    </xf>
    <xf numFmtId="4" fontId="17" fillId="7" borderId="1" xfId="2" applyNumberFormat="1" applyFont="1" applyFill="1" applyBorder="1" applyAlignment="1" applyProtection="1">
      <alignment horizontal="right" vertical="center"/>
      <protection locked="0"/>
    </xf>
    <xf numFmtId="43" fontId="17" fillId="7" borderId="1" xfId="15" applyFont="1" applyFill="1" applyBorder="1" applyAlignment="1" applyProtection="1">
      <alignment horizontal="right" vertical="center"/>
      <protection locked="0"/>
    </xf>
    <xf numFmtId="166" fontId="17" fillId="7" borderId="1" xfId="2" applyNumberFormat="1" applyFont="1" applyFill="1" applyBorder="1" applyAlignment="1" applyProtection="1">
      <alignment horizontal="right" vertical="center"/>
      <protection locked="0"/>
    </xf>
    <xf numFmtId="0" fontId="17" fillId="7" borderId="1" xfId="2" applyFont="1" applyFill="1" applyBorder="1" applyAlignment="1" applyProtection="1">
      <alignment horizontal="right" vertical="top"/>
    </xf>
    <xf numFmtId="0" fontId="17" fillId="7" borderId="1" xfId="1" applyFont="1" applyFill="1" applyBorder="1" applyAlignment="1" applyProtection="1">
      <alignment horizontal="left" vertical="center" wrapText="1" indent="4"/>
    </xf>
    <xf numFmtId="164" fontId="17" fillId="7" borderId="1" xfId="2" applyNumberFormat="1" applyFont="1" applyFill="1" applyBorder="1" applyAlignment="1" applyProtection="1">
      <alignment horizontal="right" vertical="center"/>
      <protection locked="0"/>
    </xf>
    <xf numFmtId="49" fontId="17" fillId="7" borderId="1" xfId="2" applyNumberFormat="1" applyFont="1" applyFill="1" applyBorder="1" applyAlignment="1" applyProtection="1">
      <alignment horizontal="right" vertical="center"/>
      <protection locked="0"/>
    </xf>
    <xf numFmtId="3" fontId="17" fillId="7" borderId="0" xfId="3" applyNumberFormat="1" applyFont="1" applyFill="1" applyProtection="1">
      <protection locked="0"/>
    </xf>
    <xf numFmtId="3" fontId="40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4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2" borderId="0" xfId="3" applyFont="1" applyFill="1" applyProtection="1"/>
    <xf numFmtId="0" fontId="17" fillId="2" borderId="0" xfId="3" applyFont="1" applyFill="1" applyProtection="1">
      <protection locked="0"/>
    </xf>
    <xf numFmtId="0" fontId="17" fillId="2" borderId="1" xfId="3" applyFont="1" applyFill="1" applyBorder="1" applyProtection="1">
      <protection locked="0"/>
    </xf>
    <xf numFmtId="0" fontId="17" fillId="2" borderId="5" xfId="3" applyFont="1" applyFill="1" applyBorder="1" applyProtection="1">
      <protection locked="0"/>
    </xf>
    <xf numFmtId="0" fontId="17" fillId="2" borderId="0" xfId="3" applyFont="1" applyFill="1" applyBorder="1" applyProtection="1">
      <protection locked="0"/>
    </xf>
    <xf numFmtId="0" fontId="17" fillId="2" borderId="5" xfId="0" applyFont="1" applyFill="1" applyBorder="1" applyProtection="1">
      <protection locked="0"/>
    </xf>
    <xf numFmtId="0" fontId="17" fillId="2" borderId="0" xfId="1" applyFont="1" applyFill="1" applyProtection="1">
      <protection locked="0"/>
    </xf>
    <xf numFmtId="0" fontId="17" fillId="2" borderId="1" xfId="1" applyFont="1" applyFill="1" applyBorder="1" applyProtection="1">
      <protection locked="0"/>
    </xf>
    <xf numFmtId="0" fontId="17" fillId="2" borderId="5" xfId="1" applyFont="1" applyFill="1" applyBorder="1" applyProtection="1">
      <protection locked="0"/>
    </xf>
    <xf numFmtId="0" fontId="17" fillId="2" borderId="0" xfId="1" applyFont="1" applyFill="1" applyBorder="1" applyProtection="1">
      <protection locked="0"/>
    </xf>
    <xf numFmtId="3" fontId="22" fillId="2" borderId="1" xfId="1" applyNumberFormat="1" applyFont="1" applyFill="1" applyBorder="1" applyAlignment="1" applyProtection="1">
      <alignment horizontal="left" vertical="center" wrapText="1"/>
    </xf>
    <xf numFmtId="3" fontId="17" fillId="2" borderId="1" xfId="1" applyNumberFormat="1" applyFont="1" applyFill="1" applyBorder="1" applyAlignment="1" applyProtection="1">
      <alignment horizontal="center" vertical="center" wrapText="1"/>
    </xf>
    <xf numFmtId="0" fontId="23" fillId="2" borderId="0" xfId="1" applyFont="1" applyFill="1" applyAlignment="1" applyProtection="1">
      <alignment horizontal="center" vertical="center" wrapText="1"/>
      <protection locked="0"/>
    </xf>
    <xf numFmtId="4" fontId="23" fillId="2" borderId="0" xfId="1" applyNumberFormat="1" applyFont="1" applyFill="1" applyAlignment="1" applyProtection="1">
      <alignment horizontal="center" vertical="center" wrapText="1"/>
      <protection locked="0"/>
    </xf>
    <xf numFmtId="0" fontId="17" fillId="2" borderId="1" xfId="2" applyFont="1" applyFill="1" applyBorder="1" applyAlignment="1" applyProtection="1">
      <alignment horizontal="right" vertical="top"/>
      <protection locked="0"/>
    </xf>
    <xf numFmtId="166" fontId="17" fillId="2" borderId="1" xfId="2" applyNumberFormat="1" applyFont="1" applyFill="1" applyBorder="1" applyAlignment="1" applyProtection="1">
      <alignment horizontal="right" vertical="center"/>
      <protection locked="0"/>
    </xf>
    <xf numFmtId="164" fontId="17" fillId="2" borderId="1" xfId="2" applyNumberFormat="1" applyFont="1" applyFill="1" applyBorder="1" applyAlignment="1" applyProtection="1">
      <alignment horizontal="right" vertical="center"/>
      <protection locked="0"/>
    </xf>
    <xf numFmtId="3" fontId="17" fillId="2" borderId="0" xfId="3" applyNumberFormat="1" applyFont="1" applyFill="1" applyProtection="1">
      <protection locked="0"/>
    </xf>
    <xf numFmtId="0" fontId="22" fillId="2" borderId="1" xfId="2" applyFont="1" applyFill="1" applyBorder="1" applyAlignment="1" applyProtection="1">
      <alignment horizontal="left" vertical="top" indent="1"/>
    </xf>
    <xf numFmtId="0" fontId="17" fillId="2" borderId="1" xfId="2" applyFont="1" applyFill="1" applyBorder="1" applyAlignment="1" applyProtection="1">
      <alignment horizontal="left" vertical="center" wrapText="1" indent="2"/>
    </xf>
    <xf numFmtId="0" fontId="17" fillId="2" borderId="5" xfId="2" applyFont="1" applyFill="1" applyBorder="1" applyAlignment="1" applyProtection="1">
      <alignment horizontal="left" vertical="center" wrapText="1" indent="2"/>
    </xf>
    <xf numFmtId="3" fontId="17" fillId="2" borderId="30" xfId="1" applyNumberFormat="1" applyFont="1" applyFill="1" applyBorder="1" applyAlignment="1" applyProtection="1">
      <alignment horizontal="right" vertical="center" wrapText="1"/>
    </xf>
    <xf numFmtId="0" fontId="17" fillId="2" borderId="5" xfId="3" applyFont="1" applyFill="1" applyBorder="1" applyAlignment="1" applyProtection="1">
      <alignment horizontal="left" vertical="center" indent="1"/>
    </xf>
    <xf numFmtId="3" fontId="17" fillId="2" borderId="28" xfId="1" applyNumberFormat="1" applyFont="1" applyFill="1" applyBorder="1" applyAlignment="1" applyProtection="1">
      <alignment horizontal="right" vertical="center" wrapText="1"/>
    </xf>
    <xf numFmtId="0" fontId="22" fillId="2" borderId="2" xfId="0" applyFont="1" applyFill="1" applyBorder="1" applyProtection="1"/>
    <xf numFmtId="3" fontId="40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Protection="1">
      <protection locked="0"/>
    </xf>
    <xf numFmtId="0" fontId="0" fillId="2" borderId="5" xfId="0" applyFill="1" applyBorder="1"/>
    <xf numFmtId="0" fontId="17" fillId="2" borderId="0" xfId="0" applyFont="1" applyFill="1" applyAlignment="1" applyProtection="1">
      <alignment horizontal="right"/>
      <protection locked="0"/>
    </xf>
    <xf numFmtId="0" fontId="11" fillId="2" borderId="0" xfId="0" applyFont="1" applyFill="1" applyBorder="1" applyProtection="1">
      <protection locked="0"/>
    </xf>
    <xf numFmtId="0" fontId="11" fillId="2" borderId="2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49" fontId="17" fillId="5" borderId="0" xfId="0" applyNumberFormat="1" applyFont="1" applyFill="1" applyBorder="1" applyProtection="1"/>
    <xf numFmtId="49" fontId="17" fillId="5" borderId="0" xfId="0" applyNumberFormat="1" applyFont="1" applyFill="1" applyProtection="1"/>
    <xf numFmtId="2" fontId="17" fillId="5" borderId="0" xfId="1" applyNumberFormat="1" applyFont="1" applyFill="1" applyBorder="1" applyAlignment="1" applyProtection="1">
      <alignment horizontal="center" vertical="center"/>
    </xf>
    <xf numFmtId="2" fontId="17" fillId="5" borderId="0" xfId="0" applyNumberFormat="1" applyFont="1" applyFill="1" applyProtection="1"/>
    <xf numFmtId="49" fontId="17" fillId="2" borderId="0" xfId="0" applyNumberFormat="1" applyFont="1" applyFill="1" applyBorder="1" applyProtection="1"/>
    <xf numFmtId="2" fontId="17" fillId="2" borderId="0" xfId="0" applyNumberFormat="1" applyFont="1" applyFill="1" applyProtection="1"/>
    <xf numFmtId="49" fontId="17" fillId="5" borderId="0" xfId="1" applyNumberFormat="1" applyFont="1" applyFill="1" applyAlignment="1" applyProtection="1">
      <alignment horizontal="center" vertical="center"/>
    </xf>
    <xf numFmtId="2" fontId="17" fillId="5" borderId="0" xfId="1" applyNumberFormat="1" applyFont="1" applyFill="1" applyAlignment="1" applyProtection="1">
      <alignment vertical="center"/>
    </xf>
    <xf numFmtId="49" fontId="22" fillId="6" borderId="1" xfId="1" applyNumberFormat="1" applyFont="1" applyFill="1" applyBorder="1" applyAlignment="1" applyProtection="1">
      <alignment horizontal="center" vertical="center" wrapText="1"/>
    </xf>
    <xf numFmtId="2" fontId="22" fillId="5" borderId="1" xfId="1" applyNumberFormat="1" applyFont="1" applyFill="1" applyBorder="1" applyAlignment="1" applyProtection="1">
      <alignment horizontal="center" vertical="center" wrapTex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2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2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Protection="1">
      <protection locked="0"/>
    </xf>
    <xf numFmtId="2" fontId="22" fillId="5" borderId="1" xfId="0" applyNumberFormat="1" applyFont="1" applyFill="1" applyBorder="1" applyProtection="1"/>
    <xf numFmtId="49" fontId="22" fillId="2" borderId="0" xfId="0" applyNumberFormat="1" applyFont="1" applyFill="1" applyAlignment="1" applyProtection="1">
      <alignment horizontal="left"/>
      <protection locked="0"/>
    </xf>
    <xf numFmtId="2" fontId="17" fillId="2" borderId="0" xfId="0" applyNumberFormat="1" applyFont="1" applyFill="1" applyProtection="1">
      <protection locked="0"/>
    </xf>
    <xf numFmtId="49" fontId="17" fillId="2" borderId="0" xfId="0" applyNumberFormat="1" applyFont="1" applyFill="1" applyProtection="1">
      <protection locked="0"/>
    </xf>
    <xf numFmtId="49" fontId="0" fillId="2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  <xf numFmtId="49" fontId="22" fillId="2" borderId="0" xfId="0" applyNumberFormat="1" applyFont="1" applyFill="1" applyProtection="1">
      <protection locked="0"/>
    </xf>
    <xf numFmtId="49" fontId="16" fillId="2" borderId="0" xfId="0" applyNumberFormat="1" applyFont="1" applyFill="1"/>
    <xf numFmtId="2" fontId="0" fillId="2" borderId="0" xfId="0" applyNumberFormat="1" applyFill="1"/>
    <xf numFmtId="49" fontId="0" fillId="2" borderId="0" xfId="0" applyNumberFormat="1" applyFill="1"/>
    <xf numFmtId="1" fontId="26" fillId="5" borderId="9" xfId="2" applyNumberFormat="1" applyFont="1" applyFill="1" applyBorder="1" applyAlignment="1" applyProtection="1">
      <alignment horizontal="center" vertical="top" wrapText="1"/>
    </xf>
    <xf numFmtId="14" fontId="11" fillId="0" borderId="1" xfId="3" applyNumberFormat="1" applyFill="1" applyBorder="1" applyAlignment="1" applyProtection="1">
      <alignment horizontal="center" vertical="center" wrapText="1"/>
      <protection locked="0"/>
    </xf>
    <xf numFmtId="0" fontId="48" fillId="0" borderId="1" xfId="0" applyFont="1" applyFill="1" applyBorder="1" applyAlignment="1" applyProtection="1">
      <alignment vertical="center"/>
      <protection locked="0"/>
    </xf>
    <xf numFmtId="49" fontId="27" fillId="0" borderId="1" xfId="16" applyNumberFormat="1" applyFont="1" applyFill="1" applyBorder="1" applyAlignment="1" applyProtection="1">
      <alignment horizontal="left" vertical="center" wrapText="1"/>
      <protection locked="0"/>
    </xf>
    <xf numFmtId="0" fontId="48" fillId="0" borderId="1" xfId="0" applyNumberFormat="1" applyFont="1" applyFill="1" applyBorder="1" applyAlignment="1" applyProtection="1">
      <alignment horizontal="left" vertical="center"/>
      <protection locked="0"/>
    </xf>
    <xf numFmtId="1" fontId="49" fillId="0" borderId="1" xfId="2" applyNumberFormat="1" applyFont="1" applyFill="1" applyBorder="1" applyAlignment="1" applyProtection="1">
      <alignment horizontal="center" vertical="center" wrapText="1"/>
    </xf>
    <xf numFmtId="1" fontId="27" fillId="2" borderId="1" xfId="2" applyNumberFormat="1" applyFont="1" applyFill="1" applyBorder="1" applyAlignment="1" applyProtection="1">
      <alignment horizontal="left" vertical="top" wrapText="1"/>
    </xf>
    <xf numFmtId="1" fontId="50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50" fillId="0" borderId="1" xfId="2" applyNumberFormat="1" applyFont="1" applyFill="1" applyBorder="1" applyAlignment="1" applyProtection="1">
      <alignment horizontal="left" vertical="top" wrapText="1"/>
      <protection locked="0"/>
    </xf>
    <xf numFmtId="0" fontId="50" fillId="0" borderId="1" xfId="2" applyFont="1" applyFill="1" applyBorder="1" applyAlignment="1" applyProtection="1">
      <alignment horizontal="left" vertical="top" wrapText="1"/>
      <protection locked="0"/>
    </xf>
    <xf numFmtId="0" fontId="50" fillId="0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17" fillId="0" borderId="1" xfId="0" applyFont="1" applyFill="1" applyBorder="1" applyProtection="1">
      <protection locked="0"/>
    </xf>
    <xf numFmtId="49" fontId="17" fillId="0" borderId="1" xfId="0" applyNumberFormat="1" applyFont="1" applyFill="1" applyBorder="1" applyAlignment="1" applyProtection="1">
      <alignment horizontal="left"/>
      <protection locked="0"/>
    </xf>
    <xf numFmtId="0" fontId="17" fillId="0" borderId="1" xfId="0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" fontId="50" fillId="0" borderId="8" xfId="2" applyNumberFormat="1" applyFont="1" applyFill="1" applyBorder="1" applyAlignment="1" applyProtection="1">
      <alignment horizontal="left" vertical="center" wrapText="1"/>
      <protection locked="0"/>
    </xf>
    <xf numFmtId="49" fontId="50" fillId="0" borderId="8" xfId="2" applyNumberFormat="1" applyFont="1" applyFill="1" applyBorder="1" applyAlignment="1" applyProtection="1">
      <alignment horizontal="left" vertical="top" wrapText="1"/>
      <protection locked="0"/>
    </xf>
    <xf numFmtId="0" fontId="50" fillId="0" borderId="8" xfId="2" applyFont="1" applyFill="1" applyBorder="1" applyAlignment="1" applyProtection="1">
      <alignment horizontal="left" vertical="top" wrapText="1"/>
      <protection locked="0"/>
    </xf>
    <xf numFmtId="0" fontId="50" fillId="0" borderId="8" xfId="2" applyNumberFormat="1" applyFont="1" applyFill="1" applyBorder="1" applyAlignment="1" applyProtection="1">
      <alignment horizontal="left" vertical="top" wrapText="1"/>
      <protection locked="0"/>
    </xf>
    <xf numFmtId="0" fontId="27" fillId="2" borderId="8" xfId="2" applyFont="1" applyFill="1" applyBorder="1" applyAlignment="1" applyProtection="1">
      <alignment horizontal="left" vertical="top" wrapText="1"/>
      <protection locked="0"/>
    </xf>
    <xf numFmtId="1" fontId="50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50" fillId="0" borderId="6" xfId="2" applyNumberFormat="1" applyFont="1" applyFill="1" applyBorder="1" applyAlignment="1" applyProtection="1">
      <alignment horizontal="left" vertical="top" wrapText="1"/>
      <protection locked="0"/>
    </xf>
    <xf numFmtId="0" fontId="50" fillId="0" borderId="6" xfId="2" applyFont="1" applyFill="1" applyBorder="1" applyAlignment="1" applyProtection="1">
      <alignment horizontal="left" vertical="top" wrapText="1"/>
      <protection locked="0"/>
    </xf>
    <xf numFmtId="0" fontId="50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2" borderId="6" xfId="2" applyFont="1" applyFill="1" applyBorder="1" applyAlignment="1" applyProtection="1">
      <alignment horizontal="left" vertical="top" wrapText="1"/>
      <protection locked="0"/>
    </xf>
    <xf numFmtId="14" fontId="11" fillId="0" borderId="30" xfId="3" applyNumberFormat="1" applyFill="1" applyBorder="1" applyAlignment="1" applyProtection="1">
      <alignment horizontal="center" vertical="center" wrapText="1"/>
      <protection locked="0"/>
    </xf>
    <xf numFmtId="1" fontId="50" fillId="0" borderId="9" xfId="2" applyNumberFormat="1" applyFont="1" applyFill="1" applyBorder="1" applyAlignment="1" applyProtection="1">
      <alignment horizontal="left" vertical="center" wrapText="1"/>
      <protection locked="0"/>
    </xf>
    <xf numFmtId="49" fontId="50" fillId="0" borderId="9" xfId="2" applyNumberFormat="1" applyFont="1" applyFill="1" applyBorder="1" applyAlignment="1" applyProtection="1">
      <alignment horizontal="left" vertical="top" wrapText="1"/>
      <protection locked="0"/>
    </xf>
    <xf numFmtId="0" fontId="50" fillId="0" borderId="9" xfId="2" applyFont="1" applyFill="1" applyBorder="1" applyAlignment="1" applyProtection="1">
      <alignment horizontal="left" vertical="top" wrapText="1"/>
      <protection locked="0"/>
    </xf>
    <xf numFmtId="0" fontId="50" fillId="0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9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49" fontId="24" fillId="0" borderId="1" xfId="2" applyNumberFormat="1" applyFont="1" applyFill="1" applyBorder="1" applyAlignment="1" applyProtection="1">
      <alignment horizontal="left" vertical="center" wrapText="1"/>
    </xf>
    <xf numFmtId="0" fontId="24" fillId="0" borderId="1" xfId="2" applyFont="1" applyFill="1" applyBorder="1" applyAlignment="1" applyProtection="1">
      <alignment horizontal="center" vertical="center" wrapText="1"/>
      <protection locked="0"/>
    </xf>
    <xf numFmtId="0" fontId="27" fillId="0" borderId="1" xfId="2" applyNumberFormat="1" applyFont="1" applyFill="1" applyBorder="1" applyAlignment="1" applyProtection="1">
      <alignment horizontal="left" vertical="top" wrapText="1"/>
      <protection locked="0"/>
    </xf>
    <xf numFmtId="0" fontId="27" fillId="0" borderId="1" xfId="0" applyFont="1" applyFill="1" applyBorder="1" applyAlignment="1" applyProtection="1">
      <alignment horizontal="center" vertical="top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50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50" fillId="2" borderId="1" xfId="2" applyNumberFormat="1" applyFont="1" applyFill="1" applyBorder="1" applyAlignment="1" applyProtection="1">
      <alignment horizontal="left" vertical="top" wrapText="1"/>
      <protection locked="0"/>
    </xf>
    <xf numFmtId="1" fontId="50" fillId="2" borderId="1" xfId="2" applyNumberFormat="1" applyFont="1" applyFill="1" applyBorder="1" applyAlignment="1" applyProtection="1">
      <alignment horizontal="left" vertical="center" wrapText="1"/>
    </xf>
    <xf numFmtId="0" fontId="48" fillId="2" borderId="1" xfId="2" applyNumberFormat="1" applyFont="1" applyFill="1" applyBorder="1" applyAlignment="1" applyProtection="1">
      <alignment horizontal="left" vertical="center" wrapText="1"/>
    </xf>
    <xf numFmtId="1" fontId="51" fillId="2" borderId="1" xfId="2" applyNumberFormat="1" applyFont="1" applyFill="1" applyBorder="1" applyAlignment="1" applyProtection="1">
      <alignment horizontal="center" vertical="center" wrapText="1"/>
    </xf>
    <xf numFmtId="1" fontId="51" fillId="2" borderId="1" xfId="2" applyNumberFormat="1" applyFont="1" applyFill="1" applyBorder="1" applyAlignment="1" applyProtection="1">
      <alignment horizontal="center" vertical="top" wrapText="1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48" fillId="2" borderId="1" xfId="0" applyFont="1" applyFill="1" applyBorder="1" applyAlignment="1" applyProtection="1">
      <alignment vertical="center"/>
      <protection locked="0"/>
    </xf>
    <xf numFmtId="49" fontId="27" fillId="2" borderId="1" xfId="16" applyNumberFormat="1" applyFont="1" applyFill="1" applyBorder="1" applyAlignment="1" applyProtection="1">
      <alignment horizontal="left" vertical="center" wrapText="1"/>
      <protection locked="0"/>
    </xf>
    <xf numFmtId="0" fontId="48" fillId="2" borderId="1" xfId="0" applyNumberFormat="1" applyFont="1" applyFill="1" applyBorder="1" applyAlignment="1" applyProtection="1">
      <alignment horizontal="left" vertical="center"/>
      <protection locked="0"/>
    </xf>
    <xf numFmtId="1" fontId="50" fillId="2" borderId="1" xfId="2" applyNumberFormat="1" applyFont="1" applyFill="1" applyBorder="1" applyAlignment="1" applyProtection="1">
      <alignment horizontal="center" vertical="center" wrapText="1"/>
    </xf>
    <xf numFmtId="0" fontId="48" fillId="2" borderId="1" xfId="2" applyNumberFormat="1" applyFont="1" applyFill="1" applyBorder="1" applyAlignment="1" applyProtection="1">
      <alignment horizontal="left" vertical="top" wrapText="1"/>
    </xf>
    <xf numFmtId="0" fontId="50" fillId="2" borderId="1" xfId="2" applyFont="1" applyFill="1" applyBorder="1" applyAlignment="1" applyProtection="1">
      <alignment horizontal="left" vertical="top" wrapText="1"/>
      <protection locked="0"/>
    </xf>
    <xf numFmtId="0" fontId="50" fillId="2" borderId="1" xfId="2" applyNumberFormat="1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52" fillId="2" borderId="1" xfId="0" applyNumberFormat="1" applyFont="1" applyFill="1" applyBorder="1" applyAlignment="1">
      <alignment horizontal="left" vertical="top"/>
    </xf>
    <xf numFmtId="1" fontId="50" fillId="0" borderId="6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left" vertical="center" wrapText="1"/>
    </xf>
    <xf numFmtId="0" fontId="24" fillId="0" borderId="1" xfId="2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3" fontId="48" fillId="0" borderId="1" xfId="1" applyNumberFormat="1" applyFont="1" applyFill="1" applyBorder="1" applyAlignment="1" applyProtection="1">
      <alignment horizontal="left" vertical="center" wrapText="1"/>
    </xf>
    <xf numFmtId="49" fontId="48" fillId="2" borderId="1" xfId="1" applyNumberFormat="1" applyFont="1" applyFill="1" applyBorder="1" applyAlignment="1" applyProtection="1">
      <alignment horizontal="left" vertical="center" wrapText="1"/>
    </xf>
    <xf numFmtId="0" fontId="48" fillId="2" borderId="1" xfId="0" applyFont="1" applyFill="1" applyBorder="1" applyProtection="1">
      <protection locked="0"/>
    </xf>
    <xf numFmtId="0" fontId="53" fillId="0" borderId="1" xfId="0" applyNumberFormat="1" applyFont="1" applyFill="1" applyBorder="1" applyAlignment="1">
      <alignment horizontal="left" vertical="top"/>
    </xf>
    <xf numFmtId="0" fontId="53" fillId="2" borderId="1" xfId="0" applyNumberFormat="1" applyFont="1" applyFill="1" applyBorder="1" applyAlignment="1">
      <alignment horizontal="left" vertical="top"/>
    </xf>
    <xf numFmtId="1" fontId="50" fillId="0" borderId="9" xfId="2" applyNumberFormat="1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49" fontId="53" fillId="2" borderId="1" xfId="0" applyNumberFormat="1" applyFont="1" applyFill="1" applyBorder="1" applyAlignment="1">
      <alignment horizontal="left" vertical="top"/>
    </xf>
    <xf numFmtId="14" fontId="11" fillId="0" borderId="30" xfId="3" applyNumberFormat="1" applyBorder="1" applyProtection="1">
      <protection locked="0"/>
    </xf>
    <xf numFmtId="0" fontId="53" fillId="2" borderId="30" xfId="0" applyNumberFormat="1" applyFont="1" applyFill="1" applyBorder="1" applyAlignment="1">
      <alignment horizontal="left" vertical="top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0" fontId="48" fillId="2" borderId="30" xfId="0" applyFont="1" applyFill="1" applyBorder="1" applyProtection="1">
      <protection locked="0"/>
    </xf>
    <xf numFmtId="0" fontId="27" fillId="0" borderId="30" xfId="2" applyFont="1" applyFill="1" applyBorder="1" applyAlignment="1" applyProtection="1">
      <alignment horizontal="left" vertical="top" wrapText="1"/>
      <protection locked="0"/>
    </xf>
    <xf numFmtId="0" fontId="27" fillId="0" borderId="30" xfId="0" applyFont="1" applyFill="1" applyBorder="1" applyAlignment="1" applyProtection="1">
      <alignment horizontal="left"/>
      <protection locked="0"/>
    </xf>
    <xf numFmtId="0" fontId="27" fillId="2" borderId="30" xfId="2" applyFont="1" applyFill="1" applyBorder="1" applyAlignment="1" applyProtection="1">
      <alignment horizontal="left" vertical="top" wrapText="1"/>
      <protection locked="0"/>
    </xf>
    <xf numFmtId="1" fontId="50" fillId="0" borderId="23" xfId="2" applyNumberFormat="1" applyFont="1" applyFill="1" applyBorder="1" applyAlignment="1" applyProtection="1">
      <alignment horizontal="left" vertical="top" wrapText="1"/>
      <protection locked="0"/>
    </xf>
    <xf numFmtId="0" fontId="53" fillId="2" borderId="2" xfId="0" applyNumberFormat="1" applyFont="1" applyFill="1" applyBorder="1" applyAlignment="1">
      <alignment horizontal="left" vertical="top"/>
    </xf>
    <xf numFmtId="0" fontId="48" fillId="2" borderId="2" xfId="0" applyFont="1" applyFill="1" applyBorder="1" applyProtection="1">
      <protection locked="0"/>
    </xf>
    <xf numFmtId="0" fontId="27" fillId="0" borderId="2" xfId="2" applyFont="1" applyFill="1" applyBorder="1" applyAlignment="1" applyProtection="1">
      <alignment horizontal="left" vertical="top" wrapText="1"/>
      <protection locked="0"/>
    </xf>
    <xf numFmtId="0" fontId="27" fillId="0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14" fontId="11" fillId="0" borderId="30" xfId="3" applyNumberFormat="1" applyFill="1" applyBorder="1" applyProtection="1">
      <protection locked="0"/>
    </xf>
    <xf numFmtId="1" fontId="50" fillId="0" borderId="1" xfId="2" applyNumberFormat="1" applyFont="1" applyFill="1" applyBorder="1" applyAlignment="1" applyProtection="1">
      <alignment horizontal="left" vertical="center" wrapText="1"/>
    </xf>
    <xf numFmtId="1" fontId="27" fillId="0" borderId="1" xfId="2" applyNumberFormat="1" applyFont="1" applyFill="1" applyBorder="1" applyAlignment="1" applyProtection="1">
      <alignment horizontal="left" vertical="center" wrapText="1"/>
    </xf>
    <xf numFmtId="1" fontId="27" fillId="2" borderId="1" xfId="2" applyNumberFormat="1" applyFont="1" applyFill="1" applyBorder="1" applyAlignment="1" applyProtection="1">
      <alignment horizontal="left" vertical="center" wrapText="1"/>
    </xf>
    <xf numFmtId="1" fontId="50" fillId="0" borderId="3" xfId="2" applyNumberFormat="1" applyFont="1" applyFill="1" applyBorder="1" applyAlignment="1" applyProtection="1">
      <alignment horizontal="left" vertical="center" wrapText="1"/>
      <protection locked="0"/>
    </xf>
    <xf numFmtId="49" fontId="50" fillId="0" borderId="3" xfId="2" applyNumberFormat="1" applyFont="1" applyFill="1" applyBorder="1" applyAlignment="1" applyProtection="1">
      <alignment horizontal="left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47" fillId="0" borderId="1" xfId="2" applyFont="1" applyFill="1" applyBorder="1" applyAlignment="1" applyProtection="1">
      <alignment horizontal="left" vertical="top" wrapText="1"/>
      <protection locked="0"/>
    </xf>
    <xf numFmtId="2" fontId="26" fillId="0" borderId="1" xfId="2" applyNumberFormat="1" applyFont="1" applyFill="1" applyBorder="1" applyAlignment="1" applyProtection="1">
      <alignment horizontal="left" vertical="top" wrapText="1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</xf>
    <xf numFmtId="3" fontId="23" fillId="2" borderId="0" xfId="1" applyNumberFormat="1" applyFont="1" applyFill="1" applyAlignment="1" applyProtection="1">
      <alignment horizontal="center" vertical="center" wrapText="1"/>
      <protection locked="0"/>
    </xf>
    <xf numFmtId="0" fontId="54" fillId="0" borderId="0" xfId="0" applyFont="1" applyAlignment="1">
      <alignment horizontal="center" vertical="center"/>
    </xf>
    <xf numFmtId="169" fontId="22" fillId="2" borderId="1" xfId="15" applyNumberFormat="1" applyFont="1" applyFill="1" applyBorder="1" applyAlignment="1" applyProtection="1">
      <alignment horizontal="center" vertical="center" wrapText="1"/>
      <protection locked="0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1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0" xfId="1" applyFont="1" applyFill="1" applyBorder="1" applyAlignment="1" applyProtection="1">
      <alignment horizontal="center" vertical="center"/>
    </xf>
    <xf numFmtId="14" fontId="17" fillId="2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Alignment="1" applyProtection="1">
      <alignment horizontal="center" vertical="center"/>
    </xf>
    <xf numFmtId="0" fontId="40" fillId="5" borderId="0" xfId="1" applyFont="1" applyFill="1" applyAlignment="1" applyProtection="1">
      <alignment horizontal="center" vertical="center"/>
    </xf>
    <xf numFmtId="14" fontId="40" fillId="0" borderId="0" xfId="1" applyNumberFormat="1" applyFont="1" applyFill="1" applyBorder="1" applyAlignment="1" applyProtection="1">
      <alignment horizontal="center" vertical="center"/>
    </xf>
    <xf numFmtId="0" fontId="40" fillId="0" borderId="0" xfId="1" applyFont="1" applyFill="1" applyBorder="1" applyAlignment="1" applyProtection="1">
      <alignment horizontal="center" vertical="center"/>
    </xf>
    <xf numFmtId="2" fontId="17" fillId="2" borderId="0" xfId="1" applyNumberFormat="1" applyFont="1" applyFill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0" borderId="0" xfId="0" applyFont="1" applyAlignment="1" applyProtection="1">
      <alignment horizontal="left" vertical="top" wrapText="1"/>
      <protection locked="0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/>
      <protection locked="0"/>
    </xf>
  </cellXfs>
  <cellStyles count="17">
    <cellStyle name="Comma" xfId="15" builtinId="3"/>
    <cellStyle name="Normal" xfId="0" builtinId="0"/>
    <cellStyle name="Normal 2" xfId="2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948910"/>
          <a:ext cx="162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168535" y="17958435"/>
          <a:ext cx="43184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171450</xdr:rowOff>
    </xdr:from>
    <xdr:to>
      <xdr:col>1</xdr:col>
      <xdr:colOff>1495425</xdr:colOff>
      <xdr:row>49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49</xdr:row>
      <xdr:rowOff>180975</xdr:rowOff>
    </xdr:from>
    <xdr:to>
      <xdr:col>2</xdr:col>
      <xdr:colOff>554556</xdr:colOff>
      <xdr:row>49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166</xdr:row>
      <xdr:rowOff>171450</xdr:rowOff>
    </xdr:from>
    <xdr:to>
      <xdr:col>2</xdr:col>
      <xdr:colOff>1495425</xdr:colOff>
      <xdr:row>166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128</xdr:row>
      <xdr:rowOff>171450</xdr:rowOff>
    </xdr:from>
    <xdr:to>
      <xdr:col>2</xdr:col>
      <xdr:colOff>1495425</xdr:colOff>
      <xdr:row>128</xdr:row>
      <xdr:rowOff>171450</xdr:rowOff>
    </xdr:to>
    <xdr:cxnSp macro="">
      <xdr:nvCxnSpPr>
        <xdr:cNvPr id="3" name="Straight Connector 1"/>
        <xdr:cNvCxnSpPr/>
      </xdr:nvCxnSpPr>
      <xdr:spPr>
        <a:xfrm>
          <a:off x="1805940" y="88506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128</xdr:row>
      <xdr:rowOff>171450</xdr:rowOff>
    </xdr:from>
    <xdr:to>
      <xdr:col>2</xdr:col>
      <xdr:colOff>1495425</xdr:colOff>
      <xdr:row>128</xdr:row>
      <xdr:rowOff>171450</xdr:rowOff>
    </xdr:to>
    <xdr:cxnSp macro="">
      <xdr:nvCxnSpPr>
        <xdr:cNvPr id="4" name="Straight Connector 1"/>
        <xdr:cNvCxnSpPr/>
      </xdr:nvCxnSpPr>
      <xdr:spPr>
        <a:xfrm>
          <a:off x="1805940" y="88506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168</xdr:row>
      <xdr:rowOff>171450</xdr:rowOff>
    </xdr:from>
    <xdr:to>
      <xdr:col>1</xdr:col>
      <xdr:colOff>1495425</xdr:colOff>
      <xdr:row>168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168</xdr:row>
      <xdr:rowOff>180975</xdr:rowOff>
    </xdr:from>
    <xdr:to>
      <xdr:col>6</xdr:col>
      <xdr:colOff>219075</xdr:colOff>
      <xdr:row>168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59</xdr:row>
      <xdr:rowOff>171450</xdr:rowOff>
    </xdr:from>
    <xdr:to>
      <xdr:col>1</xdr:col>
      <xdr:colOff>1495425</xdr:colOff>
      <xdr:row>59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143675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59</xdr:row>
      <xdr:rowOff>180975</xdr:rowOff>
    </xdr:from>
    <xdr:to>
      <xdr:col>6</xdr:col>
      <xdr:colOff>219075</xdr:colOff>
      <xdr:row>59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1437703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115</xdr:row>
      <xdr:rowOff>171450</xdr:rowOff>
    </xdr:from>
    <xdr:to>
      <xdr:col>1</xdr:col>
      <xdr:colOff>1495425</xdr:colOff>
      <xdr:row>115</xdr:row>
      <xdr:rowOff>171450</xdr:rowOff>
    </xdr:to>
    <xdr:cxnSp macro="">
      <xdr:nvCxnSpPr>
        <xdr:cNvPr id="8" name="Straight Connector 1"/>
        <xdr:cNvCxnSpPr/>
      </xdr:nvCxnSpPr>
      <xdr:spPr>
        <a:xfrm>
          <a:off x="304800" y="1103757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115</xdr:row>
      <xdr:rowOff>180975</xdr:rowOff>
    </xdr:from>
    <xdr:to>
      <xdr:col>6</xdr:col>
      <xdr:colOff>219075</xdr:colOff>
      <xdr:row>115</xdr:row>
      <xdr:rowOff>180975</xdr:rowOff>
    </xdr:to>
    <xdr:cxnSp macro="">
      <xdr:nvCxnSpPr>
        <xdr:cNvPr id="9" name="Straight Connector 2"/>
        <xdr:cNvCxnSpPr/>
      </xdr:nvCxnSpPr>
      <xdr:spPr>
        <a:xfrm>
          <a:off x="3962400" y="11047095"/>
          <a:ext cx="375475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171450</xdr:rowOff>
    </xdr:from>
    <xdr:to>
      <xdr:col>2</xdr:col>
      <xdr:colOff>1495425</xdr:colOff>
      <xdr:row>44</xdr:row>
      <xdr:rowOff>171450</xdr:rowOff>
    </xdr:to>
    <xdr:cxnSp macro="">
      <xdr:nvCxnSpPr>
        <xdr:cNvPr id="4" name="Straight Connector 1"/>
        <xdr:cNvCxnSpPr/>
      </xdr:nvCxnSpPr>
      <xdr:spPr>
        <a:xfrm>
          <a:off x="1531620" y="11555730"/>
          <a:ext cx="1190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44</xdr:row>
      <xdr:rowOff>152400</xdr:rowOff>
    </xdr:from>
    <xdr:to>
      <xdr:col>7</xdr:col>
      <xdr:colOff>9525</xdr:colOff>
      <xdr:row>44</xdr:row>
      <xdr:rowOff>152400</xdr:rowOff>
    </xdr:to>
    <xdr:cxnSp macro="">
      <xdr:nvCxnSpPr>
        <xdr:cNvPr id="5" name="Straight Connector 2"/>
        <xdr:cNvCxnSpPr/>
      </xdr:nvCxnSpPr>
      <xdr:spPr>
        <a:xfrm>
          <a:off x="4610100" y="11536680"/>
          <a:ext cx="37966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171450</xdr:rowOff>
    </xdr:from>
    <xdr:to>
      <xdr:col>2</xdr:col>
      <xdr:colOff>1495425</xdr:colOff>
      <xdr:row>76</xdr:row>
      <xdr:rowOff>171450</xdr:rowOff>
    </xdr:to>
    <xdr:cxnSp macro="">
      <xdr:nvCxnSpPr>
        <xdr:cNvPr id="6" name="Straight Connector 1"/>
        <xdr:cNvCxnSpPr/>
      </xdr:nvCxnSpPr>
      <xdr:spPr>
        <a:xfrm>
          <a:off x="1478280" y="2399919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76</xdr:row>
      <xdr:rowOff>152400</xdr:rowOff>
    </xdr:from>
    <xdr:to>
      <xdr:col>7</xdr:col>
      <xdr:colOff>9525</xdr:colOff>
      <xdr:row>76</xdr:row>
      <xdr:rowOff>152400</xdr:rowOff>
    </xdr:to>
    <xdr:cxnSp macro="">
      <xdr:nvCxnSpPr>
        <xdr:cNvPr id="7" name="Straight Connector 2"/>
        <xdr:cNvCxnSpPr/>
      </xdr:nvCxnSpPr>
      <xdr:spPr>
        <a:xfrm>
          <a:off x="4808220" y="23980140"/>
          <a:ext cx="42081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316;&#4312;&#4315;&#4323;&#4328;&#4312;%20&#4306;&#4304;&#4307;&#4304;&#4321;&#4304;&#4306;&#4310;&#4304;&#4309;&#4316;&#4312;%20&#4304;&#4323;&#4307;&#4312;&#4322;&#4328;&#4312;%20saarchevno-periodis_deklaraciis_formebi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304;&#4323;&#4307;&#4312;&#4322;&#4312;%20&#4315;&#4311;&#4314;&#4312;&#4304;&#4316;&#4312;%2008.06-23.102016/shakos%20failebi/AUDITI%20GADAGZAVNILI%20PLATFORMA/&#4324;&#4312;&#4316;&#4304;&#4316;&#4321;&#4323;&#4320;&#4312;0107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142">
          <cell r="K142">
            <v>293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5"/>
  <sheetViews>
    <sheetView showGridLines="0" tabSelected="1" view="pageBreakPreview" zoomScale="70" zoomScaleNormal="100" zoomScaleSheetLayoutView="70" workbookViewId="0">
      <selection activeCell="D50" sqref="D50:D59"/>
    </sheetView>
  </sheetViews>
  <sheetFormatPr defaultColWidth="9.140625"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61.28515625" style="279" customWidth="1"/>
    <col min="6" max="6" width="19.140625" style="280" customWidth="1"/>
    <col min="7" max="7" width="21.28515625" style="280" customWidth="1"/>
    <col min="8" max="8" width="22.28515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19.7109375" style="279" customWidth="1"/>
    <col min="13" max="16384" width="9.140625" style="279"/>
  </cols>
  <sheetData>
    <row r="1" spans="1:12" s="290" customFormat="1">
      <c r="A1" s="342" t="s">
        <v>295</v>
      </c>
      <c r="B1" s="328"/>
      <c r="C1" s="328"/>
      <c r="D1" s="328"/>
      <c r="E1" s="329"/>
      <c r="F1" s="367"/>
      <c r="G1" s="329"/>
      <c r="H1" s="341"/>
      <c r="I1" s="328"/>
      <c r="J1" s="329"/>
      <c r="K1" s="329"/>
      <c r="L1" s="340" t="s">
        <v>97</v>
      </c>
    </row>
    <row r="2" spans="1:12" s="290" customFormat="1">
      <c r="A2" s="339" t="s">
        <v>128</v>
      </c>
      <c r="B2" s="328"/>
      <c r="C2" s="328"/>
      <c r="D2" s="328"/>
      <c r="E2" s="329"/>
      <c r="F2" s="367"/>
      <c r="G2" s="329"/>
      <c r="H2" s="338"/>
      <c r="I2" s="328"/>
      <c r="J2" s="329"/>
      <c r="K2" s="329"/>
      <c r="L2" s="337" t="s">
        <v>1466</v>
      </c>
    </row>
    <row r="3" spans="1:12" s="290" customFormat="1">
      <c r="A3" s="336"/>
      <c r="B3" s="328"/>
      <c r="C3" s="335"/>
      <c r="D3" s="334"/>
      <c r="E3" s="329"/>
      <c r="F3" s="368"/>
      <c r="G3" s="329"/>
      <c r="H3" s="329"/>
      <c r="I3" s="323"/>
      <c r="J3" s="328"/>
      <c r="K3" s="328"/>
      <c r="L3" s="327"/>
    </row>
    <row r="4" spans="1:12" s="290" customFormat="1">
      <c r="A4" s="359" t="s">
        <v>262</v>
      </c>
      <c r="B4" s="323"/>
      <c r="C4" s="323"/>
      <c r="D4" s="361" t="s">
        <v>549</v>
      </c>
      <c r="E4" s="351"/>
      <c r="F4" s="289"/>
      <c r="G4" s="282"/>
      <c r="H4" s="352"/>
      <c r="I4" s="351"/>
      <c r="J4" s="353"/>
      <c r="K4" s="282"/>
      <c r="L4" s="354"/>
    </row>
    <row r="5" spans="1:12" s="290" customFormat="1" ht="15.75" thickBot="1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15.75" thickBot="1">
      <c r="A6" s="326"/>
      <c r="B6" s="325"/>
      <c r="C6" s="324"/>
      <c r="D6" s="324"/>
      <c r="E6" s="324"/>
      <c r="F6" s="367"/>
      <c r="G6" s="323"/>
      <c r="H6" s="323"/>
      <c r="I6" s="776" t="s">
        <v>440</v>
      </c>
      <c r="J6" s="777"/>
      <c r="K6" s="778"/>
      <c r="L6" s="322"/>
    </row>
    <row r="7" spans="1:12" s="310" customFormat="1" ht="39" thickBot="1">
      <c r="A7" s="321" t="s">
        <v>64</v>
      </c>
      <c r="B7" s="320" t="s">
        <v>129</v>
      </c>
      <c r="C7" s="320" t="s">
        <v>439</v>
      </c>
      <c r="D7" s="319" t="s">
        <v>268</v>
      </c>
      <c r="E7" s="318" t="s">
        <v>438</v>
      </c>
      <c r="F7" s="317" t="s">
        <v>437</v>
      </c>
      <c r="G7" s="316" t="s">
        <v>216</v>
      </c>
      <c r="H7" s="315" t="s">
        <v>213</v>
      </c>
      <c r="I7" s="314" t="s">
        <v>436</v>
      </c>
      <c r="J7" s="313" t="s">
        <v>265</v>
      </c>
      <c r="K7" s="312" t="s">
        <v>217</v>
      </c>
      <c r="L7" s="311" t="s">
        <v>218</v>
      </c>
    </row>
    <row r="8" spans="1:12" s="304" customFormat="1" ht="15.75" thickBot="1">
      <c r="A8" s="308">
        <v>1</v>
      </c>
      <c r="B8" s="307">
        <v>2</v>
      </c>
      <c r="C8" s="309">
        <v>3</v>
      </c>
      <c r="D8" s="309">
        <v>4</v>
      </c>
      <c r="E8" s="308">
        <v>5</v>
      </c>
      <c r="F8" s="369">
        <v>6</v>
      </c>
      <c r="G8" s="309">
        <v>7</v>
      </c>
      <c r="H8" s="307">
        <v>8</v>
      </c>
      <c r="I8" s="308">
        <v>9</v>
      </c>
      <c r="J8" s="307">
        <v>10</v>
      </c>
      <c r="K8" s="306">
        <v>11</v>
      </c>
      <c r="L8" s="305">
        <v>12</v>
      </c>
    </row>
    <row r="9" spans="1:12" ht="25.5">
      <c r="A9" s="303">
        <v>1</v>
      </c>
      <c r="B9" s="364">
        <v>42529</v>
      </c>
      <c r="C9" s="297" t="s">
        <v>477</v>
      </c>
      <c r="D9" s="365">
        <v>5000</v>
      </c>
      <c r="E9" s="366" t="s">
        <v>478</v>
      </c>
      <c r="F9" s="370" t="s">
        <v>479</v>
      </c>
      <c r="G9" s="375" t="s">
        <v>504</v>
      </c>
      <c r="H9" s="302" t="s">
        <v>193</v>
      </c>
      <c r="I9" s="301"/>
      <c r="J9" s="300"/>
      <c r="K9" s="299"/>
      <c r="L9" s="298"/>
    </row>
    <row r="10" spans="1:12" ht="25.5">
      <c r="A10" s="303">
        <v>2</v>
      </c>
      <c r="B10" s="364">
        <v>42529</v>
      </c>
      <c r="C10" s="297" t="s">
        <v>477</v>
      </c>
      <c r="D10" s="365">
        <v>9</v>
      </c>
      <c r="E10" s="373" t="s">
        <v>502</v>
      </c>
      <c r="F10" s="370" t="s">
        <v>480</v>
      </c>
      <c r="G10" s="375" t="s">
        <v>505</v>
      </c>
      <c r="H10" s="296" t="s">
        <v>528</v>
      </c>
      <c r="I10" s="295"/>
      <c r="J10" s="294"/>
      <c r="K10" s="293"/>
      <c r="L10" s="292"/>
    </row>
    <row r="11" spans="1:12" ht="25.5">
      <c r="A11" s="303">
        <v>3</v>
      </c>
      <c r="B11" s="364">
        <v>42530</v>
      </c>
      <c r="C11" s="297" t="s">
        <v>477</v>
      </c>
      <c r="D11" s="365">
        <v>6000</v>
      </c>
      <c r="E11" s="373" t="s">
        <v>503</v>
      </c>
      <c r="F11" s="370" t="s">
        <v>481</v>
      </c>
      <c r="G11" s="375" t="s">
        <v>506</v>
      </c>
      <c r="H11" s="296" t="s">
        <v>528</v>
      </c>
      <c r="I11" s="295"/>
      <c r="J11" s="294"/>
      <c r="K11" s="293"/>
      <c r="L11" s="292"/>
    </row>
    <row r="12" spans="1:12" ht="25.5">
      <c r="A12" s="303">
        <v>4</v>
      </c>
      <c r="B12" s="364">
        <v>42530</v>
      </c>
      <c r="C12" s="297" t="s">
        <v>477</v>
      </c>
      <c r="D12" s="365">
        <v>4000</v>
      </c>
      <c r="E12" s="373" t="s">
        <v>529</v>
      </c>
      <c r="F12" s="370" t="s">
        <v>482</v>
      </c>
      <c r="G12" s="375" t="s">
        <v>507</v>
      </c>
      <c r="H12" s="296" t="s">
        <v>528</v>
      </c>
      <c r="I12" s="295"/>
      <c r="J12" s="294"/>
      <c r="K12" s="293"/>
      <c r="L12" s="292"/>
    </row>
    <row r="13" spans="1:12" ht="25.5">
      <c r="A13" s="303">
        <v>5</v>
      </c>
      <c r="B13" s="364">
        <v>42531</v>
      </c>
      <c r="C13" s="297" t="s">
        <v>477</v>
      </c>
      <c r="D13" s="365">
        <v>7000</v>
      </c>
      <c r="E13" s="373" t="s">
        <v>530</v>
      </c>
      <c r="F13" s="370" t="s">
        <v>483</v>
      </c>
      <c r="G13" s="375" t="s">
        <v>508</v>
      </c>
      <c r="H13" s="296" t="s">
        <v>528</v>
      </c>
      <c r="I13" s="295"/>
      <c r="J13" s="294"/>
      <c r="K13" s="293"/>
      <c r="L13" s="292"/>
    </row>
    <row r="14" spans="1:12" ht="25.5">
      <c r="A14" s="303">
        <v>6</v>
      </c>
      <c r="B14" s="364">
        <v>42534</v>
      </c>
      <c r="C14" s="297" t="s">
        <v>477</v>
      </c>
      <c r="D14" s="365">
        <v>350</v>
      </c>
      <c r="E14" s="373" t="s">
        <v>529</v>
      </c>
      <c r="F14" s="370" t="s">
        <v>482</v>
      </c>
      <c r="G14" s="375" t="s">
        <v>507</v>
      </c>
      <c r="H14" s="296" t="s">
        <v>528</v>
      </c>
      <c r="I14" s="295"/>
      <c r="J14" s="294"/>
      <c r="K14" s="293"/>
      <c r="L14" s="292"/>
    </row>
    <row r="15" spans="1:12" ht="25.5">
      <c r="A15" s="303">
        <v>7</v>
      </c>
      <c r="B15" s="364">
        <v>42535</v>
      </c>
      <c r="C15" s="297" t="s">
        <v>477</v>
      </c>
      <c r="D15" s="365">
        <v>2100</v>
      </c>
      <c r="E15" s="373" t="s">
        <v>531</v>
      </c>
      <c r="F15" s="374" t="s">
        <v>501</v>
      </c>
      <c r="G15" s="375" t="s">
        <v>509</v>
      </c>
      <c r="H15" s="296" t="s">
        <v>528</v>
      </c>
      <c r="I15" s="295"/>
      <c r="J15" s="294"/>
      <c r="K15" s="293"/>
      <c r="L15" s="292"/>
    </row>
    <row r="16" spans="1:12" ht="25.5">
      <c r="A16" s="303">
        <v>8</v>
      </c>
      <c r="B16" s="364">
        <v>42535</v>
      </c>
      <c r="C16" s="297" t="s">
        <v>477</v>
      </c>
      <c r="D16" s="365">
        <v>300</v>
      </c>
      <c r="E16" s="373" t="s">
        <v>531</v>
      </c>
      <c r="F16" s="370" t="s">
        <v>501</v>
      </c>
      <c r="G16" s="375" t="s">
        <v>509</v>
      </c>
      <c r="H16" s="296" t="s">
        <v>528</v>
      </c>
      <c r="I16" s="295"/>
      <c r="J16" s="294"/>
      <c r="K16" s="293"/>
      <c r="L16" s="292"/>
    </row>
    <row r="17" spans="1:12" ht="25.5">
      <c r="A17" s="303">
        <v>9</v>
      </c>
      <c r="B17" s="364">
        <v>42536</v>
      </c>
      <c r="C17" s="297" t="s">
        <v>477</v>
      </c>
      <c r="D17" s="365">
        <v>3800</v>
      </c>
      <c r="E17" s="373" t="s">
        <v>532</v>
      </c>
      <c r="F17" s="370" t="s">
        <v>484</v>
      </c>
      <c r="G17" s="375" t="s">
        <v>510</v>
      </c>
      <c r="H17" s="296" t="s">
        <v>528</v>
      </c>
      <c r="I17" s="295"/>
      <c r="J17" s="294"/>
      <c r="K17" s="293"/>
      <c r="L17" s="292"/>
    </row>
    <row r="18" spans="1:12" ht="25.5">
      <c r="A18" s="303">
        <v>10</v>
      </c>
      <c r="B18" s="364">
        <v>42536</v>
      </c>
      <c r="C18" s="297" t="s">
        <v>477</v>
      </c>
      <c r="D18" s="365">
        <v>9000</v>
      </c>
      <c r="E18" s="373" t="s">
        <v>533</v>
      </c>
      <c r="F18" s="370" t="s">
        <v>485</v>
      </c>
      <c r="G18" s="375" t="s">
        <v>511</v>
      </c>
      <c r="H18" s="296" t="s">
        <v>528</v>
      </c>
      <c r="I18" s="295"/>
      <c r="J18" s="294"/>
      <c r="K18" s="293"/>
      <c r="L18" s="292"/>
    </row>
    <row r="19" spans="1:12" ht="25.5">
      <c r="A19" s="303">
        <v>11</v>
      </c>
      <c r="B19" s="364">
        <v>42538</v>
      </c>
      <c r="C19" s="297" t="s">
        <v>477</v>
      </c>
      <c r="D19" s="365">
        <v>50000</v>
      </c>
      <c r="E19" s="373" t="s">
        <v>533</v>
      </c>
      <c r="F19" s="370" t="s">
        <v>485</v>
      </c>
      <c r="G19" s="375" t="s">
        <v>511</v>
      </c>
      <c r="H19" s="296" t="s">
        <v>528</v>
      </c>
      <c r="I19" s="295"/>
      <c r="J19" s="294"/>
      <c r="K19" s="293"/>
      <c r="L19" s="292"/>
    </row>
    <row r="20" spans="1:12" ht="25.5">
      <c r="A20" s="303">
        <v>12</v>
      </c>
      <c r="B20" s="364">
        <v>42538</v>
      </c>
      <c r="C20" s="297" t="s">
        <v>477</v>
      </c>
      <c r="D20" s="365">
        <v>60000</v>
      </c>
      <c r="E20" s="373" t="s">
        <v>534</v>
      </c>
      <c r="F20" s="370" t="s">
        <v>486</v>
      </c>
      <c r="G20" s="375" t="s">
        <v>512</v>
      </c>
      <c r="H20" s="296" t="s">
        <v>528</v>
      </c>
      <c r="I20" s="295"/>
      <c r="J20" s="294"/>
      <c r="K20" s="293"/>
      <c r="L20" s="292"/>
    </row>
    <row r="21" spans="1:12" ht="25.5">
      <c r="A21" s="303">
        <v>13</v>
      </c>
      <c r="B21" s="364">
        <v>42538</v>
      </c>
      <c r="C21" s="297" t="s">
        <v>477</v>
      </c>
      <c r="D21" s="365">
        <v>60000</v>
      </c>
      <c r="E21" s="373" t="s">
        <v>535</v>
      </c>
      <c r="F21" s="370" t="s">
        <v>487</v>
      </c>
      <c r="G21" s="375" t="s">
        <v>513</v>
      </c>
      <c r="H21" s="296" t="s">
        <v>528</v>
      </c>
      <c r="I21" s="295"/>
      <c r="J21" s="294"/>
      <c r="K21" s="293"/>
      <c r="L21" s="292"/>
    </row>
    <row r="22" spans="1:12" ht="25.5">
      <c r="A22" s="303">
        <v>14</v>
      </c>
      <c r="B22" s="364">
        <v>42538</v>
      </c>
      <c r="C22" s="297" t="s">
        <v>477</v>
      </c>
      <c r="D22" s="365">
        <v>30000</v>
      </c>
      <c r="E22" s="373" t="s">
        <v>503</v>
      </c>
      <c r="F22" s="370" t="s">
        <v>481</v>
      </c>
      <c r="G22" s="375" t="s">
        <v>514</v>
      </c>
      <c r="H22" s="296" t="s">
        <v>528</v>
      </c>
      <c r="I22" s="295"/>
      <c r="J22" s="294"/>
      <c r="K22" s="293"/>
      <c r="L22" s="292"/>
    </row>
    <row r="23" spans="1:12" ht="25.5">
      <c r="A23" s="303">
        <v>15</v>
      </c>
      <c r="B23" s="364">
        <v>42538</v>
      </c>
      <c r="C23" s="297" t="s">
        <v>477</v>
      </c>
      <c r="D23" s="365">
        <v>60000</v>
      </c>
      <c r="E23" s="373" t="s">
        <v>536</v>
      </c>
      <c r="F23" s="370" t="s">
        <v>488</v>
      </c>
      <c r="G23" s="375" t="s">
        <v>515</v>
      </c>
      <c r="H23" s="296" t="s">
        <v>528</v>
      </c>
      <c r="I23" s="295"/>
      <c r="J23" s="294"/>
      <c r="K23" s="293"/>
      <c r="L23" s="292"/>
    </row>
    <row r="24" spans="1:12" ht="25.5">
      <c r="A24" s="303">
        <v>16</v>
      </c>
      <c r="B24" s="364">
        <v>42538</v>
      </c>
      <c r="C24" s="297" t="s">
        <v>477</v>
      </c>
      <c r="D24" s="365">
        <v>25000</v>
      </c>
      <c r="E24" s="373" t="s">
        <v>531</v>
      </c>
      <c r="F24" s="370" t="s">
        <v>501</v>
      </c>
      <c r="G24" s="375" t="s">
        <v>509</v>
      </c>
      <c r="H24" s="296" t="s">
        <v>528</v>
      </c>
      <c r="I24" s="295"/>
      <c r="J24" s="294"/>
      <c r="K24" s="293"/>
      <c r="L24" s="292"/>
    </row>
    <row r="25" spans="1:12" ht="25.5">
      <c r="A25" s="303">
        <v>17</v>
      </c>
      <c r="B25" s="364">
        <v>42539</v>
      </c>
      <c r="C25" s="297" t="s">
        <v>477</v>
      </c>
      <c r="D25" s="365">
        <v>55000</v>
      </c>
      <c r="E25" s="373" t="s">
        <v>537</v>
      </c>
      <c r="F25" s="370" t="s">
        <v>489</v>
      </c>
      <c r="G25" s="375" t="s">
        <v>516</v>
      </c>
      <c r="H25" s="296" t="s">
        <v>528</v>
      </c>
      <c r="I25" s="295"/>
      <c r="J25" s="294"/>
      <c r="K25" s="293"/>
      <c r="L25" s="292"/>
    </row>
    <row r="26" spans="1:12" ht="25.5">
      <c r="A26" s="303">
        <v>18</v>
      </c>
      <c r="B26" s="364">
        <v>42539</v>
      </c>
      <c r="C26" s="297" t="s">
        <v>477</v>
      </c>
      <c r="D26" s="365">
        <v>60000</v>
      </c>
      <c r="E26" s="373" t="s">
        <v>538</v>
      </c>
      <c r="F26" s="370" t="s">
        <v>490</v>
      </c>
      <c r="G26" s="375" t="s">
        <v>517</v>
      </c>
      <c r="H26" s="296" t="s">
        <v>528</v>
      </c>
      <c r="I26" s="295"/>
      <c r="J26" s="294"/>
      <c r="K26" s="293"/>
      <c r="L26" s="292"/>
    </row>
    <row r="27" spans="1:12" ht="25.5">
      <c r="A27" s="303">
        <v>19</v>
      </c>
      <c r="B27" s="364">
        <v>42544</v>
      </c>
      <c r="C27" s="297" t="s">
        <v>477</v>
      </c>
      <c r="D27" s="365">
        <v>5000</v>
      </c>
      <c r="E27" s="373" t="s">
        <v>539</v>
      </c>
      <c r="F27" s="370" t="s">
        <v>491</v>
      </c>
      <c r="G27" s="375" t="s">
        <v>518</v>
      </c>
      <c r="H27" s="296" t="s">
        <v>528</v>
      </c>
      <c r="I27" s="295"/>
      <c r="J27" s="294"/>
      <c r="K27" s="293"/>
      <c r="L27" s="292"/>
    </row>
    <row r="28" spans="1:12" ht="25.5">
      <c r="A28" s="303">
        <v>20</v>
      </c>
      <c r="B28" s="364">
        <v>42544</v>
      </c>
      <c r="C28" s="297" t="s">
        <v>477</v>
      </c>
      <c r="D28" s="365">
        <v>15000</v>
      </c>
      <c r="E28" s="373" t="s">
        <v>540</v>
      </c>
      <c r="F28" s="370" t="s">
        <v>492</v>
      </c>
      <c r="G28" s="375" t="s">
        <v>519</v>
      </c>
      <c r="H28" s="296" t="s">
        <v>528</v>
      </c>
      <c r="I28" s="295"/>
      <c r="J28" s="294"/>
      <c r="K28" s="293"/>
      <c r="L28" s="292"/>
    </row>
    <row r="29" spans="1:12" ht="25.5">
      <c r="A29" s="303">
        <v>21</v>
      </c>
      <c r="B29" s="364">
        <v>42544</v>
      </c>
      <c r="C29" s="297" t="s">
        <v>477</v>
      </c>
      <c r="D29" s="365">
        <v>60000</v>
      </c>
      <c r="E29" s="373" t="s">
        <v>541</v>
      </c>
      <c r="F29" s="370" t="s">
        <v>493</v>
      </c>
      <c r="G29" s="375" t="s">
        <v>520</v>
      </c>
      <c r="H29" s="296" t="s">
        <v>528</v>
      </c>
      <c r="I29" s="295"/>
      <c r="J29" s="294"/>
      <c r="K29" s="293"/>
      <c r="L29" s="292"/>
    </row>
    <row r="30" spans="1:12" ht="25.5">
      <c r="A30" s="303">
        <v>22</v>
      </c>
      <c r="B30" s="364">
        <v>42545</v>
      </c>
      <c r="C30" s="297" t="s">
        <v>477</v>
      </c>
      <c r="D30" s="365">
        <v>60000</v>
      </c>
      <c r="E30" s="373" t="s">
        <v>542</v>
      </c>
      <c r="F30" s="370" t="s">
        <v>494</v>
      </c>
      <c r="G30" s="375" t="s">
        <v>521</v>
      </c>
      <c r="H30" s="296" t="s">
        <v>528</v>
      </c>
      <c r="I30" s="295"/>
      <c r="J30" s="294"/>
      <c r="K30" s="293"/>
      <c r="L30" s="292"/>
    </row>
    <row r="31" spans="1:12" ht="25.5">
      <c r="A31" s="303">
        <v>23</v>
      </c>
      <c r="B31" s="364">
        <v>42545</v>
      </c>
      <c r="C31" s="297" t="s">
        <v>477</v>
      </c>
      <c r="D31" s="365">
        <v>10000</v>
      </c>
      <c r="E31" s="373" t="s">
        <v>543</v>
      </c>
      <c r="F31" s="370" t="s">
        <v>495</v>
      </c>
      <c r="G31" s="375" t="s">
        <v>522</v>
      </c>
      <c r="H31" s="296" t="s">
        <v>528</v>
      </c>
      <c r="I31" s="295"/>
      <c r="J31" s="294"/>
      <c r="K31" s="293"/>
      <c r="L31" s="292"/>
    </row>
    <row r="32" spans="1:12" ht="25.5">
      <c r="A32" s="303">
        <v>24</v>
      </c>
      <c r="B32" s="364">
        <v>42545</v>
      </c>
      <c r="C32" s="297" t="s">
        <v>477</v>
      </c>
      <c r="D32" s="365">
        <v>10000</v>
      </c>
      <c r="E32" s="373" t="s">
        <v>544</v>
      </c>
      <c r="F32" s="370" t="s">
        <v>496</v>
      </c>
      <c r="G32" s="375" t="s">
        <v>523</v>
      </c>
      <c r="H32" s="296" t="s">
        <v>528</v>
      </c>
      <c r="I32" s="295"/>
      <c r="J32" s="294"/>
      <c r="K32" s="293"/>
      <c r="L32" s="292"/>
    </row>
    <row r="33" spans="1:12" ht="25.5">
      <c r="A33" s="303">
        <v>25</v>
      </c>
      <c r="B33" s="364">
        <v>42548</v>
      </c>
      <c r="C33" s="297" t="s">
        <v>477</v>
      </c>
      <c r="D33" s="365">
        <v>20000</v>
      </c>
      <c r="E33" s="373" t="s">
        <v>545</v>
      </c>
      <c r="F33" s="370" t="s">
        <v>497</v>
      </c>
      <c r="G33" s="375" t="s">
        <v>524</v>
      </c>
      <c r="H33" s="296" t="s">
        <v>528</v>
      </c>
      <c r="I33" s="295"/>
      <c r="J33" s="294"/>
      <c r="K33" s="293"/>
      <c r="L33" s="292"/>
    </row>
    <row r="34" spans="1:12" ht="25.5">
      <c r="A34" s="303">
        <v>26</v>
      </c>
      <c r="B34" s="364">
        <v>42548</v>
      </c>
      <c r="C34" s="297" t="s">
        <v>477</v>
      </c>
      <c r="D34" s="365">
        <v>20000</v>
      </c>
      <c r="E34" s="373" t="s">
        <v>546</v>
      </c>
      <c r="F34" s="370" t="s">
        <v>498</v>
      </c>
      <c r="G34" s="375" t="s">
        <v>525</v>
      </c>
      <c r="H34" s="296" t="s">
        <v>528</v>
      </c>
      <c r="I34" s="295"/>
      <c r="J34" s="294"/>
      <c r="K34" s="293"/>
      <c r="L34" s="292"/>
    </row>
    <row r="35" spans="1:12" ht="25.5">
      <c r="A35" s="303">
        <v>27</v>
      </c>
      <c r="B35" s="364">
        <v>42548</v>
      </c>
      <c r="C35" s="297" t="s">
        <v>477</v>
      </c>
      <c r="D35" s="365">
        <v>20000</v>
      </c>
      <c r="E35" s="373" t="s">
        <v>547</v>
      </c>
      <c r="F35" s="370" t="s">
        <v>499</v>
      </c>
      <c r="G35" s="375" t="s">
        <v>526</v>
      </c>
      <c r="H35" s="296" t="s">
        <v>528</v>
      </c>
      <c r="I35" s="295"/>
      <c r="J35" s="294"/>
      <c r="K35" s="293"/>
      <c r="L35" s="292"/>
    </row>
    <row r="36" spans="1:12" ht="25.5">
      <c r="A36" s="303">
        <v>28</v>
      </c>
      <c r="B36" s="364">
        <v>42549</v>
      </c>
      <c r="C36" s="297" t="s">
        <v>477</v>
      </c>
      <c r="D36" s="365">
        <v>7000</v>
      </c>
      <c r="E36" s="373" t="s">
        <v>548</v>
      </c>
      <c r="F36" s="370" t="s">
        <v>500</v>
      </c>
      <c r="G36" s="375" t="s">
        <v>527</v>
      </c>
      <c r="H36" s="296" t="s">
        <v>528</v>
      </c>
      <c r="I36" s="295"/>
      <c r="J36" s="294"/>
      <c r="K36" s="293"/>
      <c r="L36" s="292"/>
    </row>
    <row r="37" spans="1:12" ht="25.5">
      <c r="A37" s="303">
        <v>29</v>
      </c>
      <c r="B37" s="364">
        <v>42551</v>
      </c>
      <c r="C37" s="297" t="s">
        <v>477</v>
      </c>
      <c r="D37" s="365">
        <v>60000</v>
      </c>
      <c r="E37" s="366" t="s">
        <v>1467</v>
      </c>
      <c r="F37" s="513" t="s">
        <v>1207</v>
      </c>
      <c r="G37" s="513" t="s">
        <v>1468</v>
      </c>
      <c r="H37" s="366" t="s">
        <v>1469</v>
      </c>
      <c r="I37" s="301"/>
      <c r="J37" s="300"/>
      <c r="K37" s="299"/>
      <c r="L37" s="298"/>
    </row>
    <row r="38" spans="1:12" ht="25.5">
      <c r="A38" s="303">
        <v>30</v>
      </c>
      <c r="B38" s="364">
        <v>42551</v>
      </c>
      <c r="C38" s="297" t="s">
        <v>477</v>
      </c>
      <c r="D38" s="365">
        <v>60000</v>
      </c>
      <c r="E38" s="366" t="s">
        <v>1470</v>
      </c>
      <c r="F38" s="513" t="s">
        <v>1471</v>
      </c>
      <c r="G38" s="513" t="s">
        <v>1472</v>
      </c>
      <c r="H38" s="366" t="s">
        <v>1469</v>
      </c>
      <c r="I38" s="295"/>
      <c r="J38" s="294"/>
      <c r="K38" s="293"/>
      <c r="L38" s="292"/>
    </row>
    <row r="39" spans="1:12" s="290" customFormat="1" ht="25.5">
      <c r="A39" s="303">
        <v>31</v>
      </c>
      <c r="B39" s="364">
        <v>42552</v>
      </c>
      <c r="C39" s="297" t="s">
        <v>477</v>
      </c>
      <c r="D39" s="365">
        <v>60000</v>
      </c>
      <c r="E39" s="366" t="s">
        <v>1473</v>
      </c>
      <c r="F39" s="513" t="s">
        <v>1474</v>
      </c>
      <c r="G39" s="513" t="s">
        <v>1475</v>
      </c>
      <c r="H39" s="366" t="s">
        <v>1469</v>
      </c>
      <c r="I39" s="295"/>
      <c r="J39" s="294"/>
      <c r="K39" s="293"/>
      <c r="L39" s="292"/>
    </row>
    <row r="40" spans="1:12" s="291" customFormat="1" ht="25.5">
      <c r="A40" s="303">
        <v>32</v>
      </c>
      <c r="B40" s="364">
        <v>42552</v>
      </c>
      <c r="C40" s="297" t="s">
        <v>477</v>
      </c>
      <c r="D40" s="365">
        <v>60000</v>
      </c>
      <c r="E40" s="366" t="s">
        <v>1476</v>
      </c>
      <c r="F40" s="513" t="s">
        <v>1477</v>
      </c>
      <c r="G40" s="513" t="s">
        <v>1478</v>
      </c>
      <c r="H40" s="366" t="s">
        <v>1469</v>
      </c>
      <c r="I40" s="295"/>
      <c r="J40" s="294"/>
      <c r="K40" s="293"/>
      <c r="L40" s="292"/>
    </row>
    <row r="41" spans="1:12" s="291" customFormat="1" ht="25.5">
      <c r="A41" s="303">
        <v>33</v>
      </c>
      <c r="B41" s="364">
        <v>42552</v>
      </c>
      <c r="C41" s="297" t="s">
        <v>477</v>
      </c>
      <c r="D41" s="365">
        <v>60000</v>
      </c>
      <c r="E41" s="366" t="s">
        <v>1479</v>
      </c>
      <c r="F41" s="513" t="s">
        <v>1203</v>
      </c>
      <c r="G41" s="513" t="s">
        <v>1480</v>
      </c>
      <c r="H41" s="366" t="s">
        <v>1469</v>
      </c>
      <c r="I41" s="295"/>
      <c r="J41" s="294"/>
      <c r="K41" s="293"/>
      <c r="L41" s="292"/>
    </row>
    <row r="42" spans="1:12" s="290" customFormat="1" ht="25.5">
      <c r="A42" s="303">
        <v>34</v>
      </c>
      <c r="B42" s="364">
        <v>42552</v>
      </c>
      <c r="C42" s="297" t="s">
        <v>477</v>
      </c>
      <c r="D42" s="365">
        <v>60000</v>
      </c>
      <c r="E42" s="366" t="s">
        <v>1481</v>
      </c>
      <c r="F42" s="513" t="s">
        <v>1482</v>
      </c>
      <c r="G42" s="513" t="s">
        <v>1483</v>
      </c>
      <c r="H42" s="366" t="s">
        <v>1469</v>
      </c>
      <c r="I42" s="295"/>
      <c r="J42" s="294"/>
      <c r="K42" s="293"/>
      <c r="L42" s="292"/>
    </row>
    <row r="43" spans="1:12" s="290" customFormat="1" ht="25.5">
      <c r="A43" s="303">
        <v>35</v>
      </c>
      <c r="B43" s="364">
        <v>42552</v>
      </c>
      <c r="C43" s="297" t="s">
        <v>477</v>
      </c>
      <c r="D43" s="365">
        <v>60000</v>
      </c>
      <c r="E43" s="366" t="s">
        <v>1484</v>
      </c>
      <c r="F43" s="513" t="s">
        <v>1485</v>
      </c>
      <c r="G43" s="513" t="s">
        <v>1486</v>
      </c>
      <c r="H43" s="366" t="s">
        <v>1469</v>
      </c>
      <c r="I43" s="295"/>
      <c r="J43" s="294"/>
      <c r="K43" s="293"/>
      <c r="L43" s="292"/>
    </row>
    <row r="44" spans="1:12" s="290" customFormat="1" ht="25.5">
      <c r="A44" s="303">
        <v>36</v>
      </c>
      <c r="B44" s="364">
        <v>42564</v>
      </c>
      <c r="C44" s="297" t="s">
        <v>477</v>
      </c>
      <c r="D44" s="365">
        <v>15000</v>
      </c>
      <c r="E44" s="366" t="s">
        <v>1487</v>
      </c>
      <c r="F44" s="513" t="s">
        <v>1252</v>
      </c>
      <c r="G44" s="513" t="s">
        <v>1488</v>
      </c>
      <c r="H44" s="366" t="s">
        <v>1469</v>
      </c>
      <c r="I44" s="295"/>
      <c r="J44" s="294"/>
      <c r="K44" s="293"/>
      <c r="L44" s="292"/>
    </row>
    <row r="45" spans="1:12" s="290" customFormat="1" ht="25.5">
      <c r="A45" s="303">
        <v>37</v>
      </c>
      <c r="B45" s="364">
        <v>42564</v>
      </c>
      <c r="C45" s="297" t="s">
        <v>477</v>
      </c>
      <c r="D45" s="365">
        <v>30000</v>
      </c>
      <c r="E45" s="366" t="s">
        <v>1489</v>
      </c>
      <c r="F45" s="513" t="s">
        <v>1490</v>
      </c>
      <c r="G45" s="513" t="s">
        <v>1491</v>
      </c>
      <c r="H45" s="366" t="s">
        <v>1469</v>
      </c>
      <c r="I45" s="295"/>
      <c r="J45" s="294"/>
      <c r="K45" s="293"/>
      <c r="L45" s="292"/>
    </row>
    <row r="46" spans="1:12" s="290" customFormat="1" ht="25.5">
      <c r="A46" s="303">
        <v>38</v>
      </c>
      <c r="B46" s="364">
        <v>42565</v>
      </c>
      <c r="C46" s="297" t="s">
        <v>477</v>
      </c>
      <c r="D46" s="365">
        <v>60000</v>
      </c>
      <c r="E46" s="366" t="s">
        <v>1492</v>
      </c>
      <c r="F46" s="513" t="s">
        <v>1493</v>
      </c>
      <c r="G46" s="513" t="s">
        <v>1494</v>
      </c>
      <c r="H46" s="366" t="s">
        <v>1469</v>
      </c>
      <c r="I46" s="295"/>
      <c r="J46" s="294"/>
      <c r="K46" s="293"/>
      <c r="L46" s="292"/>
    </row>
    <row r="47" spans="1:12" s="290" customFormat="1" ht="25.5">
      <c r="A47" s="303">
        <v>39</v>
      </c>
      <c r="B47" s="364">
        <v>42566</v>
      </c>
      <c r="C47" s="297" t="s">
        <v>477</v>
      </c>
      <c r="D47" s="365">
        <v>5000</v>
      </c>
      <c r="E47" s="366" t="s">
        <v>1495</v>
      </c>
      <c r="F47" s="513" t="s">
        <v>1496</v>
      </c>
      <c r="G47" s="513" t="s">
        <v>1497</v>
      </c>
      <c r="H47" s="366" t="s">
        <v>1469</v>
      </c>
      <c r="I47" s="295"/>
      <c r="J47" s="294"/>
      <c r="K47" s="293"/>
      <c r="L47" s="292"/>
    </row>
    <row r="48" spans="1:12" ht="25.5">
      <c r="A48" s="303">
        <v>40</v>
      </c>
      <c r="B48" s="364">
        <v>42566</v>
      </c>
      <c r="C48" s="297" t="s">
        <v>477</v>
      </c>
      <c r="D48" s="365">
        <v>20000</v>
      </c>
      <c r="E48" s="366" t="s">
        <v>543</v>
      </c>
      <c r="F48" s="513" t="s">
        <v>495</v>
      </c>
      <c r="G48" s="513" t="s">
        <v>522</v>
      </c>
      <c r="H48" s="366" t="s">
        <v>1469</v>
      </c>
      <c r="I48" s="295"/>
      <c r="J48" s="294"/>
      <c r="K48" s="293"/>
      <c r="L48" s="292"/>
    </row>
    <row r="49" spans="1:12" s="284" customFormat="1" ht="25.5">
      <c r="A49" s="303">
        <v>41</v>
      </c>
      <c r="B49" s="364">
        <v>42570</v>
      </c>
      <c r="C49" s="297" t="s">
        <v>477</v>
      </c>
      <c r="D49" s="365">
        <v>6000</v>
      </c>
      <c r="E49" s="366" t="s">
        <v>1498</v>
      </c>
      <c r="F49" s="513" t="s">
        <v>1163</v>
      </c>
      <c r="G49" s="513" t="s">
        <v>1499</v>
      </c>
      <c r="H49" s="366" t="s">
        <v>1469</v>
      </c>
      <c r="I49" s="295"/>
      <c r="J49" s="294"/>
      <c r="K49" s="293"/>
      <c r="L49" s="292"/>
    </row>
    <row r="50" spans="1:12" s="284" customFormat="1" ht="25.5">
      <c r="A50" s="303">
        <v>42</v>
      </c>
      <c r="B50" s="514">
        <v>42552</v>
      </c>
      <c r="C50" s="297" t="s">
        <v>1500</v>
      </c>
      <c r="D50" s="515">
        <v>2527</v>
      </c>
      <c r="E50" s="516" t="s">
        <v>1501</v>
      </c>
      <c r="F50" s="296" t="s">
        <v>1502</v>
      </c>
      <c r="G50" s="296"/>
      <c r="H50" s="296"/>
      <c r="I50" s="295" t="s">
        <v>1503</v>
      </c>
      <c r="J50" s="294"/>
      <c r="K50" s="293"/>
      <c r="L50" s="292"/>
    </row>
    <row r="51" spans="1:12" s="284" customFormat="1" ht="27.6" customHeight="1">
      <c r="A51" s="303">
        <v>43</v>
      </c>
      <c r="B51" s="514">
        <v>42552</v>
      </c>
      <c r="C51" s="297" t="s">
        <v>1500</v>
      </c>
      <c r="D51" s="515">
        <v>1102</v>
      </c>
      <c r="E51" s="516" t="s">
        <v>1504</v>
      </c>
      <c r="F51" s="296" t="s">
        <v>1505</v>
      </c>
      <c r="G51" s="296"/>
      <c r="H51" s="296"/>
      <c r="I51" s="295" t="s">
        <v>1503</v>
      </c>
      <c r="J51" s="294"/>
      <c r="K51" s="293"/>
      <c r="L51" s="292"/>
    </row>
    <row r="52" spans="1:12" s="284" customFormat="1" ht="25.5">
      <c r="A52" s="303">
        <v>44</v>
      </c>
      <c r="B52" s="514">
        <v>42556</v>
      </c>
      <c r="C52" s="297" t="s">
        <v>1500</v>
      </c>
      <c r="D52" s="515">
        <v>100</v>
      </c>
      <c r="E52" s="516" t="s">
        <v>1506</v>
      </c>
      <c r="F52" s="296" t="s">
        <v>1507</v>
      </c>
      <c r="G52" s="296"/>
      <c r="H52" s="296"/>
      <c r="I52" s="295" t="s">
        <v>1508</v>
      </c>
      <c r="J52" s="294"/>
      <c r="K52" s="293"/>
      <c r="L52" s="292"/>
    </row>
    <row r="53" spans="1:12" s="281" customFormat="1" ht="25.5">
      <c r="A53" s="303">
        <v>45</v>
      </c>
      <c r="B53" s="514">
        <v>42566</v>
      </c>
      <c r="C53" s="297" t="s">
        <v>1500</v>
      </c>
      <c r="D53" s="515">
        <v>377</v>
      </c>
      <c r="E53" s="516" t="s">
        <v>1501</v>
      </c>
      <c r="F53" s="296" t="s">
        <v>1502</v>
      </c>
      <c r="G53" s="296"/>
      <c r="H53" s="296"/>
      <c r="I53" s="295" t="s">
        <v>1503</v>
      </c>
      <c r="J53" s="294"/>
      <c r="K53" s="293"/>
      <c r="L53" s="292"/>
    </row>
    <row r="54" spans="1:12" s="281" customFormat="1" ht="25.5">
      <c r="A54" s="303">
        <v>46</v>
      </c>
      <c r="B54" s="523">
        <v>42571</v>
      </c>
      <c r="C54" s="297" t="s">
        <v>477</v>
      </c>
      <c r="D54" s="524">
        <v>800</v>
      </c>
      <c r="E54" s="525" t="s">
        <v>1509</v>
      </c>
      <c r="F54" s="526" t="s">
        <v>1510</v>
      </c>
      <c r="G54" s="526" t="s">
        <v>1511</v>
      </c>
      <c r="H54" s="525" t="s">
        <v>1469</v>
      </c>
      <c r="I54" s="527"/>
      <c r="J54" s="300"/>
      <c r="K54" s="299"/>
      <c r="L54" s="298"/>
    </row>
    <row r="55" spans="1:12" s="281" customFormat="1" ht="25.5">
      <c r="A55" s="303">
        <v>47</v>
      </c>
      <c r="B55" s="523">
        <v>42571</v>
      </c>
      <c r="C55" s="297" t="s">
        <v>477</v>
      </c>
      <c r="D55" s="524">
        <v>2175</v>
      </c>
      <c r="E55" s="525" t="s">
        <v>1512</v>
      </c>
      <c r="F55" s="526" t="s">
        <v>1513</v>
      </c>
      <c r="G55" s="526" t="s">
        <v>1514</v>
      </c>
      <c r="H55" s="525" t="s">
        <v>1469</v>
      </c>
      <c r="I55" s="528"/>
      <c r="J55" s="294"/>
      <c r="K55" s="293"/>
      <c r="L55" s="292"/>
    </row>
    <row r="56" spans="1:12" s="281" customFormat="1" ht="25.5">
      <c r="A56" s="303">
        <v>48</v>
      </c>
      <c r="B56" s="523">
        <v>42571</v>
      </c>
      <c r="C56" s="297" t="s">
        <v>477</v>
      </c>
      <c r="D56" s="524">
        <v>2175</v>
      </c>
      <c r="E56" s="525" t="s">
        <v>1515</v>
      </c>
      <c r="F56" s="526" t="s">
        <v>1516</v>
      </c>
      <c r="G56" s="526" t="s">
        <v>1517</v>
      </c>
      <c r="H56" s="525" t="s">
        <v>1469</v>
      </c>
      <c r="I56" s="528"/>
      <c r="J56" s="294"/>
      <c r="K56" s="293"/>
      <c r="L56" s="292"/>
    </row>
    <row r="57" spans="1:12" s="281" customFormat="1" ht="25.5">
      <c r="A57" s="303">
        <v>49</v>
      </c>
      <c r="B57" s="523">
        <v>42581</v>
      </c>
      <c r="C57" s="297" t="s">
        <v>477</v>
      </c>
      <c r="D57" s="524">
        <v>60000</v>
      </c>
      <c r="E57" s="525" t="s">
        <v>1518</v>
      </c>
      <c r="F57" s="526" t="s">
        <v>1519</v>
      </c>
      <c r="G57" s="526" t="s">
        <v>1520</v>
      </c>
      <c r="H57" s="525" t="s">
        <v>1469</v>
      </c>
      <c r="I57" s="528"/>
      <c r="J57" s="294"/>
      <c r="K57" s="293"/>
      <c r="L57" s="292"/>
    </row>
    <row r="58" spans="1:12" s="281" customFormat="1" ht="25.5">
      <c r="A58" s="303">
        <v>50</v>
      </c>
      <c r="B58" s="523">
        <v>42583</v>
      </c>
      <c r="C58" s="297" t="s">
        <v>477</v>
      </c>
      <c r="D58" s="524">
        <v>20000</v>
      </c>
      <c r="E58" s="525" t="s">
        <v>1521</v>
      </c>
      <c r="F58" s="526" t="s">
        <v>1522</v>
      </c>
      <c r="G58" s="526" t="s">
        <v>1523</v>
      </c>
      <c r="H58" s="525" t="s">
        <v>1469</v>
      </c>
      <c r="I58" s="528"/>
      <c r="J58" s="294"/>
      <c r="K58" s="293"/>
      <c r="L58" s="292"/>
    </row>
    <row r="59" spans="1:12" ht="25.5">
      <c r="A59" s="303">
        <v>51</v>
      </c>
      <c r="B59" s="523">
        <v>42583</v>
      </c>
      <c r="C59" s="297" t="s">
        <v>1500</v>
      </c>
      <c r="D59" s="529">
        <v>550.6</v>
      </c>
      <c r="E59" s="373" t="s">
        <v>1501</v>
      </c>
      <c r="F59" s="530" t="s">
        <v>1502</v>
      </c>
      <c r="G59" s="375"/>
      <c r="H59" s="373"/>
      <c r="I59" s="295" t="s">
        <v>1503</v>
      </c>
      <c r="J59" s="294"/>
      <c r="K59" s="293"/>
      <c r="L59" s="292"/>
    </row>
    <row r="60" spans="1:12" ht="25.5">
      <c r="A60" s="303">
        <v>52</v>
      </c>
      <c r="B60" s="533" t="s">
        <v>1524</v>
      </c>
      <c r="C60" s="297" t="s">
        <v>477</v>
      </c>
      <c r="D60" s="534">
        <v>1500</v>
      </c>
      <c r="E60" s="535" t="s">
        <v>1525</v>
      </c>
      <c r="F60" s="296" t="s">
        <v>1526</v>
      </c>
      <c r="G60" s="302" t="s">
        <v>1527</v>
      </c>
      <c r="H60" s="302" t="s">
        <v>1528</v>
      </c>
      <c r="I60" s="301"/>
      <c r="J60" s="300"/>
      <c r="K60" s="299"/>
      <c r="L60" s="298"/>
    </row>
    <row r="61" spans="1:12" ht="25.5">
      <c r="A61" s="303">
        <v>53</v>
      </c>
      <c r="B61" s="533" t="s">
        <v>1529</v>
      </c>
      <c r="C61" s="297" t="s">
        <v>477</v>
      </c>
      <c r="D61" s="515">
        <v>20000</v>
      </c>
      <c r="E61" s="516" t="s">
        <v>1521</v>
      </c>
      <c r="F61" s="296" t="s">
        <v>1522</v>
      </c>
      <c r="G61" s="296" t="s">
        <v>1530</v>
      </c>
      <c r="H61" s="302" t="s">
        <v>1528</v>
      </c>
      <c r="I61" s="295"/>
      <c r="J61" s="294"/>
      <c r="K61" s="293"/>
      <c r="L61" s="292"/>
    </row>
    <row r="62" spans="1:12" ht="25.5">
      <c r="A62" s="303">
        <v>54</v>
      </c>
      <c r="B62" s="533" t="s">
        <v>1531</v>
      </c>
      <c r="C62" s="297" t="s">
        <v>477</v>
      </c>
      <c r="D62" s="515">
        <v>15200</v>
      </c>
      <c r="E62" s="516" t="s">
        <v>1532</v>
      </c>
      <c r="F62" s="330" t="s">
        <v>1533</v>
      </c>
      <c r="G62" s="296" t="s">
        <v>1534</v>
      </c>
      <c r="H62" s="302" t="s">
        <v>1528</v>
      </c>
      <c r="I62" s="295"/>
      <c r="J62" s="294"/>
      <c r="K62" s="293"/>
      <c r="L62" s="292"/>
    </row>
    <row r="63" spans="1:12">
      <c r="A63" s="517"/>
      <c r="B63" s="531"/>
      <c r="C63" s="518"/>
      <c r="D63" s="532"/>
      <c r="E63" s="519"/>
      <c r="F63" s="530"/>
      <c r="G63" s="520"/>
      <c r="H63" s="519"/>
      <c r="I63" s="521"/>
      <c r="J63" s="521"/>
      <c r="K63" s="522"/>
      <c r="L63" s="518"/>
    </row>
    <row r="64" spans="1:12">
      <c r="A64" s="282"/>
      <c r="B64" s="283"/>
      <c r="C64" s="282"/>
      <c r="D64" s="283"/>
      <c r="E64" s="282"/>
      <c r="F64" s="371"/>
      <c r="G64" s="282"/>
      <c r="H64" s="283"/>
      <c r="I64" s="282"/>
      <c r="J64" s="283"/>
      <c r="K64" s="282"/>
      <c r="L64" s="283"/>
    </row>
    <row r="65" spans="1:12">
      <c r="A65" s="282"/>
      <c r="B65" s="289"/>
      <c r="C65" s="282"/>
      <c r="D65" s="289"/>
      <c r="E65" s="282"/>
      <c r="F65" s="289"/>
      <c r="G65" s="282"/>
      <c r="H65" s="289"/>
      <c r="I65" s="282"/>
      <c r="J65" s="289"/>
      <c r="K65" s="282"/>
      <c r="L65" s="289"/>
    </row>
    <row r="66" spans="1:12" ht="14.45" customHeight="1">
      <c r="A66" s="775" t="s">
        <v>407</v>
      </c>
      <c r="B66" s="775"/>
      <c r="C66" s="775"/>
      <c r="D66" s="775"/>
      <c r="E66" s="775"/>
      <c r="F66" s="775"/>
      <c r="G66" s="775"/>
      <c r="H66" s="775"/>
      <c r="I66" s="775"/>
      <c r="J66" s="775"/>
      <c r="K66" s="775"/>
      <c r="L66" s="775"/>
    </row>
    <row r="67" spans="1:12" ht="14.45" customHeight="1">
      <c r="A67" s="775" t="s">
        <v>435</v>
      </c>
      <c r="B67" s="775"/>
      <c r="C67" s="775"/>
      <c r="D67" s="775"/>
      <c r="E67" s="775"/>
      <c r="F67" s="775"/>
      <c r="G67" s="775"/>
      <c r="H67" s="775"/>
      <c r="I67" s="775"/>
      <c r="J67" s="775"/>
      <c r="K67" s="775"/>
      <c r="L67" s="775"/>
    </row>
    <row r="68" spans="1:12">
      <c r="A68" s="775"/>
      <c r="B68" s="775"/>
      <c r="C68" s="775"/>
      <c r="D68" s="775"/>
      <c r="E68" s="775"/>
      <c r="F68" s="775"/>
      <c r="G68" s="775"/>
      <c r="H68" s="775"/>
      <c r="I68" s="775"/>
      <c r="J68" s="775"/>
      <c r="K68" s="775"/>
      <c r="L68" s="775"/>
    </row>
    <row r="69" spans="1:12" ht="14.45" customHeight="1">
      <c r="A69" s="775" t="s">
        <v>434</v>
      </c>
      <c r="B69" s="775"/>
      <c r="C69" s="775"/>
      <c r="D69" s="775"/>
      <c r="E69" s="775"/>
      <c r="F69" s="775"/>
      <c r="G69" s="775"/>
      <c r="H69" s="775"/>
      <c r="I69" s="775"/>
      <c r="J69" s="775"/>
      <c r="K69" s="775"/>
      <c r="L69" s="775"/>
    </row>
    <row r="70" spans="1:12">
      <c r="A70" s="775"/>
      <c r="B70" s="775"/>
      <c r="C70" s="775"/>
      <c r="D70" s="775"/>
      <c r="E70" s="775"/>
      <c r="F70" s="775"/>
      <c r="G70" s="775"/>
      <c r="H70" s="775"/>
      <c r="I70" s="775"/>
      <c r="J70" s="775"/>
      <c r="K70" s="775"/>
      <c r="L70" s="775"/>
    </row>
    <row r="71" spans="1:12" ht="14.45" customHeight="1">
      <c r="A71" s="775" t="s">
        <v>433</v>
      </c>
      <c r="B71" s="775"/>
      <c r="C71" s="775"/>
      <c r="D71" s="775"/>
      <c r="E71" s="775"/>
      <c r="F71" s="775"/>
      <c r="G71" s="775"/>
      <c r="H71" s="775"/>
      <c r="I71" s="775"/>
      <c r="J71" s="775"/>
      <c r="K71" s="775"/>
      <c r="L71" s="775"/>
    </row>
    <row r="72" spans="1:12">
      <c r="A72" s="282"/>
      <c r="B72" s="283"/>
      <c r="C72" s="282"/>
      <c r="D72" s="283"/>
      <c r="E72" s="282"/>
      <c r="F72" s="371"/>
      <c r="G72" s="282"/>
      <c r="H72" s="283"/>
      <c r="I72" s="282"/>
      <c r="J72" s="283"/>
      <c r="K72" s="282"/>
      <c r="L72" s="283"/>
    </row>
    <row r="73" spans="1:12">
      <c r="A73" s="282"/>
      <c r="B73" s="289"/>
      <c r="C73" s="282"/>
      <c r="D73" s="289"/>
      <c r="E73" s="282"/>
      <c r="F73" s="289"/>
      <c r="G73" s="282"/>
      <c r="H73" s="289"/>
      <c r="I73" s="282"/>
      <c r="J73" s="289"/>
      <c r="K73" s="282"/>
      <c r="L73" s="289"/>
    </row>
    <row r="74" spans="1:12">
      <c r="A74" s="282"/>
      <c r="B74" s="283"/>
      <c r="C74" s="282"/>
      <c r="D74" s="283"/>
      <c r="E74" s="282"/>
      <c r="F74" s="371"/>
      <c r="G74" s="282"/>
      <c r="H74" s="283"/>
      <c r="I74" s="282"/>
      <c r="J74" s="283"/>
      <c r="K74" s="282"/>
      <c r="L74" s="283"/>
    </row>
    <row r="75" spans="1:12">
      <c r="A75" s="282"/>
      <c r="B75" s="289"/>
      <c r="C75" s="282"/>
      <c r="D75" s="289"/>
      <c r="E75" s="282"/>
      <c r="F75" s="289"/>
      <c r="G75" s="282"/>
      <c r="H75" s="289"/>
      <c r="I75" s="282"/>
      <c r="J75" s="289"/>
      <c r="K75" s="282"/>
      <c r="L75" s="289"/>
    </row>
    <row r="76" spans="1:12">
      <c r="A76" s="781" t="s">
        <v>96</v>
      </c>
      <c r="B76" s="781"/>
      <c r="C76" s="283"/>
      <c r="D76" s="282"/>
      <c r="E76" s="283"/>
      <c r="F76" s="371"/>
      <c r="G76" s="282"/>
      <c r="H76" s="283"/>
      <c r="I76" s="283"/>
      <c r="J76" s="282"/>
      <c r="K76" s="283"/>
      <c r="L76" s="282"/>
    </row>
    <row r="77" spans="1:12">
      <c r="A77" s="283"/>
      <c r="B77" s="282"/>
      <c r="C77" s="287"/>
      <c r="D77" s="288"/>
      <c r="E77" s="287"/>
      <c r="F77" s="371"/>
      <c r="G77" s="282"/>
      <c r="H77" s="286"/>
      <c r="I77" s="283"/>
      <c r="J77" s="282"/>
      <c r="K77" s="283"/>
      <c r="L77" s="282"/>
    </row>
    <row r="78" spans="1:12">
      <c r="A78" s="283"/>
      <c r="B78" s="282"/>
      <c r="C78" s="774" t="s">
        <v>256</v>
      </c>
      <c r="D78" s="774"/>
      <c r="E78" s="774"/>
      <c r="F78" s="371"/>
      <c r="G78" s="282"/>
      <c r="H78" s="779" t="s">
        <v>432</v>
      </c>
      <c r="I78" s="285"/>
      <c r="J78" s="282"/>
      <c r="K78" s="283"/>
      <c r="L78" s="282"/>
    </row>
    <row r="79" spans="1:12">
      <c r="A79" s="283"/>
      <c r="B79" s="282"/>
      <c r="C79" s="283"/>
      <c r="D79" s="282"/>
      <c r="E79" s="283"/>
      <c r="F79" s="371"/>
      <c r="G79" s="282"/>
      <c r="H79" s="780"/>
      <c r="I79" s="285"/>
      <c r="J79" s="282"/>
      <c r="K79" s="283"/>
      <c r="L79" s="282"/>
    </row>
    <row r="80" spans="1:12">
      <c r="A80" s="283"/>
      <c r="B80" s="282"/>
      <c r="C80" s="774" t="s">
        <v>127</v>
      </c>
      <c r="D80" s="774"/>
      <c r="E80" s="774"/>
      <c r="F80" s="371"/>
      <c r="G80" s="282"/>
      <c r="H80" s="283"/>
      <c r="I80" s="283"/>
      <c r="J80" s="282"/>
      <c r="K80" s="283"/>
      <c r="L80" s="282"/>
    </row>
    <row r="81" spans="1:12">
      <c r="A81" s="281"/>
      <c r="B81" s="281"/>
      <c r="C81" s="281"/>
      <c r="D81" s="281"/>
      <c r="F81" s="372"/>
      <c r="G81" s="281"/>
      <c r="H81" s="281"/>
      <c r="I81" s="281"/>
      <c r="J81" s="281"/>
      <c r="K81" s="281"/>
      <c r="L81" s="281"/>
    </row>
    <row r="82" spans="1:12">
      <c r="A82" s="281"/>
      <c r="B82" s="281"/>
      <c r="C82" s="281"/>
      <c r="D82" s="281"/>
      <c r="F82" s="372"/>
      <c r="G82" s="281"/>
      <c r="H82" s="281"/>
      <c r="I82" s="281"/>
      <c r="J82" s="281"/>
      <c r="K82" s="281"/>
      <c r="L82" s="281"/>
    </row>
    <row r="83" spans="1:12">
      <c r="A83" s="281"/>
      <c r="B83" s="281"/>
      <c r="C83" s="281"/>
      <c r="D83" s="281"/>
      <c r="F83" s="372"/>
      <c r="G83" s="281"/>
      <c r="H83" s="281"/>
      <c r="I83" s="281"/>
      <c r="J83" s="281"/>
      <c r="K83" s="281"/>
      <c r="L83" s="281"/>
    </row>
    <row r="84" spans="1:12">
      <c r="A84" s="281"/>
      <c r="B84" s="281"/>
      <c r="C84" s="281"/>
      <c r="D84" s="281"/>
      <c r="F84" s="372"/>
      <c r="G84" s="281"/>
      <c r="H84" s="281"/>
      <c r="I84" s="281"/>
      <c r="J84" s="281"/>
      <c r="K84" s="281"/>
      <c r="L84" s="281"/>
    </row>
    <row r="85" spans="1:12">
      <c r="A85" s="281"/>
      <c r="B85" s="281"/>
      <c r="C85" s="281"/>
      <c r="D85" s="281"/>
      <c r="E85" s="281"/>
      <c r="F85" s="372"/>
      <c r="G85" s="281"/>
      <c r="H85" s="281"/>
      <c r="I85" s="281"/>
      <c r="J85" s="281"/>
      <c r="K85" s="281"/>
      <c r="L85" s="281"/>
    </row>
  </sheetData>
  <autoFilter ref="A8:L62"/>
  <mergeCells count="9">
    <mergeCell ref="C80:E80"/>
    <mergeCell ref="A67:L68"/>
    <mergeCell ref="A69:L70"/>
    <mergeCell ref="A71:L71"/>
    <mergeCell ref="I6:K6"/>
    <mergeCell ref="H78:H79"/>
    <mergeCell ref="A76:B76"/>
    <mergeCell ref="A66:L66"/>
    <mergeCell ref="C78:E7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8 F40:F55 F57:F58 F60:F6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3"/>
  </dataValidations>
  <printOptions gridLines="1"/>
  <pageMargins left="0.11810804899387577" right="0.11810804899387577" top="0.354329615048119" bottom="0.354329615048119" header="0.31496062992125984" footer="0.31496062992125984"/>
  <pageSetup scale="5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view="pageBreakPreview" topLeftCell="C1" zoomScale="70" zoomScaleSheetLayoutView="70" workbookViewId="0">
      <selection activeCell="M26" sqref="M26"/>
    </sheetView>
  </sheetViews>
  <sheetFormatPr defaultColWidth="9.140625"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9.425781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9.140625" style="184" customWidth="1"/>
    <col min="12" max="12" width="12.85546875" style="184" customWidth="1"/>
    <col min="13" max="16384" width="9.140625" style="184"/>
  </cols>
  <sheetData>
    <row r="2" spans="1:12" ht="15">
      <c r="A2" s="800" t="s">
        <v>447</v>
      </c>
      <c r="B2" s="800"/>
      <c r="C2" s="800"/>
      <c r="D2" s="800"/>
      <c r="E2" s="767"/>
      <c r="F2" s="78"/>
      <c r="G2" s="78"/>
      <c r="H2" s="78"/>
      <c r="I2" s="78"/>
      <c r="J2" s="769"/>
      <c r="K2" s="768"/>
      <c r="L2" s="768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769"/>
      <c r="K3" s="782" t="s">
        <v>1616</v>
      </c>
      <c r="L3" s="782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769"/>
      <c r="K4" s="769"/>
      <c r="L4" s="769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>
        <f>'[3]ფორმა N1'!D4</f>
        <v>0</v>
      </c>
      <c r="B6" s="81" t="s">
        <v>1446</v>
      </c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765"/>
      <c r="B8" s="765"/>
      <c r="C8" s="765"/>
      <c r="D8" s="765"/>
      <c r="E8" s="765"/>
      <c r="F8" s="765"/>
      <c r="G8" s="765"/>
      <c r="H8" s="765"/>
      <c r="I8" s="765"/>
      <c r="J8" s="79"/>
      <c r="K8" s="79"/>
      <c r="L8" s="79"/>
    </row>
    <row r="9" spans="1:12" ht="45">
      <c r="A9" s="91" t="s">
        <v>64</v>
      </c>
      <c r="B9" s="91" t="s">
        <v>448</v>
      </c>
      <c r="C9" s="91" t="s">
        <v>449</v>
      </c>
      <c r="D9" s="91" t="s">
        <v>450</v>
      </c>
      <c r="E9" s="91" t="s">
        <v>451</v>
      </c>
      <c r="F9" s="91" t="s">
        <v>452</v>
      </c>
      <c r="G9" s="91" t="s">
        <v>453</v>
      </c>
      <c r="H9" s="91" t="s">
        <v>454</v>
      </c>
      <c r="I9" s="91" t="s">
        <v>455</v>
      </c>
      <c r="J9" s="91" t="s">
        <v>456</v>
      </c>
      <c r="K9" s="91" t="s">
        <v>457</v>
      </c>
      <c r="L9" s="91" t="s">
        <v>306</v>
      </c>
    </row>
    <row r="10" spans="1:12" ht="75.75" customHeight="1">
      <c r="A10" s="99">
        <v>1</v>
      </c>
      <c r="B10" s="506" t="s">
        <v>1447</v>
      </c>
      <c r="C10" s="99" t="s">
        <v>1448</v>
      </c>
      <c r="D10" s="99">
        <v>236080557</v>
      </c>
      <c r="E10" s="501" t="s">
        <v>1449</v>
      </c>
      <c r="F10" s="99"/>
      <c r="G10" s="99"/>
      <c r="H10" s="501" t="s">
        <v>1449</v>
      </c>
      <c r="I10" s="99" t="s">
        <v>1450</v>
      </c>
      <c r="J10" s="4"/>
      <c r="K10" s="662">
        <v>43312.97</v>
      </c>
      <c r="L10" s="99"/>
    </row>
    <row r="11" spans="1:12" ht="65.25" customHeight="1">
      <c r="A11" s="99">
        <v>2</v>
      </c>
      <c r="B11" s="343" t="s">
        <v>1447</v>
      </c>
      <c r="C11" s="99" t="s">
        <v>1451</v>
      </c>
      <c r="D11" s="99">
        <v>202188612</v>
      </c>
      <c r="E11" s="501" t="s">
        <v>1449</v>
      </c>
      <c r="F11" s="99"/>
      <c r="G11" s="99"/>
      <c r="H11" s="501" t="s">
        <v>1449</v>
      </c>
      <c r="I11" s="99" t="s">
        <v>1450</v>
      </c>
      <c r="J11" s="4"/>
      <c r="K11" s="771">
        <v>157154.09</v>
      </c>
      <c r="L11" s="99"/>
    </row>
    <row r="12" spans="1:12" ht="74.25" customHeight="1">
      <c r="A12" s="99">
        <v>3</v>
      </c>
      <c r="B12" s="343" t="s">
        <v>1447</v>
      </c>
      <c r="C12" s="88" t="s">
        <v>1452</v>
      </c>
      <c r="D12" s="88">
        <v>400133003</v>
      </c>
      <c r="E12" s="501" t="s">
        <v>1449</v>
      </c>
      <c r="F12" s="88"/>
      <c r="G12" s="88"/>
      <c r="H12" s="501" t="s">
        <v>1449</v>
      </c>
      <c r="I12" s="99" t="s">
        <v>1450</v>
      </c>
      <c r="J12" s="4"/>
      <c r="K12" s="4">
        <v>308415</v>
      </c>
      <c r="L12" s="88"/>
    </row>
    <row r="13" spans="1:12" ht="74.25" customHeight="1">
      <c r="A13" s="99">
        <v>4</v>
      </c>
      <c r="B13" s="343" t="s">
        <v>1579</v>
      </c>
      <c r="C13" s="99" t="s">
        <v>1849</v>
      </c>
      <c r="D13" s="99">
        <v>404404122</v>
      </c>
      <c r="E13" s="99" t="s">
        <v>1850</v>
      </c>
      <c r="F13" s="99">
        <v>1</v>
      </c>
      <c r="G13" s="99">
        <v>42</v>
      </c>
      <c r="H13" s="99" t="s">
        <v>1779</v>
      </c>
      <c r="I13" s="99" t="s">
        <v>1851</v>
      </c>
      <c r="J13" s="4">
        <v>1150</v>
      </c>
      <c r="K13" s="4">
        <v>1150</v>
      </c>
      <c r="L13" s="88"/>
    </row>
    <row r="14" spans="1:12" ht="74.25" customHeight="1">
      <c r="A14" s="99">
        <v>8</v>
      </c>
      <c r="B14" s="343" t="s">
        <v>1852</v>
      </c>
      <c r="C14" s="99" t="s">
        <v>1849</v>
      </c>
      <c r="D14" s="99">
        <v>404404122</v>
      </c>
      <c r="E14" s="99" t="s">
        <v>1850</v>
      </c>
      <c r="F14" s="88">
        <v>30000</v>
      </c>
      <c r="G14" s="88"/>
      <c r="H14" s="88" t="s">
        <v>1853</v>
      </c>
      <c r="I14" s="88"/>
      <c r="J14" s="772">
        <v>0.13100000000000001</v>
      </c>
      <c r="K14" s="4">
        <v>3930</v>
      </c>
      <c r="L14" s="88"/>
    </row>
    <row r="15" spans="1:12" ht="74.25" customHeight="1">
      <c r="A15" s="99">
        <v>9</v>
      </c>
      <c r="B15" s="343" t="s">
        <v>1852</v>
      </c>
      <c r="C15" s="99" t="s">
        <v>1849</v>
      </c>
      <c r="D15" s="99">
        <v>404404122</v>
      </c>
      <c r="E15" s="99" t="s">
        <v>1850</v>
      </c>
      <c r="F15" s="88">
        <v>25000</v>
      </c>
      <c r="G15" s="88"/>
      <c r="H15" s="88" t="s">
        <v>1854</v>
      </c>
      <c r="I15" s="88"/>
      <c r="J15" s="772">
        <v>0.45800000000000002</v>
      </c>
      <c r="K15" s="4">
        <v>11452</v>
      </c>
      <c r="L15" s="88"/>
    </row>
    <row r="16" spans="1:12" ht="74.25" customHeight="1">
      <c r="A16" s="99">
        <v>10</v>
      </c>
      <c r="B16" s="773" t="s">
        <v>1852</v>
      </c>
      <c r="C16" s="88" t="s">
        <v>1764</v>
      </c>
      <c r="D16" s="88">
        <v>404404122</v>
      </c>
      <c r="E16" s="505" t="s">
        <v>1855</v>
      </c>
      <c r="F16" s="88">
        <v>10500</v>
      </c>
      <c r="G16" s="88"/>
      <c r="H16" s="88" t="s">
        <v>1856</v>
      </c>
      <c r="I16" s="88"/>
      <c r="J16" s="4"/>
      <c r="K16" s="662">
        <v>3622.5</v>
      </c>
      <c r="L16" s="88"/>
    </row>
    <row r="17" spans="1:12" ht="74.25" customHeight="1">
      <c r="A17" s="99">
        <v>11</v>
      </c>
      <c r="B17" s="773" t="s">
        <v>1852</v>
      </c>
      <c r="C17" s="88" t="s">
        <v>1764</v>
      </c>
      <c r="D17" s="88">
        <v>404404122</v>
      </c>
      <c r="E17" s="505" t="s">
        <v>1855</v>
      </c>
      <c r="F17" s="88">
        <v>600</v>
      </c>
      <c r="G17" s="88"/>
      <c r="H17" s="88" t="s">
        <v>1857</v>
      </c>
      <c r="I17" s="88"/>
      <c r="J17" s="4"/>
      <c r="K17" s="662">
        <v>10580</v>
      </c>
      <c r="L17" s="88"/>
    </row>
    <row r="18" spans="1:12" ht="15">
      <c r="A18" s="88" t="s">
        <v>264</v>
      </c>
      <c r="B18" s="34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88"/>
      <c r="B19" s="343"/>
      <c r="C19" s="100"/>
      <c r="D19" s="100"/>
      <c r="E19" s="100"/>
      <c r="F19" s="100"/>
      <c r="G19" s="88"/>
      <c r="H19" s="88"/>
      <c r="I19" s="88"/>
      <c r="J19" s="88" t="s">
        <v>1453</v>
      </c>
      <c r="K19" s="87">
        <f>SUM(K10:K18)</f>
        <v>539616.56000000006</v>
      </c>
      <c r="L19" s="88"/>
    </row>
    <row r="20" spans="1:12" ht="15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183"/>
    </row>
    <row r="21" spans="1:12" ht="15">
      <c r="A21" s="224" t="s">
        <v>458</v>
      </c>
      <c r="B21" s="224"/>
      <c r="C21" s="223"/>
      <c r="D21" s="223"/>
      <c r="E21" s="223"/>
      <c r="F21" s="223"/>
      <c r="G21" s="223"/>
      <c r="H21" s="223"/>
      <c r="I21" s="223"/>
      <c r="J21" s="223"/>
      <c r="K21" s="564"/>
    </row>
    <row r="22" spans="1:12" ht="15">
      <c r="A22" s="224" t="s">
        <v>459</v>
      </c>
      <c r="B22" s="224"/>
      <c r="C22" s="223"/>
      <c r="D22" s="223"/>
      <c r="E22" s="223"/>
      <c r="F22" s="223"/>
      <c r="G22" s="223"/>
      <c r="H22" s="223"/>
      <c r="I22" s="223"/>
      <c r="J22" s="223"/>
      <c r="K22" s="183"/>
    </row>
    <row r="23" spans="1:12" ht="15">
      <c r="A23" s="214" t="s">
        <v>460</v>
      </c>
      <c r="B23" s="224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2" ht="15">
      <c r="A24" s="214" t="s">
        <v>461</v>
      </c>
      <c r="B24" s="224"/>
      <c r="C24" s="183"/>
      <c r="D24" s="183"/>
      <c r="E24" s="183"/>
      <c r="F24" s="183"/>
      <c r="G24" s="183"/>
      <c r="H24" s="183"/>
      <c r="I24" s="183"/>
      <c r="J24" s="183"/>
      <c r="K24" s="183"/>
    </row>
    <row r="25" spans="1:12" ht="15" customHeight="1">
      <c r="A25" s="801" t="s">
        <v>476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</row>
    <row r="26" spans="1:12" ht="15" customHeight="1">
      <c r="A26" s="801"/>
      <c r="B26" s="801"/>
      <c r="C26" s="801"/>
      <c r="D26" s="801"/>
      <c r="E26" s="801"/>
      <c r="F26" s="801"/>
      <c r="G26" s="801"/>
      <c r="H26" s="801"/>
      <c r="I26" s="801"/>
      <c r="J26" s="801"/>
      <c r="K26" s="801"/>
    </row>
    <row r="27" spans="1:12" ht="12.75" customHeight="1">
      <c r="A27" s="362"/>
      <c r="B27" s="362"/>
      <c r="C27" s="362"/>
      <c r="D27" s="362"/>
      <c r="E27" s="362"/>
      <c r="F27" s="362"/>
      <c r="G27" s="362"/>
      <c r="H27" s="362"/>
      <c r="I27" s="362"/>
      <c r="J27" s="362"/>
      <c r="K27" s="362"/>
    </row>
    <row r="28" spans="1:12" ht="15">
      <c r="A28" s="802" t="s">
        <v>96</v>
      </c>
      <c r="B28" s="802"/>
      <c r="C28" s="344"/>
      <c r="D28" s="345"/>
      <c r="E28" s="345"/>
      <c r="F28" s="344"/>
      <c r="G28" s="344"/>
      <c r="H28" s="344"/>
      <c r="I28" s="344"/>
      <c r="J28" s="344"/>
      <c r="K28" s="183"/>
    </row>
    <row r="29" spans="1:12" ht="15">
      <c r="A29" s="344"/>
      <c r="B29" s="345"/>
      <c r="C29" s="344"/>
      <c r="D29" s="345"/>
      <c r="E29" s="345"/>
      <c r="F29" s="344"/>
      <c r="G29" s="344"/>
      <c r="H29" s="344"/>
      <c r="I29" s="344"/>
      <c r="J29" s="346"/>
      <c r="K29" s="183"/>
    </row>
    <row r="30" spans="1:12" ht="15" customHeight="1">
      <c r="A30" s="344"/>
      <c r="B30" s="345"/>
      <c r="C30" s="796" t="s">
        <v>256</v>
      </c>
      <c r="D30" s="796"/>
      <c r="E30" s="766"/>
      <c r="F30" s="347"/>
      <c r="G30" s="797" t="s">
        <v>462</v>
      </c>
      <c r="H30" s="797"/>
      <c r="I30" s="797"/>
      <c r="J30" s="348"/>
      <c r="K30" s="183"/>
    </row>
    <row r="31" spans="1:12" ht="15">
      <c r="A31" s="344"/>
      <c r="B31" s="345"/>
      <c r="C31" s="344"/>
      <c r="D31" s="345"/>
      <c r="E31" s="345"/>
      <c r="F31" s="344"/>
      <c r="G31" s="798"/>
      <c r="H31" s="798"/>
      <c r="I31" s="798"/>
      <c r="J31" s="348"/>
      <c r="K31" s="183"/>
    </row>
    <row r="32" spans="1:12" ht="15">
      <c r="A32" s="344"/>
      <c r="B32" s="345"/>
      <c r="C32" s="799" t="s">
        <v>127</v>
      </c>
      <c r="D32" s="799"/>
      <c r="E32" s="766"/>
      <c r="F32" s="347"/>
      <c r="G32" s="344"/>
      <c r="H32" s="344"/>
      <c r="I32" s="344"/>
      <c r="J32" s="344"/>
      <c r="K32" s="183"/>
    </row>
  </sheetData>
  <mergeCells count="7">
    <mergeCell ref="C30:D30"/>
    <mergeCell ref="G30:I31"/>
    <mergeCell ref="C32:D32"/>
    <mergeCell ref="A2:D2"/>
    <mergeCell ref="K3:L3"/>
    <mergeCell ref="A25:K26"/>
    <mergeCell ref="A28:B28"/>
  </mergeCells>
  <dataValidations count="1">
    <dataValidation type="list" allowBlank="1" showInputMessage="1" showErrorMessage="1" sqref="B10:B1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41" sqref="D41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6.28515625" style="2" customWidth="1"/>
    <col min="6" max="16384" width="9.140625" style="2"/>
  </cols>
  <sheetData>
    <row r="1" spans="1:5">
      <c r="A1" s="75" t="s">
        <v>212</v>
      </c>
      <c r="B1" s="121"/>
      <c r="C1" s="803" t="s">
        <v>186</v>
      </c>
      <c r="D1" s="803"/>
      <c r="E1" s="106"/>
    </row>
    <row r="2" spans="1:5">
      <c r="A2" s="77" t="s">
        <v>128</v>
      </c>
      <c r="B2" s="121"/>
      <c r="C2" s="78"/>
      <c r="D2" s="782" t="s">
        <v>1466</v>
      </c>
      <c r="E2" s="783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120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179</v>
      </c>
      <c r="B10" s="52"/>
      <c r="C10" s="125">
        <f>SUM(C11,C34)</f>
        <v>125985.32</v>
      </c>
      <c r="D10" s="125">
        <f>SUM(D11,D34)</f>
        <v>389302.28</v>
      </c>
      <c r="E10" s="106"/>
    </row>
    <row r="11" spans="1:5">
      <c r="A11" s="53" t="s">
        <v>180</v>
      </c>
      <c r="B11" s="54"/>
      <c r="C11" s="86">
        <f>SUM(C12:C32)</f>
        <v>34162.74</v>
      </c>
      <c r="D11" s="86">
        <f>SUM(D12:D32)</f>
        <v>996.51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14983.12</v>
      </c>
      <c r="D14" s="8">
        <v>14.01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>
        <v>19179.62</v>
      </c>
      <c r="D28" s="8">
        <v>982.5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91822.58</v>
      </c>
      <c r="D34" s="86">
        <f>SUM(D35:D42)</f>
        <v>388305.77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70313</v>
      </c>
      <c r="D36" s="8">
        <v>309327.77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387</v>
      </c>
      <c r="C38" s="8"/>
      <c r="D38" s="8"/>
      <c r="E38" s="106"/>
    </row>
    <row r="39" spans="1:5">
      <c r="A39" s="57">
        <v>2150</v>
      </c>
      <c r="B39" s="56" t="s">
        <v>390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21509.58</v>
      </c>
      <c r="D40" s="8">
        <v>78978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342710.13</v>
      </c>
      <c r="D44" s="86">
        <f>SUM(D45,D64)</f>
        <v>594079.59</v>
      </c>
      <c r="E44" s="106"/>
    </row>
    <row r="45" spans="1:5">
      <c r="A45" s="58" t="s">
        <v>182</v>
      </c>
      <c r="B45" s="56"/>
      <c r="C45" s="86">
        <f>SUM(C46:C61)</f>
        <v>342710.13</v>
      </c>
      <c r="D45" s="86">
        <f>SUM(D46:D61)</f>
        <v>594079.59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342097.63</v>
      </c>
      <c r="D47" s="8">
        <v>559160.27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612.5</v>
      </c>
      <c r="D49" s="8">
        <v>0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>
        <v>0</v>
      </c>
      <c r="D52" s="8">
        <v>34436</v>
      </c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>
        <v>483.32</v>
      </c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410</v>
      </c>
      <c r="C66" s="8"/>
      <c r="D66" s="8"/>
      <c r="E66" s="106"/>
    </row>
    <row r="67" spans="1:5">
      <c r="A67" s="57">
        <v>5230</v>
      </c>
      <c r="B67" s="56" t="s">
        <v>411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347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6" fitToHeight="2" orientation="portrait" r:id="rId1"/>
  <rowBreaks count="1" manualBreakCount="1">
    <brk id="43" max="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5" zoomScaleNormal="100" zoomScaleSheetLayoutView="85" workbookViewId="0">
      <selection activeCell="H11" sqref="H11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27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424</v>
      </c>
      <c r="B1" s="77"/>
      <c r="C1" s="77"/>
      <c r="D1" s="77"/>
      <c r="E1" s="77"/>
      <c r="F1" s="77"/>
      <c r="G1" s="77"/>
      <c r="H1" s="77"/>
      <c r="I1" s="784" t="s">
        <v>97</v>
      </c>
      <c r="J1" s="784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782" t="s">
        <v>1466</v>
      </c>
      <c r="J2" s="783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357"/>
      <c r="C5" s="357"/>
      <c r="D5" s="357"/>
      <c r="E5" s="357"/>
      <c r="F5" s="358"/>
      <c r="G5" s="357"/>
      <c r="H5" s="357"/>
      <c r="I5" s="357"/>
      <c r="J5" s="357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15.75">
      <c r="A10" s="376">
        <v>1</v>
      </c>
      <c r="B10" s="377" t="s">
        <v>550</v>
      </c>
      <c r="C10" s="378" t="s">
        <v>551</v>
      </c>
      <c r="D10" s="383" t="s">
        <v>553</v>
      </c>
      <c r="E10" s="384">
        <v>42509</v>
      </c>
      <c r="F10" s="385">
        <v>14983.12</v>
      </c>
      <c r="G10" s="382">
        <v>1348650</v>
      </c>
      <c r="H10" s="382">
        <f>F10+G10-I10</f>
        <v>1363619.11</v>
      </c>
      <c r="I10" s="382">
        <v>14.01</v>
      </c>
      <c r="J10" s="382"/>
      <c r="K10" s="106"/>
    </row>
    <row r="11" spans="1:11" ht="15.75">
      <c r="A11" s="379">
        <v>2</v>
      </c>
      <c r="B11" s="380" t="s">
        <v>550</v>
      </c>
      <c r="C11" s="381" t="s">
        <v>552</v>
      </c>
      <c r="D11" s="387" t="s">
        <v>554</v>
      </c>
      <c r="E11" s="388">
        <v>42509</v>
      </c>
      <c r="F11" s="386">
        <v>0</v>
      </c>
      <c r="G11" s="268">
        <v>0</v>
      </c>
      <c r="H11" s="268">
        <v>0</v>
      </c>
      <c r="I11" s="268">
        <v>0</v>
      </c>
      <c r="J11" s="268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28" t="s">
        <v>96</v>
      </c>
      <c r="C15" s="105"/>
      <c r="D15" s="105"/>
      <c r="E15" s="105"/>
      <c r="F15" s="229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77"/>
      <c r="D17" s="105"/>
      <c r="E17" s="105"/>
      <c r="F17" s="277"/>
      <c r="G17" s="278"/>
      <c r="H17" s="278"/>
      <c r="I17" s="102"/>
      <c r="J17" s="102"/>
    </row>
    <row r="18" spans="1:10">
      <c r="A18" s="102"/>
      <c r="B18" s="105"/>
      <c r="C18" s="230" t="s">
        <v>256</v>
      </c>
      <c r="D18" s="230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1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1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ColWidth="9.140625"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350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782" t="s">
        <v>1466</v>
      </c>
      <c r="H2" s="783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348</v>
      </c>
      <c r="D8" s="166" t="s">
        <v>349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C25" sqref="C25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805" t="s">
        <v>97</v>
      </c>
      <c r="J1" s="805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782" t="s">
        <v>1466</v>
      </c>
      <c r="J2" s="783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120"/>
      <c r="C5" s="120"/>
      <c r="D5" s="120"/>
      <c r="E5" s="120"/>
      <c r="F5" s="59"/>
      <c r="G5" s="59"/>
      <c r="H5" s="59"/>
      <c r="I5" s="132"/>
      <c r="J5" s="59"/>
      <c r="K5" s="106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804" t="s">
        <v>208</v>
      </c>
      <c r="C7" s="804"/>
      <c r="D7" s="804" t="s">
        <v>280</v>
      </c>
      <c r="E7" s="804"/>
      <c r="F7" s="804" t="s">
        <v>281</v>
      </c>
      <c r="G7" s="804"/>
      <c r="H7" s="156" t="s">
        <v>267</v>
      </c>
      <c r="I7" s="804" t="s">
        <v>211</v>
      </c>
      <c r="J7" s="804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433</v>
      </c>
      <c r="C9" s="83">
        <f>SUM(C10,C14,C17)</f>
        <v>70313</v>
      </c>
      <c r="D9" s="83">
        <f t="shared" ref="D9:J9" si="0">SUM(D10,D14,D17)</f>
        <v>5034.53</v>
      </c>
      <c r="E9" s="83">
        <f>SUM(E10,E14,E17)</f>
        <v>239014.77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5467.53</v>
      </c>
      <c r="J9" s="83">
        <f t="shared" si="0"/>
        <v>309327.77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433</v>
      </c>
      <c r="C14" s="133">
        <f>SUM(C15:C16)</f>
        <v>70313</v>
      </c>
      <c r="D14" s="133">
        <f t="shared" ref="D14:J14" si="2">SUM(D15:D16)</f>
        <v>5034.53</v>
      </c>
      <c r="E14" s="133">
        <f>SUM(E15:E16)</f>
        <v>239014.77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5467.53</v>
      </c>
      <c r="J14" s="133">
        <f t="shared" si="2"/>
        <v>309327.77</v>
      </c>
      <c r="K14" s="145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1" t="s">
        <v>111</v>
      </c>
      <c r="B16" s="26">
        <v>433</v>
      </c>
      <c r="C16" s="26">
        <v>70313</v>
      </c>
      <c r="D16" s="26">
        <v>5034.53</v>
      </c>
      <c r="E16" s="26">
        <v>239014.77</v>
      </c>
      <c r="F16" s="26"/>
      <c r="G16" s="26"/>
      <c r="H16" s="26"/>
      <c r="I16" s="26">
        <f>B16+D16</f>
        <v>5467.53</v>
      </c>
      <c r="J16" s="26">
        <f>C16+E16</f>
        <v>309327.77</v>
      </c>
      <c r="K16" s="145"/>
    </row>
    <row r="17" spans="1:11" ht="15">
      <c r="A17" s="61" t="s">
        <v>112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3692</v>
      </c>
      <c r="C24" s="83">
        <f t="shared" ref="C24:J24" si="5">SUM(C25:C31)</f>
        <v>21509.58</v>
      </c>
      <c r="D24" s="83">
        <f t="shared" si="5"/>
        <v>143228.79999999999</v>
      </c>
      <c r="E24" s="83">
        <f t="shared" si="5"/>
        <v>206413.95</v>
      </c>
      <c r="F24" s="83">
        <f t="shared" si="5"/>
        <v>120790.96</v>
      </c>
      <c r="G24" s="83">
        <f t="shared" si="5"/>
        <v>148945.31</v>
      </c>
      <c r="H24" s="83">
        <f t="shared" si="5"/>
        <v>0</v>
      </c>
      <c r="I24" s="83">
        <f t="shared" si="5"/>
        <v>26129.839999999982</v>
      </c>
      <c r="J24" s="83">
        <f t="shared" si="5"/>
        <v>78978.22000000003</v>
      </c>
      <c r="K24" s="145"/>
    </row>
    <row r="25" spans="1:11" ht="15">
      <c r="A25" s="61" t="s">
        <v>246</v>
      </c>
      <c r="B25" s="26"/>
      <c r="C25" s="26"/>
      <c r="D25" s="26">
        <v>1002</v>
      </c>
      <c r="E25" s="26">
        <v>1664</v>
      </c>
      <c r="F25" s="26">
        <v>200</v>
      </c>
      <c r="G25" s="26">
        <v>326</v>
      </c>
      <c r="H25" s="26"/>
      <c r="I25" s="26">
        <f>D25-F25</f>
        <v>802</v>
      </c>
      <c r="J25" s="26">
        <v>1338</v>
      </c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3692</v>
      </c>
      <c r="C31" s="26">
        <v>21509.58</v>
      </c>
      <c r="D31" s="26">
        <v>142226.79999999999</v>
      </c>
      <c r="E31" s="26">
        <v>204749.95</v>
      </c>
      <c r="F31" s="26">
        <v>120590.96</v>
      </c>
      <c r="G31" s="26">
        <v>148619.31</v>
      </c>
      <c r="H31" s="26"/>
      <c r="I31" s="26">
        <f>B31+D31-F31</f>
        <v>25327.839999999982</v>
      </c>
      <c r="J31" s="26">
        <f>C31+E31-G31</f>
        <v>77640.22000000003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782" t="s">
        <v>1466</v>
      </c>
      <c r="I2" s="783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359</v>
      </c>
      <c r="C7" s="136" t="s">
        <v>360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50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782" t="s">
        <v>1466</v>
      </c>
      <c r="J2" s="783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120"/>
      <c r="C5" s="120"/>
      <c r="D5" s="120"/>
      <c r="E5" s="148"/>
      <c r="F5" s="149"/>
      <c r="G5" s="149"/>
      <c r="H5" s="149"/>
      <c r="I5" s="148"/>
      <c r="J5" s="105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15">
      <c r="A9" s="68">
        <v>1</v>
      </c>
      <c r="B9" s="26"/>
      <c r="C9" s="26"/>
      <c r="D9" s="26"/>
      <c r="E9" s="26"/>
      <c r="F9" s="26"/>
      <c r="G9" s="26"/>
      <c r="H9" s="157"/>
      <c r="I9" s="26"/>
      <c r="J9" s="152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7"/>
      <c r="I10" s="26"/>
      <c r="J10" s="152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ColWidth="9.140625"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782" t="s">
        <v>1466</v>
      </c>
      <c r="H2" s="783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პლატფორმა ახალი პოლიტიკური მოძრაობა სახელმწიფო ხალხისთვის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7"/>
  <sheetViews>
    <sheetView view="pageBreakPreview" topLeftCell="A90" zoomScale="70" zoomScaleNormal="80" zoomScaleSheetLayoutView="70" workbookViewId="0">
      <selection activeCell="K2" sqref="K2"/>
    </sheetView>
  </sheetViews>
  <sheetFormatPr defaultRowHeight="12.75"/>
  <cols>
    <col min="2" max="2" width="29.28515625" customWidth="1"/>
    <col min="3" max="3" width="11.5703125" customWidth="1"/>
    <col min="4" max="4" width="19.140625" customWidth="1"/>
    <col min="5" max="5" width="27.85546875" customWidth="1"/>
    <col min="6" max="6" width="20.42578125" style="430" customWidth="1"/>
    <col min="7" max="7" width="19.140625" style="440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427</v>
      </c>
      <c r="B1" s="138"/>
      <c r="C1" s="138"/>
      <c r="D1" s="138"/>
      <c r="E1" s="138"/>
      <c r="F1" s="416"/>
      <c r="G1" s="432"/>
      <c r="H1" s="138"/>
      <c r="I1" s="138"/>
      <c r="J1" s="138"/>
      <c r="K1" s="79" t="s">
        <v>97</v>
      </c>
    </row>
    <row r="2" spans="1:11" ht="15">
      <c r="A2" s="106" t="s">
        <v>128</v>
      </c>
      <c r="B2" s="138"/>
      <c r="C2" s="138"/>
      <c r="D2" s="138"/>
      <c r="E2" s="138"/>
      <c r="F2" s="416"/>
      <c r="G2" s="432"/>
      <c r="H2" s="138"/>
      <c r="I2" s="138"/>
      <c r="J2" s="138"/>
      <c r="K2" s="337" t="s">
        <v>1466</v>
      </c>
    </row>
    <row r="3" spans="1:11" ht="15">
      <c r="A3" s="138"/>
      <c r="B3" s="138"/>
      <c r="C3" s="138"/>
      <c r="D3" s="138"/>
      <c r="E3" s="138"/>
      <c r="F3" s="416"/>
      <c r="G3" s="432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416"/>
      <c r="G4" s="432"/>
      <c r="H4" s="138"/>
      <c r="I4" s="138"/>
      <c r="J4" s="138"/>
      <c r="K4" s="147"/>
    </row>
    <row r="5" spans="1:11" s="184" customFormat="1" ht="15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81"/>
      <c r="E5" s="219"/>
      <c r="F5" s="417"/>
      <c r="G5" s="433"/>
      <c r="H5" s="220"/>
      <c r="I5" s="220"/>
      <c r="J5" s="220"/>
      <c r="K5" s="219"/>
    </row>
    <row r="6" spans="1:11" ht="13.5">
      <c r="A6" s="142"/>
      <c r="B6" s="143"/>
      <c r="C6" s="143"/>
      <c r="D6" s="143"/>
      <c r="E6" s="138"/>
      <c r="F6" s="416"/>
      <c r="G6" s="432"/>
      <c r="H6" s="138"/>
      <c r="I6" s="138"/>
      <c r="J6" s="138"/>
      <c r="K6" s="138"/>
    </row>
    <row r="7" spans="1:11" ht="60">
      <c r="A7" s="150" t="s">
        <v>64</v>
      </c>
      <c r="B7" s="136" t="s">
        <v>361</v>
      </c>
      <c r="C7" s="136" t="s">
        <v>362</v>
      </c>
      <c r="D7" s="136" t="s">
        <v>364</v>
      </c>
      <c r="E7" s="136" t="s">
        <v>363</v>
      </c>
      <c r="F7" s="418" t="s">
        <v>372</v>
      </c>
      <c r="G7" s="434" t="s">
        <v>373</v>
      </c>
      <c r="H7" s="136" t="s">
        <v>367</v>
      </c>
      <c r="I7" s="136" t="s">
        <v>368</v>
      </c>
      <c r="J7" s="136" t="s">
        <v>379</v>
      </c>
      <c r="K7" s="136" t="s">
        <v>369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419">
        <v>6</v>
      </c>
      <c r="G8" s="434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15">
      <c r="A9" s="134">
        <v>1</v>
      </c>
      <c r="B9" s="26" t="s">
        <v>555</v>
      </c>
      <c r="C9" s="26" t="s">
        <v>556</v>
      </c>
      <c r="D9" s="390" t="s">
        <v>557</v>
      </c>
      <c r="E9" s="26">
        <v>1202.8</v>
      </c>
      <c r="F9" s="420">
        <v>48557.31</v>
      </c>
      <c r="G9" s="391"/>
      <c r="H9" s="217"/>
      <c r="I9" s="217"/>
      <c r="J9" s="392">
        <v>202283135</v>
      </c>
      <c r="K9" s="68" t="s">
        <v>558</v>
      </c>
    </row>
    <row r="10" spans="1:11" ht="15">
      <c r="A10" s="134">
        <v>2</v>
      </c>
      <c r="B10" s="26" t="s">
        <v>555</v>
      </c>
      <c r="C10" s="26" t="s">
        <v>556</v>
      </c>
      <c r="D10" s="390" t="s">
        <v>559</v>
      </c>
      <c r="E10" s="26">
        <v>82.9</v>
      </c>
      <c r="F10" s="420">
        <v>2037.8</v>
      </c>
      <c r="G10" s="391"/>
      <c r="H10" s="217"/>
      <c r="I10" s="217"/>
      <c r="J10" s="392">
        <v>202283135</v>
      </c>
      <c r="K10" s="68" t="s">
        <v>558</v>
      </c>
    </row>
    <row r="11" spans="1:11" ht="15">
      <c r="A11" s="134">
        <v>3</v>
      </c>
      <c r="B11" s="26" t="s">
        <v>560</v>
      </c>
      <c r="C11" s="26" t="s">
        <v>556</v>
      </c>
      <c r="D11" s="390" t="s">
        <v>561</v>
      </c>
      <c r="E11" s="26">
        <v>277.70999999999998</v>
      </c>
      <c r="F11" s="420">
        <v>10148</v>
      </c>
      <c r="G11" s="391" t="s">
        <v>562</v>
      </c>
      <c r="H11" s="217" t="s">
        <v>563</v>
      </c>
      <c r="I11" s="217" t="s">
        <v>564</v>
      </c>
      <c r="J11" s="392"/>
      <c r="K11" s="68"/>
    </row>
    <row r="12" spans="1:11" ht="15">
      <c r="A12" s="134">
        <v>4</v>
      </c>
      <c r="B12" s="26" t="s">
        <v>565</v>
      </c>
      <c r="C12" s="26" t="s">
        <v>556</v>
      </c>
      <c r="D12" s="390" t="s">
        <v>561</v>
      </c>
      <c r="E12" s="26">
        <v>232</v>
      </c>
      <c r="F12" s="420">
        <v>3762</v>
      </c>
      <c r="G12" s="391" t="s">
        <v>566</v>
      </c>
      <c r="H12" s="217" t="s">
        <v>567</v>
      </c>
      <c r="I12" s="217" t="s">
        <v>568</v>
      </c>
      <c r="J12" s="392"/>
      <c r="K12" s="68"/>
    </row>
    <row r="13" spans="1:11" ht="15">
      <c r="A13" s="134">
        <v>5</v>
      </c>
      <c r="B13" s="26" t="s">
        <v>569</v>
      </c>
      <c r="C13" s="26" t="s">
        <v>556</v>
      </c>
      <c r="D13" s="390" t="s">
        <v>561</v>
      </c>
      <c r="E13" s="26">
        <v>137</v>
      </c>
      <c r="F13" s="420">
        <v>1343</v>
      </c>
      <c r="G13" s="391" t="s">
        <v>570</v>
      </c>
      <c r="H13" s="217" t="s">
        <v>571</v>
      </c>
      <c r="I13" s="217" t="s">
        <v>572</v>
      </c>
      <c r="J13" s="392"/>
      <c r="K13" s="68"/>
    </row>
    <row r="14" spans="1:11" ht="15">
      <c r="A14" s="134">
        <v>6</v>
      </c>
      <c r="B14" s="26" t="s">
        <v>573</v>
      </c>
      <c r="C14" s="26" t="s">
        <v>556</v>
      </c>
      <c r="D14" s="390" t="s">
        <v>561</v>
      </c>
      <c r="E14" s="26">
        <v>345.33</v>
      </c>
      <c r="F14" s="420">
        <v>1667</v>
      </c>
      <c r="G14" s="391" t="s">
        <v>574</v>
      </c>
      <c r="H14" s="217" t="s">
        <v>575</v>
      </c>
      <c r="I14" s="217" t="s">
        <v>576</v>
      </c>
      <c r="J14" s="392"/>
      <c r="K14" s="68"/>
    </row>
    <row r="15" spans="1:11" ht="15">
      <c r="A15" s="134">
        <v>7</v>
      </c>
      <c r="B15" s="26" t="s">
        <v>573</v>
      </c>
      <c r="C15" s="26" t="s">
        <v>556</v>
      </c>
      <c r="D15" s="390" t="s">
        <v>561</v>
      </c>
      <c r="E15" s="26">
        <v>172</v>
      </c>
      <c r="F15" s="420">
        <v>833</v>
      </c>
      <c r="G15" s="391" t="s">
        <v>577</v>
      </c>
      <c r="H15" s="217" t="s">
        <v>578</v>
      </c>
      <c r="I15" s="217" t="s">
        <v>579</v>
      </c>
      <c r="J15" s="392"/>
      <c r="K15" s="68"/>
    </row>
    <row r="16" spans="1:11" ht="15">
      <c r="A16" s="134">
        <v>8</v>
      </c>
      <c r="B16" s="26" t="s">
        <v>580</v>
      </c>
      <c r="C16" s="26" t="s">
        <v>556</v>
      </c>
      <c r="D16" s="390" t="s">
        <v>561</v>
      </c>
      <c r="E16" s="26">
        <v>43.7</v>
      </c>
      <c r="F16" s="420">
        <v>1250</v>
      </c>
      <c r="G16" s="391" t="s">
        <v>581</v>
      </c>
      <c r="H16" s="217" t="s">
        <v>582</v>
      </c>
      <c r="I16" s="217" t="s">
        <v>583</v>
      </c>
      <c r="J16" s="392"/>
      <c r="K16" s="68"/>
    </row>
    <row r="17" spans="1:11" ht="15">
      <c r="A17" s="134">
        <v>9</v>
      </c>
      <c r="B17" s="26" t="s">
        <v>584</v>
      </c>
      <c r="C17" s="26" t="s">
        <v>556</v>
      </c>
      <c r="D17" s="390" t="s">
        <v>561</v>
      </c>
      <c r="E17" s="26">
        <v>172.9</v>
      </c>
      <c r="F17" s="420">
        <v>1505</v>
      </c>
      <c r="G17" s="391" t="s">
        <v>585</v>
      </c>
      <c r="H17" s="217" t="s">
        <v>586</v>
      </c>
      <c r="I17" s="217" t="s">
        <v>587</v>
      </c>
      <c r="J17" s="392"/>
      <c r="K17" s="68"/>
    </row>
    <row r="18" spans="1:11" ht="15">
      <c r="A18" s="134">
        <v>10</v>
      </c>
      <c r="B18" s="26" t="s">
        <v>588</v>
      </c>
      <c r="C18" s="26" t="s">
        <v>556</v>
      </c>
      <c r="D18" s="390" t="s">
        <v>561</v>
      </c>
      <c r="E18" s="26">
        <v>34</v>
      </c>
      <c r="F18" s="420">
        <v>1000</v>
      </c>
      <c r="G18" s="391" t="s">
        <v>589</v>
      </c>
      <c r="H18" s="217" t="s">
        <v>590</v>
      </c>
      <c r="I18" s="217" t="s">
        <v>591</v>
      </c>
      <c r="J18" s="392"/>
      <c r="K18" s="68"/>
    </row>
    <row r="19" spans="1:11" ht="15">
      <c r="A19" s="134">
        <v>11</v>
      </c>
      <c r="B19" s="26" t="s">
        <v>592</v>
      </c>
      <c r="C19" s="26" t="s">
        <v>556</v>
      </c>
      <c r="D19" s="390" t="s">
        <v>561</v>
      </c>
      <c r="E19" s="26">
        <v>299.10000000000002</v>
      </c>
      <c r="F19" s="420">
        <v>4125</v>
      </c>
      <c r="G19" s="391" t="s">
        <v>593</v>
      </c>
      <c r="H19" s="217" t="s">
        <v>594</v>
      </c>
      <c r="I19" s="217" t="s">
        <v>595</v>
      </c>
      <c r="J19" s="392"/>
      <c r="K19" s="68"/>
    </row>
    <row r="20" spans="1:11" ht="15">
      <c r="A20" s="134">
        <v>12</v>
      </c>
      <c r="B20" s="26" t="s">
        <v>596</v>
      </c>
      <c r="C20" s="26" t="s">
        <v>556</v>
      </c>
      <c r="D20" s="390" t="s">
        <v>561</v>
      </c>
      <c r="E20" s="26">
        <v>162</v>
      </c>
      <c r="F20" s="420">
        <v>2150</v>
      </c>
      <c r="G20" s="391" t="s">
        <v>597</v>
      </c>
      <c r="H20" s="217" t="s">
        <v>598</v>
      </c>
      <c r="I20" s="217" t="s">
        <v>599</v>
      </c>
      <c r="J20" s="392"/>
      <c r="K20" s="68"/>
    </row>
    <row r="21" spans="1:11" ht="15">
      <c r="A21" s="134">
        <v>13</v>
      </c>
      <c r="B21" s="26" t="s">
        <v>600</v>
      </c>
      <c r="C21" s="26" t="s">
        <v>556</v>
      </c>
      <c r="D21" s="390" t="s">
        <v>561</v>
      </c>
      <c r="E21" s="26">
        <v>170</v>
      </c>
      <c r="F21" s="420">
        <v>3633</v>
      </c>
      <c r="G21" s="393" t="s">
        <v>601</v>
      </c>
      <c r="H21" s="217" t="s">
        <v>602</v>
      </c>
      <c r="I21" s="217" t="s">
        <v>603</v>
      </c>
      <c r="J21" s="392"/>
      <c r="K21" s="68"/>
    </row>
    <row r="22" spans="1:11" ht="15">
      <c r="A22" s="134">
        <v>14</v>
      </c>
      <c r="B22" s="26" t="s">
        <v>604</v>
      </c>
      <c r="C22" s="26" t="s">
        <v>556</v>
      </c>
      <c r="D22" s="390" t="s">
        <v>561</v>
      </c>
      <c r="E22" s="26">
        <v>67.760000000000005</v>
      </c>
      <c r="F22" s="420">
        <v>625</v>
      </c>
      <c r="G22" s="391" t="s">
        <v>605</v>
      </c>
      <c r="H22" s="217" t="s">
        <v>606</v>
      </c>
      <c r="I22" s="217" t="s">
        <v>607</v>
      </c>
      <c r="J22" s="392"/>
      <c r="K22" s="68"/>
    </row>
    <row r="23" spans="1:11" ht="15">
      <c r="A23" s="134">
        <v>15</v>
      </c>
      <c r="B23" s="26" t="s">
        <v>608</v>
      </c>
      <c r="C23" s="26" t="s">
        <v>556</v>
      </c>
      <c r="D23" s="390" t="s">
        <v>561</v>
      </c>
      <c r="E23" s="26">
        <v>195</v>
      </c>
      <c r="F23" s="420">
        <v>750</v>
      </c>
      <c r="G23" s="391" t="s">
        <v>609</v>
      </c>
      <c r="H23" s="217" t="s">
        <v>610</v>
      </c>
      <c r="I23" s="217" t="s">
        <v>611</v>
      </c>
      <c r="J23" s="392"/>
      <c r="K23" s="68"/>
    </row>
    <row r="24" spans="1:11" ht="15">
      <c r="A24" s="134">
        <v>16</v>
      </c>
      <c r="B24" s="26" t="s">
        <v>612</v>
      </c>
      <c r="C24" s="26" t="s">
        <v>556</v>
      </c>
      <c r="D24" s="390" t="s">
        <v>561</v>
      </c>
      <c r="E24" s="26">
        <v>204</v>
      </c>
      <c r="F24" s="420">
        <v>3010</v>
      </c>
      <c r="G24" s="391" t="s">
        <v>613</v>
      </c>
      <c r="H24" s="217" t="s">
        <v>614</v>
      </c>
      <c r="I24" s="217" t="s">
        <v>615</v>
      </c>
      <c r="J24" s="392"/>
      <c r="K24" s="68"/>
    </row>
    <row r="25" spans="1:11" ht="15">
      <c r="A25" s="134">
        <v>17</v>
      </c>
      <c r="B25" s="26" t="s">
        <v>616</v>
      </c>
      <c r="C25" s="26" t="s">
        <v>556</v>
      </c>
      <c r="D25" s="390" t="s">
        <v>561</v>
      </c>
      <c r="E25" s="26">
        <v>95</v>
      </c>
      <c r="F25" s="420">
        <v>1250</v>
      </c>
      <c r="G25" s="391" t="s">
        <v>617</v>
      </c>
      <c r="H25" s="217" t="s">
        <v>618</v>
      </c>
      <c r="I25" s="217" t="s">
        <v>619</v>
      </c>
      <c r="J25" s="392"/>
      <c r="K25" s="68"/>
    </row>
    <row r="26" spans="1:11" ht="15">
      <c r="A26" s="134">
        <v>18</v>
      </c>
      <c r="B26" s="26" t="s">
        <v>620</v>
      </c>
      <c r="C26" s="26" t="s">
        <v>556</v>
      </c>
      <c r="D26" s="390" t="s">
        <v>561</v>
      </c>
      <c r="E26" s="26">
        <v>99</v>
      </c>
      <c r="F26" s="420">
        <v>2795</v>
      </c>
      <c r="G26" s="391" t="s">
        <v>621</v>
      </c>
      <c r="H26" s="217" t="s">
        <v>622</v>
      </c>
      <c r="I26" s="217" t="s">
        <v>623</v>
      </c>
      <c r="J26" s="392"/>
      <c r="K26" s="68"/>
    </row>
    <row r="27" spans="1:11" ht="15">
      <c r="A27" s="134">
        <v>19</v>
      </c>
      <c r="B27" s="26" t="s">
        <v>624</v>
      </c>
      <c r="C27" s="26" t="s">
        <v>556</v>
      </c>
      <c r="D27" s="390" t="s">
        <v>561</v>
      </c>
      <c r="E27" s="26">
        <v>150</v>
      </c>
      <c r="F27" s="420">
        <v>3010</v>
      </c>
      <c r="G27" s="391"/>
      <c r="H27" s="217"/>
      <c r="I27" s="217"/>
      <c r="J27" s="392">
        <v>205289828</v>
      </c>
      <c r="K27" s="68" t="s">
        <v>625</v>
      </c>
    </row>
    <row r="28" spans="1:11" ht="15">
      <c r="A28" s="134">
        <v>20</v>
      </c>
      <c r="B28" s="26" t="s">
        <v>626</v>
      </c>
      <c r="C28" s="26" t="s">
        <v>556</v>
      </c>
      <c r="D28" s="390" t="s">
        <v>561</v>
      </c>
      <c r="E28" s="26">
        <v>110</v>
      </c>
      <c r="F28" s="420">
        <v>625</v>
      </c>
      <c r="G28" s="391"/>
      <c r="H28" s="26"/>
      <c r="I28" s="26"/>
      <c r="J28" s="68">
        <v>415589571</v>
      </c>
      <c r="K28" s="68" t="s">
        <v>627</v>
      </c>
    </row>
    <row r="29" spans="1:11" ht="15">
      <c r="A29" s="134">
        <v>21</v>
      </c>
      <c r="B29" s="26" t="s">
        <v>628</v>
      </c>
      <c r="C29" s="26" t="s">
        <v>556</v>
      </c>
      <c r="D29" s="390" t="s">
        <v>561</v>
      </c>
      <c r="E29" s="26">
        <v>98</v>
      </c>
      <c r="F29" s="420">
        <v>625</v>
      </c>
      <c r="G29" s="391" t="s">
        <v>629</v>
      </c>
      <c r="H29" s="26" t="s">
        <v>630</v>
      </c>
      <c r="I29" s="26" t="s">
        <v>631</v>
      </c>
      <c r="J29" s="68"/>
      <c r="K29" s="68"/>
    </row>
    <row r="30" spans="1:11" ht="15">
      <c r="A30" s="134">
        <v>22</v>
      </c>
      <c r="B30" s="26" t="s">
        <v>632</v>
      </c>
      <c r="C30" s="26" t="s">
        <v>556</v>
      </c>
      <c r="D30" s="390" t="s">
        <v>561</v>
      </c>
      <c r="E30" s="26">
        <v>146</v>
      </c>
      <c r="F30" s="420">
        <v>1000</v>
      </c>
      <c r="G30" s="391" t="s">
        <v>633</v>
      </c>
      <c r="H30" s="26" t="s">
        <v>634</v>
      </c>
      <c r="I30" s="26" t="s">
        <v>635</v>
      </c>
      <c r="J30" s="68"/>
      <c r="K30" s="68"/>
    </row>
    <row r="31" spans="1:11" ht="15">
      <c r="A31" s="134">
        <v>23</v>
      </c>
      <c r="B31" s="26" t="s">
        <v>636</v>
      </c>
      <c r="C31" s="26" t="s">
        <v>556</v>
      </c>
      <c r="D31" s="394" t="s">
        <v>561</v>
      </c>
      <c r="E31" s="26">
        <v>35</v>
      </c>
      <c r="F31" s="420">
        <v>1000</v>
      </c>
      <c r="G31" s="391" t="s">
        <v>637</v>
      </c>
      <c r="H31" s="26" t="s">
        <v>638</v>
      </c>
      <c r="I31" s="26" t="s">
        <v>639</v>
      </c>
      <c r="J31" s="68"/>
      <c r="K31" s="26"/>
    </row>
    <row r="32" spans="1:11" ht="15">
      <c r="A32" s="134">
        <v>24</v>
      </c>
      <c r="B32" s="26" t="s">
        <v>640</v>
      </c>
      <c r="C32" s="26" t="s">
        <v>556</v>
      </c>
      <c r="D32" s="394" t="s">
        <v>561</v>
      </c>
      <c r="E32" s="26">
        <v>80</v>
      </c>
      <c r="F32" s="420">
        <v>800</v>
      </c>
      <c r="G32" s="391"/>
      <c r="H32" s="26"/>
      <c r="I32" s="26"/>
      <c r="J32" s="68">
        <v>204533175</v>
      </c>
      <c r="K32" s="26" t="s">
        <v>641</v>
      </c>
    </row>
    <row r="33" spans="1:11" ht="15">
      <c r="A33" s="134">
        <v>25</v>
      </c>
      <c r="B33" s="26" t="s">
        <v>642</v>
      </c>
      <c r="C33" s="26" t="s">
        <v>556</v>
      </c>
      <c r="D33" s="390" t="s">
        <v>561</v>
      </c>
      <c r="E33" s="26">
        <v>362</v>
      </c>
      <c r="F33" s="420">
        <v>700</v>
      </c>
      <c r="G33" s="391"/>
      <c r="H33" s="26"/>
      <c r="I33" s="26"/>
      <c r="J33" s="68">
        <v>231954249</v>
      </c>
      <c r="K33" s="26" t="s">
        <v>643</v>
      </c>
    </row>
    <row r="34" spans="1:11" ht="30">
      <c r="A34" s="134">
        <v>26</v>
      </c>
      <c r="B34" s="26" t="s">
        <v>644</v>
      </c>
      <c r="C34" s="26" t="s">
        <v>556</v>
      </c>
      <c r="D34" s="390" t="s">
        <v>561</v>
      </c>
      <c r="E34" s="26">
        <v>64</v>
      </c>
      <c r="F34" s="420">
        <v>1000</v>
      </c>
      <c r="G34" s="391" t="s">
        <v>645</v>
      </c>
      <c r="H34" s="26" t="s">
        <v>606</v>
      </c>
      <c r="I34" s="26" t="s">
        <v>646</v>
      </c>
      <c r="J34" s="68"/>
      <c r="K34" s="26"/>
    </row>
    <row r="35" spans="1:11" ht="30">
      <c r="A35" s="134">
        <v>27</v>
      </c>
      <c r="B35" s="26" t="s">
        <v>647</v>
      </c>
      <c r="C35" s="26" t="s">
        <v>556</v>
      </c>
      <c r="D35" s="390" t="s">
        <v>561</v>
      </c>
      <c r="E35" s="26">
        <v>78.900000000000006</v>
      </c>
      <c r="F35" s="420">
        <v>562.5</v>
      </c>
      <c r="G35" s="391" t="s">
        <v>648</v>
      </c>
      <c r="H35" s="26" t="s">
        <v>649</v>
      </c>
      <c r="I35" s="26" t="s">
        <v>650</v>
      </c>
      <c r="J35" s="68"/>
      <c r="K35" s="26"/>
    </row>
    <row r="36" spans="1:11" ht="15">
      <c r="A36" s="134">
        <v>28</v>
      </c>
      <c r="B36" s="26" t="s">
        <v>651</v>
      </c>
      <c r="C36" s="26" t="s">
        <v>556</v>
      </c>
      <c r="D36" s="390" t="s">
        <v>561</v>
      </c>
      <c r="E36" s="26">
        <v>314</v>
      </c>
      <c r="F36" s="420">
        <v>2500</v>
      </c>
      <c r="G36" s="391"/>
      <c r="H36" s="26"/>
      <c r="I36" s="26"/>
      <c r="J36" s="68">
        <v>226517150</v>
      </c>
      <c r="K36" s="26" t="s">
        <v>652</v>
      </c>
    </row>
    <row r="37" spans="1:11" ht="15">
      <c r="A37" s="134">
        <v>29</v>
      </c>
      <c r="B37" s="26" t="s">
        <v>653</v>
      </c>
      <c r="C37" s="26" t="s">
        <v>556</v>
      </c>
      <c r="D37" s="390" t="s">
        <v>561</v>
      </c>
      <c r="E37" s="26">
        <v>76</v>
      </c>
      <c r="F37" s="420">
        <v>625</v>
      </c>
      <c r="G37" s="391" t="s">
        <v>654</v>
      </c>
      <c r="H37" s="26" t="s">
        <v>655</v>
      </c>
      <c r="I37" s="26" t="s">
        <v>656</v>
      </c>
      <c r="J37" s="68"/>
      <c r="K37" s="26"/>
    </row>
    <row r="38" spans="1:11" ht="15">
      <c r="A38" s="134">
        <v>30</v>
      </c>
      <c r="B38" s="26" t="s">
        <v>657</v>
      </c>
      <c r="C38" s="26" t="s">
        <v>556</v>
      </c>
      <c r="D38" s="390" t="s">
        <v>561</v>
      </c>
      <c r="E38" s="26">
        <v>197</v>
      </c>
      <c r="F38" s="420">
        <v>625</v>
      </c>
      <c r="G38" s="391" t="s">
        <v>658</v>
      </c>
      <c r="H38" s="26" t="s">
        <v>659</v>
      </c>
      <c r="I38" s="26" t="s">
        <v>660</v>
      </c>
      <c r="J38" s="68"/>
      <c r="K38" s="26"/>
    </row>
    <row r="39" spans="1:11" ht="15">
      <c r="A39" s="134">
        <v>31</v>
      </c>
      <c r="B39" s="26" t="s">
        <v>661</v>
      </c>
      <c r="C39" s="26" t="s">
        <v>556</v>
      </c>
      <c r="D39" s="390" t="s">
        <v>561</v>
      </c>
      <c r="E39" s="26">
        <v>35</v>
      </c>
      <c r="F39" s="420">
        <v>468.75</v>
      </c>
      <c r="G39" s="391" t="s">
        <v>662</v>
      </c>
      <c r="H39" s="26" t="s">
        <v>663</v>
      </c>
      <c r="I39" s="26" t="s">
        <v>664</v>
      </c>
      <c r="J39" s="68"/>
      <c r="K39" s="26"/>
    </row>
    <row r="40" spans="1:11" ht="30">
      <c r="A40" s="134">
        <v>32</v>
      </c>
      <c r="B40" s="26" t="s">
        <v>665</v>
      </c>
      <c r="C40" s="26" t="s">
        <v>556</v>
      </c>
      <c r="D40" s="390" t="s">
        <v>561</v>
      </c>
      <c r="E40" s="26">
        <v>75.48</v>
      </c>
      <c r="F40" s="420">
        <v>625</v>
      </c>
      <c r="G40" s="391" t="s">
        <v>666</v>
      </c>
      <c r="H40" s="26" t="s">
        <v>667</v>
      </c>
      <c r="I40" s="26" t="s">
        <v>668</v>
      </c>
      <c r="J40" s="68"/>
      <c r="K40" s="26"/>
    </row>
    <row r="41" spans="1:11" ht="15">
      <c r="A41" s="134">
        <v>33</v>
      </c>
      <c r="B41" s="26" t="s">
        <v>669</v>
      </c>
      <c r="C41" s="26" t="s">
        <v>556</v>
      </c>
      <c r="D41" s="390" t="s">
        <v>561</v>
      </c>
      <c r="E41" s="26">
        <v>21</v>
      </c>
      <c r="F41" s="420">
        <v>312.5</v>
      </c>
      <c r="G41" s="391" t="s">
        <v>670</v>
      </c>
      <c r="H41" s="26" t="s">
        <v>671</v>
      </c>
      <c r="I41" s="26" t="s">
        <v>672</v>
      </c>
      <c r="J41" s="68"/>
      <c r="K41" s="26"/>
    </row>
    <row r="42" spans="1:11" ht="30">
      <c r="A42" s="134">
        <v>34</v>
      </c>
      <c r="B42" s="26" t="s">
        <v>673</v>
      </c>
      <c r="C42" s="26" t="s">
        <v>556</v>
      </c>
      <c r="D42" s="390" t="s">
        <v>561</v>
      </c>
      <c r="E42" s="26">
        <v>79.099999999999994</v>
      </c>
      <c r="F42" s="420">
        <v>700</v>
      </c>
      <c r="G42" s="391"/>
      <c r="H42" s="26"/>
      <c r="I42" s="26"/>
      <c r="J42" s="68">
        <v>221291144</v>
      </c>
      <c r="K42" s="26" t="s">
        <v>674</v>
      </c>
    </row>
    <row r="43" spans="1:11" ht="15">
      <c r="A43" s="134">
        <v>35</v>
      </c>
      <c r="B43" s="26" t="s">
        <v>675</v>
      </c>
      <c r="C43" s="26" t="s">
        <v>556</v>
      </c>
      <c r="D43" s="390" t="s">
        <v>561</v>
      </c>
      <c r="E43" s="26">
        <v>190.9</v>
      </c>
      <c r="F43" s="420">
        <v>750</v>
      </c>
      <c r="G43" s="391" t="s">
        <v>676</v>
      </c>
      <c r="H43" s="26" t="s">
        <v>677</v>
      </c>
      <c r="I43" s="26" t="s">
        <v>678</v>
      </c>
      <c r="J43" s="68"/>
      <c r="K43" s="26"/>
    </row>
    <row r="44" spans="1:11" ht="30">
      <c r="A44" s="134">
        <v>36</v>
      </c>
      <c r="B44" s="26" t="s">
        <v>679</v>
      </c>
      <c r="C44" s="26" t="s">
        <v>556</v>
      </c>
      <c r="D44" s="390" t="s">
        <v>561</v>
      </c>
      <c r="E44" s="26">
        <v>39.200000000000003</v>
      </c>
      <c r="F44" s="420">
        <v>600</v>
      </c>
      <c r="G44" s="391" t="s">
        <v>680</v>
      </c>
      <c r="H44" s="26" t="s">
        <v>681</v>
      </c>
      <c r="I44" s="26" t="s">
        <v>682</v>
      </c>
      <c r="J44" s="68"/>
      <c r="K44" s="26"/>
    </row>
    <row r="45" spans="1:11" ht="15">
      <c r="A45" s="134">
        <v>37</v>
      </c>
      <c r="B45" s="26" t="s">
        <v>683</v>
      </c>
      <c r="C45" s="26" t="s">
        <v>556</v>
      </c>
      <c r="D45" s="390" t="s">
        <v>561</v>
      </c>
      <c r="E45" s="26">
        <v>90</v>
      </c>
      <c r="F45" s="420">
        <v>1000</v>
      </c>
      <c r="G45" s="391" t="s">
        <v>684</v>
      </c>
      <c r="H45" s="26" t="s">
        <v>685</v>
      </c>
      <c r="I45" s="26" t="s">
        <v>686</v>
      </c>
      <c r="J45" s="68"/>
      <c r="K45" s="26"/>
    </row>
    <row r="46" spans="1:11" ht="15">
      <c r="A46" s="134">
        <v>38</v>
      </c>
      <c r="B46" s="26" t="s">
        <v>687</v>
      </c>
      <c r="C46" s="26" t="s">
        <v>556</v>
      </c>
      <c r="D46" s="390" t="s">
        <v>561</v>
      </c>
      <c r="E46" s="26">
        <v>77.56</v>
      </c>
      <c r="F46" s="420">
        <v>875</v>
      </c>
      <c r="G46" s="391" t="s">
        <v>688</v>
      </c>
      <c r="H46" s="26" t="s">
        <v>671</v>
      </c>
      <c r="I46" s="26" t="s">
        <v>689</v>
      </c>
      <c r="J46" s="68"/>
      <c r="K46" s="26"/>
    </row>
    <row r="47" spans="1:11" ht="15">
      <c r="A47" s="134">
        <v>39</v>
      </c>
      <c r="B47" s="26" t="s">
        <v>690</v>
      </c>
      <c r="C47" s="26" t="s">
        <v>556</v>
      </c>
      <c r="D47" s="390" t="s">
        <v>561</v>
      </c>
      <c r="E47" s="26">
        <v>46</v>
      </c>
      <c r="F47" s="420">
        <v>1250</v>
      </c>
      <c r="G47" s="391" t="s">
        <v>691</v>
      </c>
      <c r="H47" s="26" t="s">
        <v>578</v>
      </c>
      <c r="I47" s="26" t="s">
        <v>692</v>
      </c>
      <c r="J47" s="68"/>
      <c r="K47" s="26"/>
    </row>
    <row r="48" spans="1:11" ht="15">
      <c r="A48" s="134">
        <v>40</v>
      </c>
      <c r="B48" s="26" t="s">
        <v>693</v>
      </c>
      <c r="C48" s="26" t="s">
        <v>556</v>
      </c>
      <c r="D48" s="390" t="s">
        <v>561</v>
      </c>
      <c r="E48" s="26">
        <v>92.8</v>
      </c>
      <c r="F48" s="420">
        <v>1000</v>
      </c>
      <c r="G48" s="391" t="s">
        <v>694</v>
      </c>
      <c r="H48" s="26" t="s">
        <v>695</v>
      </c>
      <c r="I48" s="26" t="s">
        <v>696</v>
      </c>
      <c r="J48" s="68"/>
      <c r="K48" s="26"/>
    </row>
    <row r="49" spans="1:11" ht="15">
      <c r="A49" s="134">
        <v>41</v>
      </c>
      <c r="B49" s="26" t="s">
        <v>697</v>
      </c>
      <c r="C49" s="26" t="s">
        <v>556</v>
      </c>
      <c r="D49" s="390" t="s">
        <v>561</v>
      </c>
      <c r="E49" s="26">
        <v>176.5</v>
      </c>
      <c r="F49" s="420">
        <v>900</v>
      </c>
      <c r="G49" s="391" t="s">
        <v>698</v>
      </c>
      <c r="H49" s="26" t="s">
        <v>699</v>
      </c>
      <c r="I49" s="26" t="s">
        <v>700</v>
      </c>
      <c r="J49" s="68"/>
      <c r="K49" s="26"/>
    </row>
    <row r="50" spans="1:11" ht="15">
      <c r="A50" s="134">
        <v>42</v>
      </c>
      <c r="B50" s="26" t="s">
        <v>701</v>
      </c>
      <c r="C50" s="26" t="s">
        <v>556</v>
      </c>
      <c r="D50" s="390" t="s">
        <v>561</v>
      </c>
      <c r="E50" s="26">
        <v>293.16000000000003</v>
      </c>
      <c r="F50" s="420">
        <v>812.5</v>
      </c>
      <c r="G50" s="391" t="s">
        <v>702</v>
      </c>
      <c r="H50" s="26" t="s">
        <v>703</v>
      </c>
      <c r="I50" s="26" t="s">
        <v>704</v>
      </c>
      <c r="J50" s="68"/>
      <c r="K50" s="26"/>
    </row>
    <row r="51" spans="1:11" ht="30">
      <c r="A51" s="134">
        <v>43</v>
      </c>
      <c r="B51" s="26" t="s">
        <v>705</v>
      </c>
      <c r="C51" s="26" t="s">
        <v>556</v>
      </c>
      <c r="D51" s="390" t="s">
        <v>561</v>
      </c>
      <c r="E51" s="26">
        <v>380.9</v>
      </c>
      <c r="F51" s="420">
        <v>2000</v>
      </c>
      <c r="G51" s="391" t="s">
        <v>706</v>
      </c>
      <c r="H51" s="26" t="s">
        <v>707</v>
      </c>
      <c r="I51" s="26" t="s">
        <v>708</v>
      </c>
      <c r="J51" s="68"/>
      <c r="K51" s="26"/>
    </row>
    <row r="52" spans="1:11" ht="15">
      <c r="A52" s="134">
        <v>44</v>
      </c>
      <c r="B52" s="26" t="s">
        <v>709</v>
      </c>
      <c r="C52" s="26" t="s">
        <v>556</v>
      </c>
      <c r="D52" s="390" t="s">
        <v>561</v>
      </c>
      <c r="E52" s="26">
        <v>80</v>
      </c>
      <c r="F52" s="420">
        <v>625</v>
      </c>
      <c r="G52" s="391" t="s">
        <v>710</v>
      </c>
      <c r="H52" s="26" t="s">
        <v>711</v>
      </c>
      <c r="I52" s="26" t="s">
        <v>712</v>
      </c>
      <c r="J52" s="68"/>
      <c r="K52" s="26"/>
    </row>
    <row r="53" spans="1:11" ht="15">
      <c r="A53" s="134">
        <v>45</v>
      </c>
      <c r="B53" s="26" t="s">
        <v>713</v>
      </c>
      <c r="C53" s="26" t="s">
        <v>556</v>
      </c>
      <c r="D53" s="390" t="s">
        <v>561</v>
      </c>
      <c r="E53" s="26">
        <v>90</v>
      </c>
      <c r="F53" s="420">
        <v>1010</v>
      </c>
      <c r="G53" s="395"/>
      <c r="H53" s="26"/>
      <c r="I53" s="26"/>
      <c r="J53" s="391" t="s">
        <v>714</v>
      </c>
      <c r="K53" s="26" t="s">
        <v>715</v>
      </c>
    </row>
    <row r="54" spans="1:11" ht="15">
      <c r="A54" s="134">
        <v>46</v>
      </c>
      <c r="B54" s="26" t="s">
        <v>716</v>
      </c>
      <c r="C54" s="26" t="s">
        <v>556</v>
      </c>
      <c r="D54" s="390" t="s">
        <v>561</v>
      </c>
      <c r="E54" s="26">
        <v>132.05000000000001</v>
      </c>
      <c r="F54" s="420">
        <v>1000</v>
      </c>
      <c r="G54" s="391" t="s">
        <v>717</v>
      </c>
      <c r="H54" s="26" t="s">
        <v>718</v>
      </c>
      <c r="I54" s="26" t="s">
        <v>719</v>
      </c>
      <c r="J54" s="68"/>
      <c r="K54" s="26"/>
    </row>
    <row r="55" spans="1:11" ht="30">
      <c r="A55" s="134">
        <v>47</v>
      </c>
      <c r="B55" s="26" t="s">
        <v>720</v>
      </c>
      <c r="C55" s="26" t="s">
        <v>556</v>
      </c>
      <c r="D55" s="390" t="s">
        <v>561</v>
      </c>
      <c r="E55" s="26">
        <v>175</v>
      </c>
      <c r="F55" s="420">
        <v>1000</v>
      </c>
      <c r="G55" s="391"/>
      <c r="H55" s="26"/>
      <c r="I55" s="26"/>
      <c r="J55" s="68">
        <v>447860020</v>
      </c>
      <c r="K55" s="26" t="s">
        <v>721</v>
      </c>
    </row>
    <row r="56" spans="1:11" ht="30">
      <c r="A56" s="134">
        <v>48</v>
      </c>
      <c r="B56" s="26" t="s">
        <v>722</v>
      </c>
      <c r="C56" s="26" t="s">
        <v>556</v>
      </c>
      <c r="D56" s="390" t="s">
        <v>561</v>
      </c>
      <c r="E56" s="26">
        <v>97.74</v>
      </c>
      <c r="F56" s="420">
        <v>1075</v>
      </c>
      <c r="G56" s="391"/>
      <c r="H56" s="26"/>
      <c r="I56" s="26"/>
      <c r="J56" s="68">
        <v>230030025</v>
      </c>
      <c r="K56" s="26" t="s">
        <v>723</v>
      </c>
    </row>
    <row r="57" spans="1:11" ht="15">
      <c r="A57" s="134">
        <v>49</v>
      </c>
      <c r="B57" s="26" t="s">
        <v>724</v>
      </c>
      <c r="C57" s="26" t="s">
        <v>556</v>
      </c>
      <c r="D57" s="390" t="s">
        <v>561</v>
      </c>
      <c r="E57" s="26">
        <v>213.5</v>
      </c>
      <c r="F57" s="420">
        <v>591</v>
      </c>
      <c r="G57" s="391" t="s">
        <v>725</v>
      </c>
      <c r="H57" s="26" t="s">
        <v>726</v>
      </c>
      <c r="I57" s="26" t="s">
        <v>727</v>
      </c>
      <c r="J57" s="68"/>
      <c r="K57" s="26"/>
    </row>
    <row r="58" spans="1:11" ht="15">
      <c r="A58" s="134">
        <v>50</v>
      </c>
      <c r="B58" s="26" t="s">
        <v>728</v>
      </c>
      <c r="C58" s="26" t="s">
        <v>556</v>
      </c>
      <c r="D58" s="394" t="s">
        <v>561</v>
      </c>
      <c r="E58" s="26">
        <v>352</v>
      </c>
      <c r="F58" s="420">
        <v>875</v>
      </c>
      <c r="G58" s="391" t="s">
        <v>729</v>
      </c>
      <c r="H58" s="26" t="s">
        <v>730</v>
      </c>
      <c r="I58" s="26" t="s">
        <v>731</v>
      </c>
      <c r="J58" s="68"/>
      <c r="K58" s="26"/>
    </row>
    <row r="59" spans="1:11" ht="15">
      <c r="A59" s="134">
        <v>51</v>
      </c>
      <c r="B59" s="26" t="s">
        <v>732</v>
      </c>
      <c r="C59" s="26" t="s">
        <v>556</v>
      </c>
      <c r="D59" s="390" t="s">
        <v>561</v>
      </c>
      <c r="E59" s="26">
        <v>34</v>
      </c>
      <c r="F59" s="420">
        <v>875</v>
      </c>
      <c r="G59" s="391" t="s">
        <v>733</v>
      </c>
      <c r="H59" s="26" t="s">
        <v>734</v>
      </c>
      <c r="I59" s="26" t="s">
        <v>735</v>
      </c>
      <c r="J59" s="68"/>
      <c r="K59" s="26"/>
    </row>
    <row r="60" spans="1:11" ht="15">
      <c r="A60" s="134">
        <v>52</v>
      </c>
      <c r="B60" s="26" t="s">
        <v>736</v>
      </c>
      <c r="C60" s="26" t="s">
        <v>556</v>
      </c>
      <c r="D60" s="390" t="s">
        <v>561</v>
      </c>
      <c r="E60" s="26">
        <v>36</v>
      </c>
      <c r="F60" s="420">
        <v>625</v>
      </c>
      <c r="G60" s="391" t="s">
        <v>737</v>
      </c>
      <c r="H60" s="26" t="s">
        <v>738</v>
      </c>
      <c r="I60" s="26" t="s">
        <v>739</v>
      </c>
      <c r="J60" s="68"/>
      <c r="K60" s="26"/>
    </row>
    <row r="61" spans="1:11" ht="15">
      <c r="A61" s="134">
        <v>53</v>
      </c>
      <c r="B61" s="26" t="s">
        <v>736</v>
      </c>
      <c r="C61" s="26" t="s">
        <v>556</v>
      </c>
      <c r="D61" s="390" t="s">
        <v>561</v>
      </c>
      <c r="E61" s="26">
        <v>51.5</v>
      </c>
      <c r="F61" s="420">
        <v>625</v>
      </c>
      <c r="G61" s="391" t="s">
        <v>740</v>
      </c>
      <c r="H61" s="26" t="s">
        <v>741</v>
      </c>
      <c r="I61" s="26" t="s">
        <v>742</v>
      </c>
      <c r="J61" s="68"/>
      <c r="K61" s="26"/>
    </row>
    <row r="62" spans="1:11" ht="15">
      <c r="A62" s="134">
        <v>54</v>
      </c>
      <c r="B62" s="26" t="s">
        <v>743</v>
      </c>
      <c r="C62" s="26" t="s">
        <v>556</v>
      </c>
      <c r="D62" s="390" t="s">
        <v>561</v>
      </c>
      <c r="E62" s="26">
        <v>30</v>
      </c>
      <c r="F62" s="420">
        <v>437.5</v>
      </c>
      <c r="G62" s="391" t="s">
        <v>744</v>
      </c>
      <c r="H62" s="26" t="s">
        <v>745</v>
      </c>
      <c r="I62" s="26" t="s">
        <v>746</v>
      </c>
      <c r="J62" s="68"/>
      <c r="K62" s="26"/>
    </row>
    <row r="63" spans="1:11" ht="15">
      <c r="A63" s="134">
        <v>55</v>
      </c>
      <c r="B63" s="396" t="s">
        <v>747</v>
      </c>
      <c r="C63" s="396" t="s">
        <v>556</v>
      </c>
      <c r="D63" s="390" t="s">
        <v>561</v>
      </c>
      <c r="E63" s="396">
        <v>88</v>
      </c>
      <c r="F63" s="421">
        <v>625</v>
      </c>
      <c r="G63" s="397" t="s">
        <v>748</v>
      </c>
      <c r="H63" s="396" t="s">
        <v>749</v>
      </c>
      <c r="I63" s="396" t="s">
        <v>750</v>
      </c>
      <c r="J63" s="398"/>
      <c r="K63" s="396"/>
    </row>
    <row r="64" spans="1:11" ht="15">
      <c r="A64" s="134">
        <v>56</v>
      </c>
      <c r="B64" s="396" t="s">
        <v>751</v>
      </c>
      <c r="C64" s="396" t="s">
        <v>556</v>
      </c>
      <c r="D64" s="390" t="s">
        <v>561</v>
      </c>
      <c r="E64" s="396">
        <v>120</v>
      </c>
      <c r="F64" s="421">
        <v>1250</v>
      </c>
      <c r="G64" s="397" t="s">
        <v>752</v>
      </c>
      <c r="H64" s="396" t="s">
        <v>753</v>
      </c>
      <c r="I64" s="396" t="s">
        <v>754</v>
      </c>
      <c r="J64" s="398"/>
      <c r="K64" s="396"/>
    </row>
    <row r="65" spans="1:11" ht="15">
      <c r="A65" s="134">
        <v>57</v>
      </c>
      <c r="B65" s="396" t="s">
        <v>755</v>
      </c>
      <c r="C65" s="396" t="s">
        <v>556</v>
      </c>
      <c r="D65" s="390" t="s">
        <v>561</v>
      </c>
      <c r="E65" s="396">
        <v>76</v>
      </c>
      <c r="F65" s="421">
        <v>625</v>
      </c>
      <c r="G65" s="397" t="s">
        <v>756</v>
      </c>
      <c r="H65" s="396" t="s">
        <v>757</v>
      </c>
      <c r="I65" s="396" t="s">
        <v>758</v>
      </c>
      <c r="J65" s="398"/>
      <c r="K65" s="396"/>
    </row>
    <row r="66" spans="1:11" ht="15">
      <c r="A66" s="134">
        <v>58</v>
      </c>
      <c r="B66" s="396" t="s">
        <v>759</v>
      </c>
      <c r="C66" s="396" t="s">
        <v>556</v>
      </c>
      <c r="D66" s="390" t="s">
        <v>561</v>
      </c>
      <c r="E66" s="396">
        <v>64.2</v>
      </c>
      <c r="F66" s="421">
        <v>1250</v>
      </c>
      <c r="G66" s="397" t="s">
        <v>760</v>
      </c>
      <c r="H66" s="396" t="s">
        <v>761</v>
      </c>
      <c r="I66" s="396" t="s">
        <v>762</v>
      </c>
      <c r="J66" s="398"/>
      <c r="K66" s="396"/>
    </row>
    <row r="67" spans="1:11" ht="15">
      <c r="A67" s="134">
        <v>59</v>
      </c>
      <c r="B67" s="396" t="s">
        <v>763</v>
      </c>
      <c r="C67" s="396" t="s">
        <v>556</v>
      </c>
      <c r="D67" s="390" t="s">
        <v>561</v>
      </c>
      <c r="E67" s="396">
        <v>54.2</v>
      </c>
      <c r="F67" s="421">
        <v>600</v>
      </c>
      <c r="G67" s="397" t="s">
        <v>764</v>
      </c>
      <c r="H67" s="396" t="s">
        <v>602</v>
      </c>
      <c r="I67" s="396" t="s">
        <v>765</v>
      </c>
      <c r="J67" s="398"/>
      <c r="K67" s="396"/>
    </row>
    <row r="68" spans="1:11" ht="15">
      <c r="A68" s="134">
        <v>60</v>
      </c>
      <c r="B68" s="399" t="s">
        <v>766</v>
      </c>
      <c r="C68" s="399" t="s">
        <v>556</v>
      </c>
      <c r="D68" s="390" t="s">
        <v>561</v>
      </c>
      <c r="E68" s="399">
        <v>54.2</v>
      </c>
      <c r="F68" s="422">
        <v>2250</v>
      </c>
      <c r="G68" s="400" t="s">
        <v>767</v>
      </c>
      <c r="H68" s="399" t="s">
        <v>768</v>
      </c>
      <c r="I68" s="399" t="s">
        <v>769</v>
      </c>
      <c r="J68" s="401"/>
      <c r="K68" s="399"/>
    </row>
    <row r="69" spans="1:11" ht="15">
      <c r="A69" s="134">
        <v>61</v>
      </c>
      <c r="B69" s="396" t="s">
        <v>770</v>
      </c>
      <c r="C69" s="396" t="s">
        <v>556</v>
      </c>
      <c r="D69" s="390" t="s">
        <v>561</v>
      </c>
      <c r="E69" s="396">
        <v>42</v>
      </c>
      <c r="F69" s="421">
        <v>1000</v>
      </c>
      <c r="G69" s="397" t="s">
        <v>771</v>
      </c>
      <c r="H69" s="396" t="s">
        <v>630</v>
      </c>
      <c r="I69" s="396" t="s">
        <v>772</v>
      </c>
      <c r="J69" s="398"/>
      <c r="K69" s="396"/>
    </row>
    <row r="70" spans="1:11" ht="30">
      <c r="A70" s="134">
        <v>62</v>
      </c>
      <c r="B70" s="396" t="s">
        <v>773</v>
      </c>
      <c r="C70" s="396" t="s">
        <v>556</v>
      </c>
      <c r="D70" s="390" t="s">
        <v>561</v>
      </c>
      <c r="E70" s="396">
        <v>120</v>
      </c>
      <c r="F70" s="421">
        <v>2150</v>
      </c>
      <c r="G70" s="397" t="s">
        <v>774</v>
      </c>
      <c r="H70" s="396" t="s">
        <v>775</v>
      </c>
      <c r="I70" s="396" t="s">
        <v>776</v>
      </c>
      <c r="J70" s="398"/>
      <c r="K70" s="396"/>
    </row>
    <row r="71" spans="1:11" ht="30">
      <c r="A71" s="134">
        <v>63</v>
      </c>
      <c r="B71" s="396" t="s">
        <v>777</v>
      </c>
      <c r="C71" s="396" t="s">
        <v>556</v>
      </c>
      <c r="D71" s="390" t="s">
        <v>561</v>
      </c>
      <c r="E71" s="396">
        <v>109.7</v>
      </c>
      <c r="F71" s="421">
        <v>1500</v>
      </c>
      <c r="G71" s="397"/>
      <c r="H71" s="396"/>
      <c r="I71" s="396"/>
      <c r="J71" s="398">
        <v>204568119</v>
      </c>
      <c r="K71" s="396" t="s">
        <v>778</v>
      </c>
    </row>
    <row r="72" spans="1:11" ht="30">
      <c r="A72" s="134">
        <v>64</v>
      </c>
      <c r="B72" s="396" t="s">
        <v>779</v>
      </c>
      <c r="C72" s="396" t="s">
        <v>556</v>
      </c>
      <c r="D72" s="390" t="s">
        <v>561</v>
      </c>
      <c r="E72" s="396">
        <v>191</v>
      </c>
      <c r="F72" s="421">
        <v>1000</v>
      </c>
      <c r="G72" s="397" t="s">
        <v>780</v>
      </c>
      <c r="H72" s="396" t="s">
        <v>781</v>
      </c>
      <c r="I72" s="396" t="s">
        <v>782</v>
      </c>
      <c r="J72" s="398"/>
      <c r="K72" s="396"/>
    </row>
    <row r="73" spans="1:11" ht="15">
      <c r="A73" s="134">
        <v>65</v>
      </c>
      <c r="B73" s="402" t="s">
        <v>783</v>
      </c>
      <c r="C73" s="396" t="s">
        <v>556</v>
      </c>
      <c r="D73" s="390" t="s">
        <v>561</v>
      </c>
      <c r="E73" s="403">
        <v>100</v>
      </c>
      <c r="F73" s="423">
        <v>1075</v>
      </c>
      <c r="G73" s="404" t="s">
        <v>784</v>
      </c>
      <c r="H73" s="402" t="s">
        <v>785</v>
      </c>
      <c r="I73" s="402" t="s">
        <v>786</v>
      </c>
      <c r="J73" s="405"/>
      <c r="K73" s="403"/>
    </row>
    <row r="74" spans="1:11" ht="15">
      <c r="A74" s="134">
        <v>66</v>
      </c>
      <c r="B74" s="402" t="s">
        <v>787</v>
      </c>
      <c r="C74" s="396" t="s">
        <v>556</v>
      </c>
      <c r="D74" s="390" t="s">
        <v>561</v>
      </c>
      <c r="E74" s="403">
        <v>164.21</v>
      </c>
      <c r="F74" s="423">
        <v>3225</v>
      </c>
      <c r="G74" s="404" t="s">
        <v>788</v>
      </c>
      <c r="H74" s="402" t="s">
        <v>789</v>
      </c>
      <c r="I74" s="402" t="s">
        <v>790</v>
      </c>
      <c r="J74" s="405"/>
      <c r="K74" s="403"/>
    </row>
    <row r="75" spans="1:11" ht="15">
      <c r="A75" s="134">
        <v>67</v>
      </c>
      <c r="B75" s="406" t="s">
        <v>791</v>
      </c>
      <c r="C75" s="396" t="s">
        <v>556</v>
      </c>
      <c r="D75" s="390" t="s">
        <v>561</v>
      </c>
      <c r="E75" s="407">
        <v>316</v>
      </c>
      <c r="F75" s="424">
        <v>4300</v>
      </c>
      <c r="G75" s="408" t="s">
        <v>792</v>
      </c>
      <c r="H75" s="406" t="s">
        <v>793</v>
      </c>
      <c r="I75" s="402" t="s">
        <v>794</v>
      </c>
      <c r="J75" s="405"/>
      <c r="K75" s="403"/>
    </row>
    <row r="76" spans="1:11" ht="15.75">
      <c r="A76" s="134">
        <v>68</v>
      </c>
      <c r="B76" s="406" t="s">
        <v>795</v>
      </c>
      <c r="C76" s="396" t="s">
        <v>556</v>
      </c>
      <c r="D76" s="390" t="s">
        <v>561</v>
      </c>
      <c r="E76" s="407">
        <v>80.5</v>
      </c>
      <c r="F76" s="424">
        <v>2687</v>
      </c>
      <c r="G76" s="408" t="s">
        <v>796</v>
      </c>
      <c r="H76" s="406" t="s">
        <v>797</v>
      </c>
      <c r="I76" s="409" t="s">
        <v>798</v>
      </c>
      <c r="J76" s="410"/>
      <c r="K76" s="409"/>
    </row>
    <row r="77" spans="1:11" ht="15">
      <c r="A77" s="134">
        <v>69</v>
      </c>
      <c r="B77" s="406" t="s">
        <v>799</v>
      </c>
      <c r="C77" s="396" t="s">
        <v>556</v>
      </c>
      <c r="D77" s="390" t="s">
        <v>561</v>
      </c>
      <c r="E77" s="407">
        <v>39.9</v>
      </c>
      <c r="F77" s="424">
        <v>875</v>
      </c>
      <c r="G77" s="408" t="s">
        <v>800</v>
      </c>
      <c r="H77" s="406" t="s">
        <v>801</v>
      </c>
      <c r="I77" s="406" t="s">
        <v>802</v>
      </c>
      <c r="J77" s="411"/>
      <c r="K77" s="407"/>
    </row>
    <row r="78" spans="1:11" ht="15">
      <c r="A78" s="134">
        <v>70</v>
      </c>
      <c r="B78" s="406" t="s">
        <v>803</v>
      </c>
      <c r="C78" s="396" t="s">
        <v>556</v>
      </c>
      <c r="D78" s="390" t="s">
        <v>561</v>
      </c>
      <c r="E78" s="407">
        <v>143</v>
      </c>
      <c r="F78" s="424">
        <v>1250</v>
      </c>
      <c r="G78" s="408" t="s">
        <v>804</v>
      </c>
      <c r="H78" s="406" t="s">
        <v>805</v>
      </c>
      <c r="I78" s="406" t="s">
        <v>806</v>
      </c>
      <c r="J78" s="411"/>
      <c r="K78" s="407"/>
    </row>
    <row r="79" spans="1:11" ht="15">
      <c r="A79" s="134">
        <v>71</v>
      </c>
      <c r="B79" s="406" t="s">
        <v>807</v>
      </c>
      <c r="C79" s="396" t="s">
        <v>556</v>
      </c>
      <c r="D79" s="390" t="s">
        <v>561</v>
      </c>
      <c r="E79" s="407">
        <v>80</v>
      </c>
      <c r="F79" s="424">
        <v>1548</v>
      </c>
      <c r="G79" s="408" t="s">
        <v>808</v>
      </c>
      <c r="H79" s="406" t="s">
        <v>618</v>
      </c>
      <c r="I79" s="406" t="s">
        <v>809</v>
      </c>
      <c r="J79" s="411"/>
      <c r="K79" s="407"/>
    </row>
    <row r="80" spans="1:11" ht="15">
      <c r="A80" s="134">
        <v>72</v>
      </c>
      <c r="B80" s="406" t="s">
        <v>810</v>
      </c>
      <c r="C80" s="396" t="s">
        <v>556</v>
      </c>
      <c r="D80" s="390" t="s">
        <v>561</v>
      </c>
      <c r="E80" s="407">
        <v>35</v>
      </c>
      <c r="F80" s="424">
        <v>1000</v>
      </c>
      <c r="G80" s="408" t="s">
        <v>811</v>
      </c>
      <c r="H80" s="406" t="s">
        <v>812</v>
      </c>
      <c r="I80" s="406" t="s">
        <v>813</v>
      </c>
      <c r="J80" s="411"/>
      <c r="K80" s="407"/>
    </row>
    <row r="81" spans="1:11" ht="15">
      <c r="A81" s="134">
        <v>73</v>
      </c>
      <c r="B81" s="406" t="s">
        <v>814</v>
      </c>
      <c r="C81" s="396" t="s">
        <v>556</v>
      </c>
      <c r="D81" s="390" t="s">
        <v>561</v>
      </c>
      <c r="E81" s="407">
        <v>141</v>
      </c>
      <c r="F81" s="424">
        <v>1000</v>
      </c>
      <c r="G81" s="408" t="s">
        <v>815</v>
      </c>
      <c r="H81" s="406" t="s">
        <v>816</v>
      </c>
      <c r="I81" s="406" t="s">
        <v>817</v>
      </c>
      <c r="J81" s="411"/>
      <c r="K81" s="407"/>
    </row>
    <row r="82" spans="1:11" ht="15">
      <c r="A82" s="134">
        <v>74</v>
      </c>
      <c r="B82" s="412" t="s">
        <v>818</v>
      </c>
      <c r="C82" s="396" t="s">
        <v>556</v>
      </c>
      <c r="D82" s="412" t="s">
        <v>819</v>
      </c>
      <c r="E82" s="363">
        <v>401</v>
      </c>
      <c r="F82" s="425">
        <v>12400</v>
      </c>
      <c r="G82" s="435"/>
      <c r="H82" s="413"/>
      <c r="I82" s="414"/>
      <c r="J82" s="392">
        <v>202283135</v>
      </c>
      <c r="K82" s="68" t="s">
        <v>558</v>
      </c>
    </row>
    <row r="83" spans="1:11" ht="15">
      <c r="A83" s="134">
        <v>75</v>
      </c>
      <c r="B83" s="412" t="s">
        <v>820</v>
      </c>
      <c r="C83" s="396" t="s">
        <v>556</v>
      </c>
      <c r="D83" s="390" t="s">
        <v>561</v>
      </c>
      <c r="E83" s="363">
        <v>75</v>
      </c>
      <c r="F83" s="431">
        <v>1500</v>
      </c>
      <c r="G83" s="435">
        <v>24001048479</v>
      </c>
      <c r="H83" s="413" t="s">
        <v>821</v>
      </c>
      <c r="I83" s="414" t="s">
        <v>822</v>
      </c>
      <c r="J83" s="389"/>
      <c r="K83" s="136"/>
    </row>
    <row r="84" spans="1:11" ht="15">
      <c r="A84" s="134">
        <v>76</v>
      </c>
      <c r="B84" s="412" t="s">
        <v>823</v>
      </c>
      <c r="C84" s="396" t="s">
        <v>556</v>
      </c>
      <c r="D84" s="390" t="s">
        <v>561</v>
      </c>
      <c r="E84" s="363">
        <v>144.63999999999999</v>
      </c>
      <c r="F84" s="425">
        <v>2350</v>
      </c>
      <c r="G84" s="435" t="s">
        <v>827</v>
      </c>
      <c r="H84" s="413" t="s">
        <v>824</v>
      </c>
      <c r="I84" s="414" t="s">
        <v>825</v>
      </c>
      <c r="J84" s="389"/>
      <c r="K84" s="136"/>
    </row>
    <row r="85" spans="1:11" ht="15">
      <c r="A85" s="134">
        <v>77</v>
      </c>
      <c r="B85" s="412" t="s">
        <v>826</v>
      </c>
      <c r="C85" s="396" t="s">
        <v>556</v>
      </c>
      <c r="D85" s="390" t="s">
        <v>561</v>
      </c>
      <c r="E85" s="363">
        <v>211</v>
      </c>
      <c r="F85" s="425">
        <v>1150</v>
      </c>
      <c r="G85" s="435" t="s">
        <v>828</v>
      </c>
      <c r="H85" s="413" t="s">
        <v>829</v>
      </c>
      <c r="I85" s="414" t="s">
        <v>830</v>
      </c>
      <c r="J85" s="389"/>
      <c r="K85" s="136"/>
    </row>
    <row r="86" spans="1:11" ht="30">
      <c r="A86" s="134">
        <v>78</v>
      </c>
      <c r="B86" s="412" t="s">
        <v>831</v>
      </c>
      <c r="C86" s="396" t="s">
        <v>556</v>
      </c>
      <c r="D86" s="390" t="s">
        <v>561</v>
      </c>
      <c r="E86" s="363">
        <v>350</v>
      </c>
      <c r="F86" s="425">
        <v>3345</v>
      </c>
      <c r="G86" s="435" t="s">
        <v>832</v>
      </c>
      <c r="H86" s="413" t="s">
        <v>833</v>
      </c>
      <c r="I86" s="414" t="s">
        <v>834</v>
      </c>
      <c r="J86" s="389"/>
      <c r="K86" s="136"/>
    </row>
    <row r="87" spans="1:11" ht="30">
      <c r="A87" s="134">
        <v>79</v>
      </c>
      <c r="B87" s="412" t="s">
        <v>835</v>
      </c>
      <c r="C87" s="396" t="s">
        <v>556</v>
      </c>
      <c r="D87" s="390" t="s">
        <v>561</v>
      </c>
      <c r="E87" s="363">
        <v>25</v>
      </c>
      <c r="F87" s="425">
        <v>625</v>
      </c>
      <c r="G87" s="435" t="s">
        <v>836</v>
      </c>
      <c r="H87" s="413" t="s">
        <v>649</v>
      </c>
      <c r="I87" s="414" t="s">
        <v>682</v>
      </c>
      <c r="J87" s="389"/>
      <c r="K87" s="136"/>
    </row>
    <row r="88" spans="1:11" ht="30">
      <c r="A88" s="134">
        <v>80</v>
      </c>
      <c r="B88" s="412" t="s">
        <v>835</v>
      </c>
      <c r="C88" s="396" t="s">
        <v>556</v>
      </c>
      <c r="D88" s="390" t="s">
        <v>561</v>
      </c>
      <c r="E88" s="363">
        <v>73.849999999999994</v>
      </c>
      <c r="F88" s="425">
        <v>1250</v>
      </c>
      <c r="G88" s="435" t="s">
        <v>837</v>
      </c>
      <c r="H88" s="413" t="s">
        <v>838</v>
      </c>
      <c r="I88" s="414" t="s">
        <v>839</v>
      </c>
      <c r="J88" s="389"/>
      <c r="K88" s="136"/>
    </row>
    <row r="89" spans="1:11" ht="30">
      <c r="A89" s="134">
        <v>81</v>
      </c>
      <c r="B89" s="412" t="s">
        <v>835</v>
      </c>
      <c r="C89" s="396" t="s">
        <v>556</v>
      </c>
      <c r="D89" s="390" t="s">
        <v>561</v>
      </c>
      <c r="E89" s="363">
        <v>49.43</v>
      </c>
      <c r="F89" s="425">
        <v>875</v>
      </c>
      <c r="G89" s="435" t="s">
        <v>840</v>
      </c>
      <c r="H89" s="413" t="s">
        <v>838</v>
      </c>
      <c r="I89" s="414" t="s">
        <v>682</v>
      </c>
      <c r="J89" s="389"/>
      <c r="K89" s="136"/>
    </row>
    <row r="90" spans="1:11" ht="30">
      <c r="A90" s="134">
        <v>82</v>
      </c>
      <c r="B90" s="412" t="s">
        <v>864</v>
      </c>
      <c r="C90" s="396" t="s">
        <v>556</v>
      </c>
      <c r="D90" s="390" t="s">
        <v>561</v>
      </c>
      <c r="E90" s="363">
        <v>70</v>
      </c>
      <c r="F90" s="425">
        <v>625</v>
      </c>
      <c r="G90" s="435" t="s">
        <v>841</v>
      </c>
      <c r="H90" s="413" t="s">
        <v>842</v>
      </c>
      <c r="I90" s="414" t="s">
        <v>843</v>
      </c>
      <c r="J90" s="389"/>
      <c r="K90" s="136"/>
    </row>
    <row r="91" spans="1:11" ht="30">
      <c r="A91" s="134">
        <v>83</v>
      </c>
      <c r="B91" s="412" t="s">
        <v>844</v>
      </c>
      <c r="C91" s="396" t="s">
        <v>556</v>
      </c>
      <c r="D91" s="390" t="s">
        <v>561</v>
      </c>
      <c r="E91" s="363">
        <v>60.24</v>
      </c>
      <c r="F91" s="425">
        <v>1500</v>
      </c>
      <c r="G91" s="435" t="s">
        <v>845</v>
      </c>
      <c r="H91" s="413" t="s">
        <v>846</v>
      </c>
      <c r="I91" s="414" t="s">
        <v>847</v>
      </c>
      <c r="J91" s="389"/>
      <c r="K91" s="136"/>
    </row>
    <row r="92" spans="1:11" ht="15">
      <c r="A92" s="134">
        <v>84</v>
      </c>
      <c r="B92" s="412" t="s">
        <v>865</v>
      </c>
      <c r="C92" s="396" t="s">
        <v>556</v>
      </c>
      <c r="D92" s="390" t="s">
        <v>561</v>
      </c>
      <c r="E92" s="363">
        <v>150</v>
      </c>
      <c r="F92" s="425">
        <v>1115</v>
      </c>
      <c r="G92" s="435" t="s">
        <v>848</v>
      </c>
      <c r="H92" s="413" t="s">
        <v>563</v>
      </c>
      <c r="I92" s="414" t="s">
        <v>849</v>
      </c>
      <c r="J92" s="389"/>
      <c r="K92" s="136"/>
    </row>
    <row r="93" spans="1:11" ht="15">
      <c r="A93" s="134">
        <v>85</v>
      </c>
      <c r="B93" s="412" t="s">
        <v>850</v>
      </c>
      <c r="C93" s="396" t="s">
        <v>556</v>
      </c>
      <c r="D93" s="390" t="s">
        <v>561</v>
      </c>
      <c r="E93" s="363">
        <v>150.4</v>
      </c>
      <c r="F93" s="425">
        <v>4181</v>
      </c>
      <c r="G93" s="435" t="s">
        <v>851</v>
      </c>
      <c r="H93" s="413" t="s">
        <v>852</v>
      </c>
      <c r="I93" s="414" t="s">
        <v>853</v>
      </c>
      <c r="J93" s="389"/>
      <c r="K93" s="136"/>
    </row>
    <row r="94" spans="1:11" ht="30">
      <c r="A94" s="134">
        <v>86</v>
      </c>
      <c r="B94" s="412" t="s">
        <v>863</v>
      </c>
      <c r="C94" s="396" t="s">
        <v>556</v>
      </c>
      <c r="D94" s="390" t="s">
        <v>561</v>
      </c>
      <c r="E94" s="363">
        <v>149.38</v>
      </c>
      <c r="F94" s="425">
        <v>2676</v>
      </c>
      <c r="G94" s="435" t="s">
        <v>854</v>
      </c>
      <c r="H94" s="413" t="s">
        <v>563</v>
      </c>
      <c r="I94" s="414" t="s">
        <v>855</v>
      </c>
      <c r="J94" s="389"/>
      <c r="K94" s="136"/>
    </row>
    <row r="95" spans="1:11" ht="30">
      <c r="A95" s="134">
        <v>87</v>
      </c>
      <c r="B95" s="412" t="s">
        <v>862</v>
      </c>
      <c r="C95" s="396" t="s">
        <v>556</v>
      </c>
      <c r="D95" s="390" t="s">
        <v>561</v>
      </c>
      <c r="E95" s="363">
        <v>26</v>
      </c>
      <c r="F95" s="425">
        <v>750</v>
      </c>
      <c r="G95" s="435" t="s">
        <v>856</v>
      </c>
      <c r="H95" s="413" t="s">
        <v>857</v>
      </c>
      <c r="I95" s="414" t="s">
        <v>858</v>
      </c>
      <c r="J95" s="389"/>
      <c r="K95" s="136"/>
    </row>
    <row r="96" spans="1:11" ht="30">
      <c r="A96" s="134">
        <v>88</v>
      </c>
      <c r="B96" s="412" t="s">
        <v>862</v>
      </c>
      <c r="C96" s="396" t="s">
        <v>556</v>
      </c>
      <c r="D96" s="390" t="s">
        <v>561</v>
      </c>
      <c r="E96" s="363">
        <v>26.47</v>
      </c>
      <c r="F96" s="425">
        <v>750</v>
      </c>
      <c r="G96" s="435" t="s">
        <v>859</v>
      </c>
      <c r="H96" s="413" t="s">
        <v>860</v>
      </c>
      <c r="I96" s="414" t="s">
        <v>861</v>
      </c>
      <c r="J96" s="389"/>
      <c r="K96" s="136"/>
    </row>
    <row r="97" spans="1:11" ht="15">
      <c r="A97" s="134">
        <v>89</v>
      </c>
      <c r="B97" s="412" t="s">
        <v>866</v>
      </c>
      <c r="C97" s="396" t="s">
        <v>556</v>
      </c>
      <c r="D97" s="390" t="s">
        <v>561</v>
      </c>
      <c r="E97" s="363">
        <v>152.02000000000001</v>
      </c>
      <c r="F97" s="425">
        <v>1875</v>
      </c>
      <c r="G97" s="435" t="s">
        <v>867</v>
      </c>
      <c r="H97" s="413" t="s">
        <v>868</v>
      </c>
      <c r="I97" s="414" t="s">
        <v>869</v>
      </c>
      <c r="J97" s="389"/>
      <c r="K97" s="136"/>
    </row>
    <row r="98" spans="1:11" ht="15">
      <c r="A98" s="134">
        <v>90</v>
      </c>
      <c r="B98" s="412" t="s">
        <v>870</v>
      </c>
      <c r="C98" s="396" t="s">
        <v>556</v>
      </c>
      <c r="D98" s="390" t="s">
        <v>561</v>
      </c>
      <c r="E98" s="363">
        <v>137.37</v>
      </c>
      <c r="F98" s="425">
        <v>1968</v>
      </c>
      <c r="G98" s="435" t="s">
        <v>871</v>
      </c>
      <c r="H98" s="413" t="s">
        <v>872</v>
      </c>
      <c r="I98" s="414" t="s">
        <v>873</v>
      </c>
      <c r="J98" s="389"/>
      <c r="K98" s="136"/>
    </row>
    <row r="99" spans="1:11" ht="15">
      <c r="A99" s="134">
        <v>91</v>
      </c>
      <c r="B99" s="412" t="s">
        <v>874</v>
      </c>
      <c r="C99" s="396" t="s">
        <v>556</v>
      </c>
      <c r="D99" s="390" t="s">
        <v>561</v>
      </c>
      <c r="E99" s="363">
        <v>200</v>
      </c>
      <c r="F99" s="425">
        <v>800</v>
      </c>
      <c r="G99" s="435"/>
      <c r="H99" s="413"/>
      <c r="I99" s="414"/>
      <c r="J99" s="389">
        <v>206028485</v>
      </c>
      <c r="K99" s="136" t="s">
        <v>875</v>
      </c>
    </row>
    <row r="100" spans="1:11">
      <c r="A100" s="23"/>
      <c r="B100" s="415"/>
      <c r="C100" s="415"/>
      <c r="D100" s="415"/>
      <c r="E100" s="415"/>
      <c r="F100" s="426"/>
      <c r="G100" s="436"/>
      <c r="H100" s="415"/>
      <c r="I100" s="415"/>
      <c r="J100" s="23"/>
      <c r="K100" s="23"/>
    </row>
    <row r="101" spans="1:11">
      <c r="A101" s="23"/>
      <c r="B101" s="23"/>
      <c r="C101" s="23"/>
      <c r="D101" s="23"/>
      <c r="E101" s="23"/>
      <c r="F101" s="427"/>
      <c r="G101" s="437"/>
      <c r="H101" s="23"/>
      <c r="I101" s="23"/>
      <c r="J101" s="23"/>
      <c r="K101" s="23"/>
    </row>
    <row r="102" spans="1:11">
      <c r="A102" s="25"/>
      <c r="B102" s="23"/>
      <c r="C102" s="23"/>
      <c r="D102" s="23"/>
      <c r="E102" s="23"/>
      <c r="F102" s="427"/>
      <c r="G102" s="437"/>
      <c r="H102" s="23"/>
      <c r="I102" s="23"/>
      <c r="J102" s="23"/>
      <c r="K102" s="23"/>
    </row>
    <row r="103" spans="1:11" ht="15">
      <c r="A103" s="2"/>
      <c r="B103" s="72" t="s">
        <v>96</v>
      </c>
      <c r="C103" s="2"/>
      <c r="D103" s="2"/>
      <c r="E103" s="5"/>
      <c r="F103" s="11"/>
      <c r="G103" s="438"/>
      <c r="H103" s="2"/>
      <c r="I103" s="2"/>
      <c r="J103" s="2"/>
      <c r="K103" s="2"/>
    </row>
    <row r="104" spans="1:11" ht="15">
      <c r="A104" s="2"/>
      <c r="B104" s="2"/>
      <c r="C104" s="806"/>
      <c r="D104" s="806"/>
      <c r="F104" s="428"/>
      <c r="G104" s="439"/>
    </row>
    <row r="105" spans="1:11" ht="15">
      <c r="B105" s="2"/>
      <c r="C105" s="70" t="s">
        <v>256</v>
      </c>
      <c r="D105" s="2"/>
      <c r="F105" s="429" t="s">
        <v>261</v>
      </c>
    </row>
    <row r="106" spans="1:11" ht="15">
      <c r="B106" s="2"/>
      <c r="C106" s="2"/>
      <c r="D106" s="2"/>
      <c r="F106" s="11" t="s">
        <v>257</v>
      </c>
    </row>
    <row r="107" spans="1:11" ht="15">
      <c r="B107" s="2"/>
      <c r="C107" s="66" t="s">
        <v>127</v>
      </c>
    </row>
  </sheetData>
  <mergeCells count="1">
    <mergeCell ref="C104:D104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A9" sqref="A9:XFD11"/>
    </sheetView>
  </sheetViews>
  <sheetFormatPr defaultColWidth="9.140625"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7" t="s">
        <v>428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782" t="s">
        <v>1466</v>
      </c>
      <c r="M2" s="783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335</v>
      </c>
      <c r="F7" s="136" t="s">
        <v>235</v>
      </c>
      <c r="G7" s="136" t="s">
        <v>371</v>
      </c>
      <c r="H7" s="136" t="s">
        <v>373</v>
      </c>
      <c r="I7" s="136" t="s">
        <v>367</v>
      </c>
      <c r="J7" s="136" t="s">
        <v>368</v>
      </c>
      <c r="K7" s="136" t="s">
        <v>379</v>
      </c>
      <c r="L7" s="136" t="s">
        <v>369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 t="s">
        <v>1567</v>
      </c>
      <c r="C9" s="26" t="s">
        <v>1568</v>
      </c>
      <c r="D9" s="26" t="s">
        <v>1569</v>
      </c>
      <c r="E9" s="26">
        <v>2014</v>
      </c>
      <c r="F9" s="26" t="s">
        <v>1570</v>
      </c>
      <c r="G9" s="26">
        <v>4000</v>
      </c>
      <c r="H9" s="26"/>
      <c r="I9" s="217"/>
      <c r="J9" s="217"/>
      <c r="K9" s="217">
        <v>405026216</v>
      </c>
      <c r="L9" s="26" t="s">
        <v>1571</v>
      </c>
    </row>
    <row r="10" spans="1:13" customFormat="1" ht="15">
      <c r="A10" s="68">
        <v>2</v>
      </c>
      <c r="B10" s="68" t="s">
        <v>1567</v>
      </c>
      <c r="C10" s="26" t="s">
        <v>1568</v>
      </c>
      <c r="D10" s="26" t="s">
        <v>1572</v>
      </c>
      <c r="E10" s="26">
        <v>2014</v>
      </c>
      <c r="F10" s="26" t="s">
        <v>1573</v>
      </c>
      <c r="G10" s="26">
        <v>4000</v>
      </c>
      <c r="H10" s="26"/>
      <c r="I10" s="217"/>
      <c r="J10" s="217"/>
      <c r="K10" s="217">
        <v>405026216</v>
      </c>
      <c r="L10" s="26" t="s">
        <v>1571</v>
      </c>
    </row>
    <row r="11" spans="1:13" customFormat="1" ht="15">
      <c r="A11" s="68">
        <v>3</v>
      </c>
      <c r="B11" s="68" t="s">
        <v>1574</v>
      </c>
      <c r="C11" s="26" t="s">
        <v>1575</v>
      </c>
      <c r="D11" s="26" t="s">
        <v>1576</v>
      </c>
      <c r="E11" s="26">
        <v>2015</v>
      </c>
      <c r="F11" s="26" t="s">
        <v>1577</v>
      </c>
      <c r="G11" s="26">
        <v>8450</v>
      </c>
      <c r="H11" s="26"/>
      <c r="I11" s="217"/>
      <c r="J11" s="217"/>
      <c r="K11" s="217">
        <v>405026216</v>
      </c>
      <c r="L11" s="26" t="s">
        <v>1571</v>
      </c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7"/>
      <c r="J12" s="217"/>
      <c r="K12" s="21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7"/>
      <c r="J13" s="217"/>
      <c r="K13" s="21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7"/>
      <c r="J14" s="217"/>
      <c r="K14" s="21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7"/>
      <c r="J15" s="217"/>
      <c r="K15" s="21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7"/>
      <c r="J16" s="217"/>
      <c r="K16" s="21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7"/>
      <c r="J17" s="217"/>
      <c r="K17" s="21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7"/>
      <c r="J18" s="217"/>
      <c r="K18" s="21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7"/>
      <c r="J19" s="217"/>
      <c r="K19" s="21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7"/>
      <c r="J20" s="217"/>
      <c r="K20" s="21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7"/>
      <c r="J21" s="217"/>
      <c r="K21" s="21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7"/>
      <c r="J22" s="217"/>
      <c r="K22" s="21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7"/>
      <c r="J23" s="217"/>
      <c r="K23" s="21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7"/>
      <c r="J24" s="217"/>
      <c r="K24" s="21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7"/>
      <c r="J25" s="217"/>
      <c r="K25" s="21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7"/>
      <c r="J26" s="217"/>
      <c r="K26" s="217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7"/>
      <c r="J27" s="217"/>
      <c r="K27" s="217"/>
      <c r="L27" s="26"/>
    </row>
    <row r="28" spans="1:12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</row>
    <row r="29" spans="1:12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</row>
    <row r="30" spans="1:12">
      <c r="A30" s="222"/>
      <c r="B30" s="222"/>
      <c r="C30" s="221"/>
      <c r="D30" s="221"/>
      <c r="E30" s="221"/>
      <c r="F30" s="221"/>
      <c r="G30" s="221"/>
      <c r="H30" s="221"/>
      <c r="I30" s="221"/>
      <c r="J30" s="221"/>
      <c r="K30" s="221"/>
      <c r="L30" s="221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6"/>
    </row>
    <row r="33" spans="3:7" ht="15">
      <c r="C33" s="183"/>
      <c r="D33" s="189" t="s">
        <v>256</v>
      </c>
      <c r="E33" s="183"/>
      <c r="G33" s="190" t="s">
        <v>261</v>
      </c>
    </row>
    <row r="34" spans="3:7" ht="15">
      <c r="C34" s="183"/>
      <c r="D34" s="191" t="s">
        <v>127</v>
      </c>
      <c r="E34" s="183"/>
      <c r="G34" s="183" t="s">
        <v>257</v>
      </c>
    </row>
    <row r="35" spans="3:7" ht="15">
      <c r="C35" s="183"/>
      <c r="D35" s="191"/>
    </row>
  </sheetData>
  <mergeCells count="1">
    <mergeCell ref="L2:M2"/>
  </mergeCells>
  <pageMargins left="0.7" right="0.7" top="0.75" bottom="0.75" header="0.3" footer="0.3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7" zoomScale="80" zoomScaleNormal="100" zoomScaleSheetLayoutView="80" workbookViewId="0">
      <selection activeCell="B16" sqref="B16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784" t="s">
        <v>97</v>
      </c>
      <c r="D1" s="784"/>
      <c r="E1" s="109"/>
    </row>
    <row r="2" spans="1:7">
      <c r="A2" s="77" t="s">
        <v>128</v>
      </c>
      <c r="B2" s="77"/>
      <c r="C2" s="782" t="s">
        <v>1466</v>
      </c>
      <c r="D2" s="783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60" t="str">
        <f>'ფორმა N1'!D4</f>
        <v>პლატფორმა ახალი პოლიტიკური მოძრაობა სახელმწიფო ხალხისთვის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5">
        <v>1</v>
      </c>
      <c r="B9" s="235" t="s">
        <v>65</v>
      </c>
      <c r="C9" s="86">
        <f>SUM(C10,C26)</f>
        <v>1347065.6</v>
      </c>
      <c r="D9" s="86">
        <f>SUM(D10,D26)</f>
        <v>1342409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v>1342409</v>
      </c>
      <c r="D10" s="86">
        <f>SUM(D11,D12,D16,D19,D24,D25)</f>
        <v>1342409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v>1342409</v>
      </c>
      <c r="D12" s="108">
        <v>1342409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>
        <v>1342409</v>
      </c>
      <c r="D13" s="8">
        <v>1342409</v>
      </c>
      <c r="E13" s="109"/>
    </row>
    <row r="14" spans="1:7" s="3" customFormat="1" ht="16.5" customHeight="1">
      <c r="A14" s="98" t="s">
        <v>471</v>
      </c>
      <c r="B14" s="98" t="s">
        <v>470</v>
      </c>
      <c r="C14" s="8"/>
      <c r="D14" s="8"/>
      <c r="E14" s="109"/>
    </row>
    <row r="15" spans="1:7" s="3" customFormat="1" ht="16.5" customHeight="1">
      <c r="A15" s="98" t="s">
        <v>472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392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416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417</v>
      </c>
      <c r="C24" s="268"/>
      <c r="D24" s="8"/>
      <c r="E24" s="109"/>
    </row>
    <row r="25" spans="1:5" s="3" customFormat="1">
      <c r="A25" s="89" t="s">
        <v>239</v>
      </c>
      <c r="B25" s="89" t="s">
        <v>423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4656.6000000000004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4656.6000000000004</v>
      </c>
      <c r="D27" s="108">
        <f>SUM(D28:D30)</f>
        <v>0</v>
      </c>
      <c r="E27" s="109"/>
    </row>
    <row r="28" spans="1:5">
      <c r="A28" s="243" t="s">
        <v>87</v>
      </c>
      <c r="B28" s="243" t="s">
        <v>297</v>
      </c>
      <c r="C28" s="8"/>
      <c r="D28" s="8"/>
      <c r="E28" s="109"/>
    </row>
    <row r="29" spans="1:5">
      <c r="A29" s="243" t="s">
        <v>88</v>
      </c>
      <c r="B29" s="243" t="s">
        <v>300</v>
      </c>
      <c r="C29" s="8"/>
      <c r="D29" s="8"/>
      <c r="E29" s="109"/>
    </row>
    <row r="30" spans="1:5">
      <c r="A30" s="243" t="s">
        <v>425</v>
      </c>
      <c r="B30" s="243" t="s">
        <v>298</v>
      </c>
      <c r="C30" s="8">
        <v>4656.6000000000004</v>
      </c>
      <c r="D30" s="8"/>
      <c r="E30" s="109"/>
    </row>
    <row r="31" spans="1:5">
      <c r="A31" s="89" t="s">
        <v>33</v>
      </c>
      <c r="B31" s="89" t="s">
        <v>470</v>
      </c>
      <c r="C31" s="108">
        <f>SUM(C32:C34)</f>
        <v>0</v>
      </c>
      <c r="D31" s="108">
        <f>SUM(D32:D34)</f>
        <v>0</v>
      </c>
      <c r="E31" s="109"/>
    </row>
    <row r="32" spans="1:5">
      <c r="A32" s="243" t="s">
        <v>12</v>
      </c>
      <c r="B32" s="243" t="s">
        <v>473</v>
      </c>
      <c r="C32" s="8"/>
      <c r="D32" s="8"/>
      <c r="E32" s="109"/>
    </row>
    <row r="33" spans="1:9">
      <c r="A33" s="243" t="s">
        <v>13</v>
      </c>
      <c r="B33" s="243" t="s">
        <v>474</v>
      </c>
      <c r="C33" s="8"/>
      <c r="D33" s="8"/>
      <c r="E33" s="109"/>
    </row>
    <row r="34" spans="1:9">
      <c r="A34" s="243" t="s">
        <v>269</v>
      </c>
      <c r="B34" s="243" t="s">
        <v>475</v>
      </c>
      <c r="C34" s="8"/>
      <c r="D34" s="8"/>
      <c r="E34" s="109"/>
    </row>
    <row r="35" spans="1:9">
      <c r="A35" s="89" t="s">
        <v>34</v>
      </c>
      <c r="B35" s="256" t="s">
        <v>422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9" sqref="A9:XFD11"/>
    </sheetView>
  </sheetViews>
  <sheetFormatPr defaultColWidth="9.140625"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429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782" t="s">
        <v>1466</v>
      </c>
      <c r="J2" s="783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220"/>
      <c r="E5" s="220"/>
      <c r="F5" s="220"/>
      <c r="G5" s="220"/>
      <c r="H5" s="220"/>
      <c r="I5" s="21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365</v>
      </c>
      <c r="C7" s="136" t="s">
        <v>366</v>
      </c>
      <c r="D7" s="136" t="s">
        <v>371</v>
      </c>
      <c r="E7" s="136" t="s">
        <v>373</v>
      </c>
      <c r="F7" s="136" t="s">
        <v>367</v>
      </c>
      <c r="G7" s="136" t="s">
        <v>368</v>
      </c>
      <c r="H7" s="136" t="s">
        <v>379</v>
      </c>
      <c r="I7" s="136" t="s">
        <v>369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45">
      <c r="A9" s="68">
        <v>1</v>
      </c>
      <c r="B9" s="26" t="s">
        <v>876</v>
      </c>
      <c r="C9" s="26" t="s">
        <v>877</v>
      </c>
      <c r="D9" s="26">
        <v>15000</v>
      </c>
      <c r="E9" s="26"/>
      <c r="F9" s="217"/>
      <c r="G9" s="217"/>
      <c r="H9" s="217">
        <v>405123174</v>
      </c>
      <c r="I9" s="26" t="s">
        <v>878</v>
      </c>
    </row>
    <row r="10" spans="1:13" customFormat="1" ht="32.450000000000003" customHeight="1">
      <c r="A10" s="68">
        <v>2</v>
      </c>
      <c r="B10" s="26" t="s">
        <v>1578</v>
      </c>
      <c r="C10" s="26" t="s">
        <v>1579</v>
      </c>
      <c r="D10" s="26">
        <v>1000</v>
      </c>
      <c r="E10" s="407"/>
      <c r="F10" s="26"/>
      <c r="G10" s="26"/>
      <c r="H10" s="565" t="s">
        <v>1580</v>
      </c>
      <c r="I10" s="26" t="s">
        <v>1581</v>
      </c>
    </row>
    <row r="11" spans="1:13" customFormat="1" ht="15">
      <c r="A11" s="68">
        <v>3</v>
      </c>
      <c r="B11" s="26" t="s">
        <v>880</v>
      </c>
      <c r="C11" s="26" t="s">
        <v>879</v>
      </c>
      <c r="D11" s="26">
        <v>15</v>
      </c>
      <c r="E11" s="26"/>
      <c r="F11" s="217"/>
      <c r="G11" s="217"/>
      <c r="H11" s="566">
        <v>205288099</v>
      </c>
      <c r="I11" s="26" t="s">
        <v>881</v>
      </c>
    </row>
    <row r="12" spans="1:13" customFormat="1" ht="15">
      <c r="A12" s="68">
        <v>4</v>
      </c>
      <c r="B12" s="26"/>
      <c r="C12" s="26"/>
      <c r="D12" s="26"/>
      <c r="E12" s="26"/>
      <c r="F12" s="217"/>
      <c r="G12" s="217"/>
      <c r="H12" s="217"/>
      <c r="I12" s="26"/>
    </row>
    <row r="13" spans="1:13" customFormat="1" ht="15">
      <c r="A13" s="68">
        <v>5</v>
      </c>
      <c r="B13" s="26"/>
      <c r="C13" s="26"/>
      <c r="D13" s="26"/>
      <c r="E13" s="26"/>
      <c r="F13" s="217"/>
      <c r="G13" s="217"/>
      <c r="H13" s="217"/>
      <c r="I13" s="26"/>
    </row>
    <row r="14" spans="1:13" customFormat="1" ht="15">
      <c r="A14" s="68">
        <v>6</v>
      </c>
      <c r="B14" s="26"/>
      <c r="C14" s="26"/>
      <c r="D14" s="26"/>
      <c r="E14" s="26"/>
      <c r="F14" s="217"/>
      <c r="G14" s="217"/>
      <c r="H14" s="217"/>
      <c r="I14" s="26"/>
    </row>
    <row r="15" spans="1:13" customFormat="1" ht="15">
      <c r="A15" s="68">
        <v>7</v>
      </c>
      <c r="B15" s="26"/>
      <c r="C15" s="26"/>
      <c r="D15" s="26"/>
      <c r="E15" s="26"/>
      <c r="F15" s="217"/>
      <c r="G15" s="217"/>
      <c r="H15" s="217"/>
      <c r="I15" s="26"/>
    </row>
    <row r="16" spans="1:13" customFormat="1" ht="15">
      <c r="A16" s="68">
        <v>8</v>
      </c>
      <c r="B16" s="26"/>
      <c r="C16" s="26"/>
      <c r="D16" s="26"/>
      <c r="E16" s="26"/>
      <c r="F16" s="217"/>
      <c r="G16" s="217"/>
      <c r="H16" s="217"/>
      <c r="I16" s="26"/>
    </row>
    <row r="17" spans="1:9" customFormat="1" ht="15">
      <c r="A17" s="68">
        <v>9</v>
      </c>
      <c r="B17" s="26"/>
      <c r="C17" s="26"/>
      <c r="D17" s="26"/>
      <c r="E17" s="26"/>
      <c r="F17" s="217"/>
      <c r="G17" s="217"/>
      <c r="H17" s="217"/>
      <c r="I17" s="26"/>
    </row>
    <row r="18" spans="1:9" customFormat="1" ht="15">
      <c r="A18" s="68">
        <v>10</v>
      </c>
      <c r="B18" s="26"/>
      <c r="C18" s="26"/>
      <c r="D18" s="26"/>
      <c r="E18" s="26"/>
      <c r="F18" s="217"/>
      <c r="G18" s="217"/>
      <c r="H18" s="217"/>
      <c r="I18" s="26"/>
    </row>
    <row r="19" spans="1:9" customFormat="1" ht="15">
      <c r="A19" s="68">
        <v>11</v>
      </c>
      <c r="B19" s="26"/>
      <c r="C19" s="26"/>
      <c r="D19" s="26"/>
      <c r="E19" s="26"/>
      <c r="F19" s="217"/>
      <c r="G19" s="217"/>
      <c r="H19" s="217"/>
      <c r="I19" s="26"/>
    </row>
    <row r="20" spans="1:9" customFormat="1" ht="15">
      <c r="A20" s="68">
        <v>12</v>
      </c>
      <c r="B20" s="26"/>
      <c r="C20" s="26"/>
      <c r="D20" s="26"/>
      <c r="E20" s="26"/>
      <c r="F20" s="217"/>
      <c r="G20" s="217"/>
      <c r="H20" s="217"/>
      <c r="I20" s="26"/>
    </row>
    <row r="21" spans="1:9" customFormat="1" ht="15">
      <c r="A21" s="68">
        <v>13</v>
      </c>
      <c r="B21" s="26"/>
      <c r="C21" s="26"/>
      <c r="D21" s="26"/>
      <c r="E21" s="26"/>
      <c r="F21" s="217"/>
      <c r="G21" s="217"/>
      <c r="H21" s="217"/>
      <c r="I21" s="26"/>
    </row>
    <row r="22" spans="1:9" customFormat="1" ht="15">
      <c r="A22" s="68">
        <v>14</v>
      </c>
      <c r="B22" s="26"/>
      <c r="C22" s="26"/>
      <c r="D22" s="26"/>
      <c r="E22" s="26"/>
      <c r="F22" s="217"/>
      <c r="G22" s="217"/>
      <c r="H22" s="217"/>
      <c r="I22" s="26"/>
    </row>
    <row r="23" spans="1:9" customFormat="1" ht="15">
      <c r="A23" s="68">
        <v>15</v>
      </c>
      <c r="B23" s="26"/>
      <c r="C23" s="26"/>
      <c r="D23" s="26"/>
      <c r="E23" s="26"/>
      <c r="F23" s="217"/>
      <c r="G23" s="217"/>
      <c r="H23" s="217"/>
      <c r="I23" s="26"/>
    </row>
    <row r="24" spans="1:9" customFormat="1" ht="15">
      <c r="A24" s="68">
        <v>16</v>
      </c>
      <c r="B24" s="26"/>
      <c r="C24" s="26"/>
      <c r="D24" s="26"/>
      <c r="E24" s="26"/>
      <c r="F24" s="217"/>
      <c r="G24" s="217"/>
      <c r="H24" s="217"/>
      <c r="I24" s="26"/>
    </row>
    <row r="25" spans="1:9" customFormat="1" ht="15">
      <c r="A25" s="68">
        <v>17</v>
      </c>
      <c r="B25" s="26"/>
      <c r="C25" s="26"/>
      <c r="D25" s="26"/>
      <c r="E25" s="26"/>
      <c r="F25" s="217"/>
      <c r="G25" s="217"/>
      <c r="H25" s="217"/>
      <c r="I25" s="26"/>
    </row>
    <row r="26" spans="1:9" customFormat="1" ht="15">
      <c r="A26" s="68">
        <v>18</v>
      </c>
      <c r="B26" s="26"/>
      <c r="C26" s="26"/>
      <c r="D26" s="26"/>
      <c r="E26" s="26"/>
      <c r="F26" s="217"/>
      <c r="G26" s="217"/>
      <c r="H26" s="217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7"/>
      <c r="G27" s="217"/>
      <c r="H27" s="217"/>
      <c r="I27" s="26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6"/>
    </row>
    <row r="33" spans="2:6" ht="15">
      <c r="B33" s="183"/>
      <c r="C33" s="189" t="s">
        <v>256</v>
      </c>
      <c r="D33" s="183"/>
      <c r="F33" s="190" t="s">
        <v>261</v>
      </c>
    </row>
    <row r="34" spans="2:6" ht="15">
      <c r="B34" s="183"/>
      <c r="C34" s="191" t="s">
        <v>127</v>
      </c>
      <c r="D34" s="183"/>
      <c r="F34" s="183" t="s">
        <v>257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6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3"/>
  <sheetViews>
    <sheetView view="pageBreakPreview" topLeftCell="A70" zoomScale="70" zoomScaleNormal="100" zoomScaleSheetLayoutView="70" workbookViewId="0">
      <selection activeCell="C17" sqref="C17"/>
    </sheetView>
  </sheetViews>
  <sheetFormatPr defaultColWidth="9.140625" defaultRowHeight="15"/>
  <cols>
    <col min="1" max="1" width="7.140625" style="183" customWidth="1"/>
    <col min="2" max="2" width="15.7109375" style="183" customWidth="1"/>
    <col min="3" max="3" width="30" style="183" customWidth="1"/>
    <col min="4" max="4" width="25.5703125" style="183" customWidth="1"/>
    <col min="5" max="5" width="43.7109375" style="183" customWidth="1"/>
    <col min="6" max="6" width="20" style="183" customWidth="1"/>
    <col min="7" max="7" width="29.28515625" style="183" customWidth="1"/>
    <col min="8" max="8" width="20.5703125" style="183" customWidth="1"/>
    <col min="9" max="9" width="30.85546875" style="183" customWidth="1"/>
    <col min="10" max="10" width="0.5703125" style="183" hidden="1" customWidth="1"/>
    <col min="11" max="16384" width="9.140625" style="183"/>
  </cols>
  <sheetData>
    <row r="1" spans="1:10">
      <c r="A1" s="75" t="s">
        <v>380</v>
      </c>
      <c r="B1" s="77"/>
      <c r="C1" s="77"/>
      <c r="D1" s="77"/>
      <c r="E1" s="77"/>
      <c r="F1" s="77"/>
      <c r="G1" s="77"/>
      <c r="H1" s="77"/>
      <c r="I1" s="647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337" t="s">
        <v>1616</v>
      </c>
      <c r="J2" s="164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/>
      <c r="B5" s="218" t="s">
        <v>1741</v>
      </c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55" t="s">
        <v>357</v>
      </c>
      <c r="C8" s="356" t="s">
        <v>413</v>
      </c>
      <c r="D8" s="356" t="s">
        <v>414</v>
      </c>
      <c r="E8" s="356" t="s">
        <v>358</v>
      </c>
      <c r="F8" s="356" t="s">
        <v>376</v>
      </c>
      <c r="G8" s="356" t="s">
        <v>377</v>
      </c>
      <c r="H8" s="356" t="s">
        <v>415</v>
      </c>
      <c r="I8" s="675" t="s">
        <v>378</v>
      </c>
      <c r="J8" s="106"/>
    </row>
    <row r="9" spans="1:10">
      <c r="A9" s="168">
        <v>1</v>
      </c>
      <c r="B9" s="676" t="s">
        <v>1438</v>
      </c>
      <c r="C9" s="677" t="s">
        <v>1458</v>
      </c>
      <c r="D9" s="678" t="s">
        <v>1742</v>
      </c>
      <c r="E9" s="677" t="s">
        <v>1459</v>
      </c>
      <c r="F9" s="679">
        <v>11850</v>
      </c>
      <c r="G9" s="680"/>
      <c r="H9" s="680"/>
      <c r="I9" s="681">
        <v>11850</v>
      </c>
      <c r="J9" s="106"/>
    </row>
    <row r="10" spans="1:10">
      <c r="A10" s="168">
        <v>2</v>
      </c>
      <c r="B10" s="676" t="s">
        <v>1460</v>
      </c>
      <c r="C10" s="682" t="s">
        <v>1743</v>
      </c>
      <c r="D10" s="683">
        <v>406108590</v>
      </c>
      <c r="E10" s="684" t="s">
        <v>1744</v>
      </c>
      <c r="F10" s="685">
        <v>8500</v>
      </c>
      <c r="G10" s="684"/>
      <c r="H10" s="684">
        <v>3000</v>
      </c>
      <c r="I10" s="686">
        <v>5500</v>
      </c>
      <c r="J10" s="106"/>
    </row>
    <row r="11" spans="1:10">
      <c r="A11" s="168">
        <v>3</v>
      </c>
      <c r="B11" s="676" t="s">
        <v>1745</v>
      </c>
      <c r="C11" s="682" t="s">
        <v>1746</v>
      </c>
      <c r="D11" s="683">
        <v>406123760</v>
      </c>
      <c r="E11" s="684" t="s">
        <v>1747</v>
      </c>
      <c r="F11" s="685">
        <v>7454</v>
      </c>
      <c r="G11" s="684"/>
      <c r="H11" s="684">
        <v>1500</v>
      </c>
      <c r="I11" s="686">
        <v>5954</v>
      </c>
      <c r="J11" s="106"/>
    </row>
    <row r="12" spans="1:10">
      <c r="A12" s="168">
        <v>4</v>
      </c>
      <c r="B12" s="676" t="s">
        <v>1748</v>
      </c>
      <c r="C12" s="682" t="s">
        <v>1461</v>
      </c>
      <c r="D12" s="683"/>
      <c r="E12" s="684" t="s">
        <v>1749</v>
      </c>
      <c r="F12" s="685">
        <v>12600</v>
      </c>
      <c r="G12" s="684"/>
      <c r="H12" s="684"/>
      <c r="I12" s="686">
        <v>12600</v>
      </c>
      <c r="J12" s="106"/>
    </row>
    <row r="13" spans="1:10">
      <c r="A13" s="168">
        <v>5</v>
      </c>
      <c r="B13" s="676" t="s">
        <v>1460</v>
      </c>
      <c r="C13" s="682" t="s">
        <v>1463</v>
      </c>
      <c r="D13" s="683">
        <v>205235618</v>
      </c>
      <c r="E13" s="684" t="s">
        <v>1750</v>
      </c>
      <c r="G13" s="685">
        <v>1097.2</v>
      </c>
      <c r="H13" s="684"/>
      <c r="I13" s="686">
        <v>1097.2</v>
      </c>
      <c r="J13" s="106"/>
    </row>
    <row r="14" spans="1:10">
      <c r="A14" s="168">
        <v>6</v>
      </c>
      <c r="B14" s="676" t="s">
        <v>1751</v>
      </c>
      <c r="C14" s="687" t="s">
        <v>1752</v>
      </c>
      <c r="D14" s="688">
        <v>205286199</v>
      </c>
      <c r="E14" s="687" t="s">
        <v>1753</v>
      </c>
      <c r="F14" s="689">
        <v>2200</v>
      </c>
      <c r="G14" s="687"/>
      <c r="H14" s="687">
        <v>1100</v>
      </c>
      <c r="I14" s="690">
        <v>1100</v>
      </c>
      <c r="J14" s="106"/>
    </row>
    <row r="15" spans="1:10" ht="30">
      <c r="A15" s="168">
        <v>7</v>
      </c>
      <c r="B15" s="676" t="s">
        <v>1754</v>
      </c>
      <c r="C15" s="691" t="s">
        <v>1755</v>
      </c>
      <c r="D15" s="692">
        <v>205232728</v>
      </c>
      <c r="E15" s="693" t="s">
        <v>1756</v>
      </c>
      <c r="F15" s="694">
        <v>3572.7</v>
      </c>
      <c r="G15" s="693"/>
      <c r="H15" s="693">
        <v>2000</v>
      </c>
      <c r="I15" s="695">
        <v>1572.7</v>
      </c>
      <c r="J15" s="106"/>
    </row>
    <row r="16" spans="1:10">
      <c r="A16" s="168">
        <v>8</v>
      </c>
      <c r="B16" s="676" t="s">
        <v>1455</v>
      </c>
      <c r="C16" s="696" t="s">
        <v>1757</v>
      </c>
      <c r="D16" s="697"/>
      <c r="E16" s="698" t="s">
        <v>1758</v>
      </c>
      <c r="F16" s="699">
        <v>10656.55</v>
      </c>
      <c r="G16" s="698"/>
      <c r="H16" s="698"/>
      <c r="I16" s="700">
        <v>10565.55</v>
      </c>
      <c r="J16" s="106"/>
    </row>
    <row r="17" spans="1:10" ht="45">
      <c r="A17" s="168">
        <v>9</v>
      </c>
      <c r="B17" s="676" t="s">
        <v>1759</v>
      </c>
      <c r="C17" s="696" t="s">
        <v>1760</v>
      </c>
      <c r="D17" s="697">
        <v>404437720</v>
      </c>
      <c r="E17" s="698" t="s">
        <v>1761</v>
      </c>
      <c r="F17" s="699">
        <v>14794.74</v>
      </c>
      <c r="G17" s="698">
        <v>4000</v>
      </c>
      <c r="H17" s="698">
        <v>12500</v>
      </c>
      <c r="I17" s="700">
        <v>6294.74</v>
      </c>
      <c r="J17" s="106"/>
    </row>
    <row r="18" spans="1:10">
      <c r="A18" s="168">
        <v>10</v>
      </c>
      <c r="B18" s="701" t="s">
        <v>1762</v>
      </c>
      <c r="C18" s="702" t="s">
        <v>1763</v>
      </c>
      <c r="D18" s="703">
        <v>202177205</v>
      </c>
      <c r="E18" s="704" t="s">
        <v>1456</v>
      </c>
      <c r="F18" s="705">
        <v>800</v>
      </c>
      <c r="G18" s="704"/>
      <c r="H18" s="704"/>
      <c r="I18" s="706">
        <v>800</v>
      </c>
      <c r="J18" s="106"/>
    </row>
    <row r="19" spans="1:10" ht="45">
      <c r="A19" s="168">
        <v>11</v>
      </c>
      <c r="B19" s="707" t="s">
        <v>1454</v>
      </c>
      <c r="C19" s="682" t="s">
        <v>1764</v>
      </c>
      <c r="D19" s="708">
        <v>404404122</v>
      </c>
      <c r="E19" s="709" t="s">
        <v>1765</v>
      </c>
      <c r="F19" s="710">
        <v>219649.85</v>
      </c>
      <c r="G19" s="711">
        <v>223079.18</v>
      </c>
      <c r="H19" s="712">
        <v>405998</v>
      </c>
      <c r="I19" s="686">
        <v>36731.03</v>
      </c>
      <c r="J19" s="106"/>
    </row>
    <row r="20" spans="1:10" ht="30">
      <c r="A20" s="507">
        <v>12</v>
      </c>
      <c r="B20" s="713" t="s">
        <v>1766</v>
      </c>
      <c r="C20" s="714" t="s">
        <v>1767</v>
      </c>
      <c r="D20" s="715" t="s">
        <v>1768</v>
      </c>
      <c r="E20" s="716" t="s">
        <v>1769</v>
      </c>
      <c r="F20" s="717">
        <v>34429.4</v>
      </c>
      <c r="G20" s="718"/>
      <c r="H20" s="719"/>
      <c r="I20" s="686">
        <v>34429.4</v>
      </c>
    </row>
    <row r="21" spans="1:10">
      <c r="A21" s="507"/>
      <c r="B21" s="720"/>
      <c r="C21" s="721" t="s">
        <v>1770</v>
      </c>
      <c r="D21" s="722" t="s">
        <v>562</v>
      </c>
      <c r="E21" s="721" t="s">
        <v>1771</v>
      </c>
      <c r="F21" s="723"/>
      <c r="G21" s="724">
        <v>21750.400000000001</v>
      </c>
      <c r="H21" s="724">
        <v>10800</v>
      </c>
      <c r="I21" s="725">
        <v>10950.4</v>
      </c>
    </row>
    <row r="22" spans="1:10" ht="38.25">
      <c r="A22" s="507"/>
      <c r="B22" s="720" t="s">
        <v>1772</v>
      </c>
      <c r="C22" s="714" t="s">
        <v>1457</v>
      </c>
      <c r="D22" s="715">
        <v>202283135</v>
      </c>
      <c r="E22" s="726" t="s">
        <v>1773</v>
      </c>
      <c r="F22" s="727">
        <v>101267.31</v>
      </c>
      <c r="G22" s="728">
        <v>130081.62</v>
      </c>
      <c r="H22" s="729">
        <v>104900</v>
      </c>
      <c r="I22" s="730">
        <v>126448.93</v>
      </c>
    </row>
    <row r="23" spans="1:10">
      <c r="A23" s="168">
        <v>16</v>
      </c>
      <c r="B23" s="676" t="s">
        <v>1443</v>
      </c>
      <c r="C23" s="696" t="s">
        <v>1464</v>
      </c>
      <c r="D23" s="731">
        <v>37804160481</v>
      </c>
      <c r="E23" s="698" t="s">
        <v>1465</v>
      </c>
      <c r="F23" s="698">
        <v>4300</v>
      </c>
      <c r="G23" s="698"/>
      <c r="H23" s="698"/>
      <c r="I23" s="700">
        <v>4300</v>
      </c>
      <c r="J23" s="106"/>
    </row>
    <row r="24" spans="1:10">
      <c r="A24" s="168">
        <v>17</v>
      </c>
      <c r="B24" s="676" t="s">
        <v>1774</v>
      </c>
      <c r="C24" s="696" t="s">
        <v>1775</v>
      </c>
      <c r="D24" s="697" t="s">
        <v>1398</v>
      </c>
      <c r="E24" s="698" t="s">
        <v>1776</v>
      </c>
      <c r="F24" s="698">
        <v>3519.52</v>
      </c>
      <c r="G24" s="698"/>
      <c r="H24" s="698"/>
      <c r="I24" s="700">
        <v>3519.52</v>
      </c>
      <c r="J24" s="106"/>
    </row>
    <row r="25" spans="1:10" ht="15.75">
      <c r="A25" s="168">
        <v>18</v>
      </c>
      <c r="B25" s="707" t="s">
        <v>1524</v>
      </c>
      <c r="C25" s="682" t="s">
        <v>1777</v>
      </c>
      <c r="D25" s="732">
        <v>27001007904</v>
      </c>
      <c r="E25" s="733" t="s">
        <v>1778</v>
      </c>
      <c r="F25" s="712">
        <v>468.32</v>
      </c>
      <c r="G25" s="734"/>
      <c r="H25" s="712"/>
      <c r="I25" s="686">
        <v>468.32</v>
      </c>
      <c r="J25" s="106"/>
    </row>
    <row r="26" spans="1:10" ht="15.75">
      <c r="A26" s="168">
        <v>19</v>
      </c>
      <c r="B26" s="205" t="s">
        <v>1443</v>
      </c>
      <c r="C26" s="735" t="s">
        <v>1779</v>
      </c>
      <c r="D26" s="736" t="s">
        <v>883</v>
      </c>
      <c r="E26" s="737" t="s">
        <v>332</v>
      </c>
      <c r="F26" s="712">
        <v>10000</v>
      </c>
      <c r="G26" s="734"/>
      <c r="H26" s="712"/>
      <c r="I26" s="686">
        <v>10000</v>
      </c>
      <c r="J26" s="106"/>
    </row>
    <row r="27" spans="1:10" ht="15.75">
      <c r="A27" s="168">
        <v>20</v>
      </c>
      <c r="B27" s="205" t="s">
        <v>1443</v>
      </c>
      <c r="C27" s="738" t="s">
        <v>1780</v>
      </c>
      <c r="D27" s="739" t="s">
        <v>916</v>
      </c>
      <c r="E27" s="737" t="s">
        <v>332</v>
      </c>
      <c r="F27" s="712">
        <v>1000</v>
      </c>
      <c r="G27" s="734"/>
      <c r="H27" s="712"/>
      <c r="I27" s="686">
        <v>1000</v>
      </c>
      <c r="J27" s="106"/>
    </row>
    <row r="28" spans="1:10" ht="15.75">
      <c r="A28" s="168">
        <v>21</v>
      </c>
      <c r="B28" s="205" t="s">
        <v>1443</v>
      </c>
      <c r="C28" s="740" t="s">
        <v>1781</v>
      </c>
      <c r="D28" s="739" t="s">
        <v>923</v>
      </c>
      <c r="E28" s="737" t="s">
        <v>332</v>
      </c>
      <c r="F28" s="712">
        <v>1400</v>
      </c>
      <c r="G28" s="734"/>
      <c r="H28" s="712"/>
      <c r="I28" s="686">
        <v>1400</v>
      </c>
      <c r="J28" s="106"/>
    </row>
    <row r="29" spans="1:10" ht="15.75">
      <c r="A29" s="168">
        <v>22</v>
      </c>
      <c r="B29" s="205" t="s">
        <v>1443</v>
      </c>
      <c r="C29" s="740" t="s">
        <v>1782</v>
      </c>
      <c r="D29" s="739" t="s">
        <v>927</v>
      </c>
      <c r="E29" s="737" t="s">
        <v>332</v>
      </c>
      <c r="F29" s="712">
        <v>1500</v>
      </c>
      <c r="G29" s="734"/>
      <c r="H29" s="712"/>
      <c r="I29" s="686">
        <v>1500</v>
      </c>
      <c r="J29" s="106"/>
    </row>
    <row r="30" spans="1:10" ht="15.75">
      <c r="A30" s="168">
        <v>23</v>
      </c>
      <c r="B30" s="741" t="s">
        <v>1745</v>
      </c>
      <c r="C30" s="740" t="s">
        <v>1515</v>
      </c>
      <c r="D30" s="742" t="s">
        <v>1516</v>
      </c>
      <c r="E30" s="737" t="s">
        <v>332</v>
      </c>
      <c r="F30" s="712">
        <v>100</v>
      </c>
      <c r="G30" s="734"/>
      <c r="H30" s="712"/>
      <c r="I30" s="686">
        <v>100</v>
      </c>
      <c r="J30" s="106"/>
    </row>
    <row r="31" spans="1:10" ht="15.75">
      <c r="A31" s="168">
        <v>24</v>
      </c>
      <c r="B31" s="741" t="s">
        <v>1745</v>
      </c>
      <c r="C31" s="740" t="s">
        <v>1783</v>
      </c>
      <c r="D31" s="739">
        <v>39001040068</v>
      </c>
      <c r="E31" s="737" t="s">
        <v>332</v>
      </c>
      <c r="F31" s="712">
        <v>100</v>
      </c>
      <c r="G31" s="734"/>
      <c r="H31" s="712"/>
      <c r="I31" s="686">
        <v>100</v>
      </c>
      <c r="J31" s="106"/>
    </row>
    <row r="32" spans="1:10" ht="15.75">
      <c r="A32" s="168">
        <v>25</v>
      </c>
      <c r="B32" s="205" t="s">
        <v>1443</v>
      </c>
      <c r="C32" s="740" t="s">
        <v>1784</v>
      </c>
      <c r="D32" s="739" t="s">
        <v>940</v>
      </c>
      <c r="E32" s="737" t="s">
        <v>332</v>
      </c>
      <c r="F32" s="712">
        <v>200</v>
      </c>
      <c r="G32" s="734"/>
      <c r="H32" s="712"/>
      <c r="I32" s="686">
        <v>200</v>
      </c>
      <c r="J32" s="106"/>
    </row>
    <row r="33" spans="1:10" ht="15.75">
      <c r="A33" s="168">
        <v>26</v>
      </c>
      <c r="B33" s="205" t="s">
        <v>1443</v>
      </c>
      <c r="C33" s="740" t="s">
        <v>1785</v>
      </c>
      <c r="D33" s="739" t="s">
        <v>947</v>
      </c>
      <c r="E33" s="737" t="s">
        <v>332</v>
      </c>
      <c r="F33" s="712">
        <v>300</v>
      </c>
      <c r="G33" s="734"/>
      <c r="H33" s="712"/>
      <c r="I33" s="686">
        <v>300</v>
      </c>
      <c r="J33" s="106"/>
    </row>
    <row r="34" spans="1:10" ht="15.75">
      <c r="A34" s="168">
        <v>27</v>
      </c>
      <c r="B34" s="205" t="s">
        <v>1443</v>
      </c>
      <c r="C34" s="740" t="s">
        <v>1786</v>
      </c>
      <c r="D34" s="739" t="s">
        <v>959</v>
      </c>
      <c r="E34" s="737" t="s">
        <v>332</v>
      </c>
      <c r="F34" s="712">
        <v>800</v>
      </c>
      <c r="G34" s="734"/>
      <c r="H34" s="712"/>
      <c r="I34" s="686">
        <v>800</v>
      </c>
      <c r="J34" s="106"/>
    </row>
    <row r="35" spans="1:10" ht="15.75">
      <c r="A35" s="168">
        <v>28</v>
      </c>
      <c r="B35" s="205" t="s">
        <v>1443</v>
      </c>
      <c r="C35" s="740" t="s">
        <v>1787</v>
      </c>
      <c r="D35" s="739" t="s">
        <v>977</v>
      </c>
      <c r="E35" s="737" t="s">
        <v>332</v>
      </c>
      <c r="F35" s="712">
        <v>800</v>
      </c>
      <c r="G35" s="734"/>
      <c r="H35" s="712"/>
      <c r="I35" s="686">
        <v>800</v>
      </c>
      <c r="J35" s="106"/>
    </row>
    <row r="36" spans="1:10" ht="15.75">
      <c r="A36" s="168">
        <v>29</v>
      </c>
      <c r="B36" s="205" t="s">
        <v>1443</v>
      </c>
      <c r="C36" s="740" t="s">
        <v>1788</v>
      </c>
      <c r="D36" s="739" t="s">
        <v>981</v>
      </c>
      <c r="E36" s="737" t="s">
        <v>332</v>
      </c>
      <c r="F36" s="712">
        <v>150</v>
      </c>
      <c r="G36" s="734"/>
      <c r="H36" s="712"/>
      <c r="I36" s="686">
        <v>150</v>
      </c>
      <c r="J36" s="106"/>
    </row>
    <row r="37" spans="1:10" ht="15.75">
      <c r="A37" s="168">
        <v>30</v>
      </c>
      <c r="B37" s="205" t="s">
        <v>1443</v>
      </c>
      <c r="C37" s="740" t="s">
        <v>1789</v>
      </c>
      <c r="D37" s="739" t="s">
        <v>1002</v>
      </c>
      <c r="E37" s="737" t="s">
        <v>332</v>
      </c>
      <c r="F37" s="712">
        <v>900</v>
      </c>
      <c r="G37" s="734"/>
      <c r="H37" s="712"/>
      <c r="I37" s="686">
        <v>900</v>
      </c>
      <c r="J37" s="106"/>
    </row>
    <row r="38" spans="1:10" ht="15.75">
      <c r="A38" s="168">
        <v>31</v>
      </c>
      <c r="B38" s="205" t="s">
        <v>1443</v>
      </c>
      <c r="C38" s="740" t="s">
        <v>1790</v>
      </c>
      <c r="D38" s="739" t="s">
        <v>1010</v>
      </c>
      <c r="E38" s="737" t="s">
        <v>332</v>
      </c>
      <c r="F38" s="712">
        <v>800</v>
      </c>
      <c r="G38" s="734"/>
      <c r="H38" s="712"/>
      <c r="I38" s="686">
        <v>800</v>
      </c>
      <c r="J38" s="106"/>
    </row>
    <row r="39" spans="1:10" ht="15.75">
      <c r="A39" s="168">
        <v>32</v>
      </c>
      <c r="B39" s="205" t="s">
        <v>1443</v>
      </c>
      <c r="C39" s="740" t="s">
        <v>1791</v>
      </c>
      <c r="D39" s="739" t="s">
        <v>1014</v>
      </c>
      <c r="E39" s="737" t="s">
        <v>332</v>
      </c>
      <c r="F39" s="712">
        <v>800</v>
      </c>
      <c r="G39" s="734"/>
      <c r="H39" s="712"/>
      <c r="I39" s="686">
        <v>800</v>
      </c>
      <c r="J39" s="106"/>
    </row>
    <row r="40" spans="1:10" ht="15.75">
      <c r="A40" s="168">
        <v>33</v>
      </c>
      <c r="B40" s="205" t="s">
        <v>1443</v>
      </c>
      <c r="C40" s="740" t="s">
        <v>1792</v>
      </c>
      <c r="D40" s="739" t="s">
        <v>1026</v>
      </c>
      <c r="E40" s="737" t="s">
        <v>332</v>
      </c>
      <c r="F40" s="712">
        <v>150</v>
      </c>
      <c r="G40" s="734"/>
      <c r="H40" s="712"/>
      <c r="I40" s="686">
        <v>150</v>
      </c>
      <c r="J40" s="106"/>
    </row>
    <row r="41" spans="1:10" ht="15.75">
      <c r="A41" s="168">
        <v>34</v>
      </c>
      <c r="B41" s="205" t="s">
        <v>1443</v>
      </c>
      <c r="C41" s="740" t="s">
        <v>1793</v>
      </c>
      <c r="D41" s="739" t="s">
        <v>1048</v>
      </c>
      <c r="E41" s="737" t="s">
        <v>332</v>
      </c>
      <c r="F41" s="712">
        <v>800</v>
      </c>
      <c r="G41" s="734"/>
      <c r="H41" s="712"/>
      <c r="I41" s="686">
        <v>800</v>
      </c>
      <c r="J41" s="106"/>
    </row>
    <row r="42" spans="1:10" ht="15.75">
      <c r="A42" s="168">
        <v>35</v>
      </c>
      <c r="B42" s="743" t="s">
        <v>1443</v>
      </c>
      <c r="C42" s="740" t="s">
        <v>1794</v>
      </c>
      <c r="D42" s="744" t="s">
        <v>1067</v>
      </c>
      <c r="E42" s="737" t="s">
        <v>332</v>
      </c>
      <c r="F42" s="712">
        <v>150</v>
      </c>
      <c r="G42" s="734"/>
      <c r="H42" s="712"/>
      <c r="I42" s="686">
        <v>150</v>
      </c>
      <c r="J42" s="106"/>
    </row>
    <row r="43" spans="1:10" ht="15.75">
      <c r="A43" s="168">
        <v>36</v>
      </c>
      <c r="B43" s="205" t="s">
        <v>1443</v>
      </c>
      <c r="C43" s="745" t="s">
        <v>1795</v>
      </c>
      <c r="D43" s="739" t="s">
        <v>1071</v>
      </c>
      <c r="E43" s="737" t="s">
        <v>332</v>
      </c>
      <c r="F43" s="712">
        <v>150</v>
      </c>
      <c r="G43" s="734"/>
      <c r="H43" s="712"/>
      <c r="I43" s="686">
        <v>150</v>
      </c>
      <c r="J43" s="106"/>
    </row>
    <row r="44" spans="1:10" ht="15.75">
      <c r="A44" s="168">
        <v>37</v>
      </c>
      <c r="B44" s="205" t="s">
        <v>1443</v>
      </c>
      <c r="C44" s="745" t="s">
        <v>1796</v>
      </c>
      <c r="D44" s="739" t="s">
        <v>1075</v>
      </c>
      <c r="E44" s="737" t="s">
        <v>332</v>
      </c>
      <c r="F44" s="712">
        <v>150</v>
      </c>
      <c r="G44" s="734"/>
      <c r="H44" s="712"/>
      <c r="I44" s="686">
        <v>150</v>
      </c>
      <c r="J44" s="106"/>
    </row>
    <row r="45" spans="1:10" ht="15.75">
      <c r="A45" s="168">
        <v>38</v>
      </c>
      <c r="B45" s="205" t="s">
        <v>1443</v>
      </c>
      <c r="C45" s="745" t="s">
        <v>1797</v>
      </c>
      <c r="D45" s="739" t="s">
        <v>1086</v>
      </c>
      <c r="E45" s="737" t="s">
        <v>332</v>
      </c>
      <c r="F45" s="712">
        <v>800</v>
      </c>
      <c r="G45" s="734"/>
      <c r="H45" s="712"/>
      <c r="I45" s="686">
        <v>800</v>
      </c>
      <c r="J45" s="106"/>
    </row>
    <row r="46" spans="1:10" ht="15.75">
      <c r="A46" s="168">
        <v>39</v>
      </c>
      <c r="B46" s="205" t="s">
        <v>1443</v>
      </c>
      <c r="C46" s="740" t="s">
        <v>1798</v>
      </c>
      <c r="D46" s="739" t="s">
        <v>1089</v>
      </c>
      <c r="E46" s="737" t="s">
        <v>332</v>
      </c>
      <c r="F46" s="712">
        <v>800</v>
      </c>
      <c r="G46" s="734"/>
      <c r="H46" s="712"/>
      <c r="I46" s="686">
        <v>800</v>
      </c>
      <c r="J46" s="106"/>
    </row>
    <row r="47" spans="1:10" ht="15.75">
      <c r="A47" s="168">
        <v>40</v>
      </c>
      <c r="B47" s="205" t="s">
        <v>1443</v>
      </c>
      <c r="C47" s="740" t="s">
        <v>1799</v>
      </c>
      <c r="D47" s="739" t="s">
        <v>1092</v>
      </c>
      <c r="E47" s="737" t="s">
        <v>332</v>
      </c>
      <c r="F47" s="712">
        <v>800</v>
      </c>
      <c r="G47" s="734"/>
      <c r="H47" s="712"/>
      <c r="I47" s="686">
        <v>800</v>
      </c>
      <c r="J47" s="106"/>
    </row>
    <row r="48" spans="1:10" ht="15.75">
      <c r="A48" s="168">
        <v>41</v>
      </c>
      <c r="B48" s="205" t="s">
        <v>1443</v>
      </c>
      <c r="C48" s="740" t="s">
        <v>1800</v>
      </c>
      <c r="D48" s="739" t="s">
        <v>1119</v>
      </c>
      <c r="E48" s="737" t="s">
        <v>332</v>
      </c>
      <c r="F48" s="712">
        <v>800</v>
      </c>
      <c r="G48" s="734"/>
      <c r="H48" s="712"/>
      <c r="I48" s="686">
        <v>800</v>
      </c>
      <c r="J48" s="106"/>
    </row>
    <row r="49" spans="1:10" ht="15.75">
      <c r="A49" s="168">
        <v>42</v>
      </c>
      <c r="B49" s="205" t="s">
        <v>1443</v>
      </c>
      <c r="C49" s="740" t="s">
        <v>1801</v>
      </c>
      <c r="D49" s="739" t="s">
        <v>1144</v>
      </c>
      <c r="E49" s="737" t="s">
        <v>332</v>
      </c>
      <c r="F49" s="712">
        <v>150</v>
      </c>
      <c r="G49" s="734"/>
      <c r="H49" s="712"/>
      <c r="I49" s="686">
        <v>150</v>
      </c>
      <c r="J49" s="106"/>
    </row>
    <row r="50" spans="1:10" ht="15.75">
      <c r="A50" s="168">
        <v>43</v>
      </c>
      <c r="B50" s="205" t="s">
        <v>1443</v>
      </c>
      <c r="C50" s="740" t="s">
        <v>1802</v>
      </c>
      <c r="D50" s="739" t="s">
        <v>1152</v>
      </c>
      <c r="E50" s="737" t="s">
        <v>332</v>
      </c>
      <c r="F50" s="712">
        <v>180</v>
      </c>
      <c r="G50" s="734"/>
      <c r="H50" s="712"/>
      <c r="I50" s="686">
        <v>180</v>
      </c>
      <c r="J50" s="106"/>
    </row>
    <row r="51" spans="1:10" ht="15.75">
      <c r="A51" s="168">
        <v>44</v>
      </c>
      <c r="B51" s="205" t="s">
        <v>1443</v>
      </c>
      <c r="C51" s="740" t="s">
        <v>1803</v>
      </c>
      <c r="D51" s="739" t="s">
        <v>1156</v>
      </c>
      <c r="E51" s="737" t="s">
        <v>332</v>
      </c>
      <c r="F51" s="712">
        <v>180</v>
      </c>
      <c r="G51" s="734"/>
      <c r="H51" s="712"/>
      <c r="I51" s="686">
        <v>180</v>
      </c>
      <c r="J51" s="106"/>
    </row>
    <row r="52" spans="1:10" ht="15.75">
      <c r="A52" s="168">
        <v>45</v>
      </c>
      <c r="B52" s="205" t="s">
        <v>1443</v>
      </c>
      <c r="C52" s="740" t="s">
        <v>1804</v>
      </c>
      <c r="D52" s="739" t="s">
        <v>1160</v>
      </c>
      <c r="E52" s="737" t="s">
        <v>332</v>
      </c>
      <c r="F52" s="712">
        <v>180</v>
      </c>
      <c r="G52" s="734"/>
      <c r="H52" s="712"/>
      <c r="I52" s="686">
        <v>180</v>
      </c>
      <c r="J52" s="106"/>
    </row>
    <row r="53" spans="1:10" ht="15.75">
      <c r="A53" s="168">
        <v>46</v>
      </c>
      <c r="B53" s="205" t="s">
        <v>1443</v>
      </c>
      <c r="C53" s="740" t="s">
        <v>1498</v>
      </c>
      <c r="D53" s="739" t="s">
        <v>1163</v>
      </c>
      <c r="E53" s="737" t="s">
        <v>332</v>
      </c>
      <c r="F53" s="712">
        <v>180</v>
      </c>
      <c r="G53" s="734"/>
      <c r="H53" s="712"/>
      <c r="I53" s="686">
        <v>180</v>
      </c>
      <c r="J53" s="106"/>
    </row>
    <row r="54" spans="1:10" ht="15.75">
      <c r="A54" s="168">
        <v>47</v>
      </c>
      <c r="B54" s="205" t="s">
        <v>1443</v>
      </c>
      <c r="C54" s="740" t="s">
        <v>1805</v>
      </c>
      <c r="D54" s="739" t="s">
        <v>1166</v>
      </c>
      <c r="E54" s="737" t="s">
        <v>332</v>
      </c>
      <c r="F54" s="712">
        <v>180</v>
      </c>
      <c r="G54" s="734"/>
      <c r="H54" s="712"/>
      <c r="I54" s="686">
        <v>180</v>
      </c>
      <c r="J54" s="106"/>
    </row>
    <row r="55" spans="1:10" ht="15.75">
      <c r="A55" s="168">
        <v>48</v>
      </c>
      <c r="B55" s="743" t="s">
        <v>1443</v>
      </c>
      <c r="C55" s="740" t="s">
        <v>1806</v>
      </c>
      <c r="D55" s="744" t="s">
        <v>1170</v>
      </c>
      <c r="E55" s="746" t="s">
        <v>332</v>
      </c>
      <c r="F55" s="747">
        <v>180</v>
      </c>
      <c r="G55" s="748"/>
      <c r="H55" s="747"/>
      <c r="I55" s="749">
        <v>180</v>
      </c>
      <c r="J55" s="106"/>
    </row>
    <row r="56" spans="1:10" ht="15.75">
      <c r="A56" s="168">
        <v>49</v>
      </c>
      <c r="B56" s="205" t="s">
        <v>1443</v>
      </c>
      <c r="C56" s="745" t="s">
        <v>1807</v>
      </c>
      <c r="D56" s="739" t="s">
        <v>1174</v>
      </c>
      <c r="E56" s="737" t="s">
        <v>332</v>
      </c>
      <c r="F56" s="712">
        <v>180</v>
      </c>
      <c r="G56" s="734"/>
      <c r="H56" s="712"/>
      <c r="I56" s="686">
        <v>180</v>
      </c>
      <c r="J56" s="106"/>
    </row>
    <row r="57" spans="1:10" ht="15.75">
      <c r="A57" s="168">
        <v>50</v>
      </c>
      <c r="B57" s="205" t="s">
        <v>1443</v>
      </c>
      <c r="C57" s="745" t="s">
        <v>1808</v>
      </c>
      <c r="D57" s="739" t="s">
        <v>1177</v>
      </c>
      <c r="E57" s="737" t="s">
        <v>332</v>
      </c>
      <c r="F57" s="712">
        <v>180</v>
      </c>
      <c r="G57" s="734"/>
      <c r="H57" s="712"/>
      <c r="I57" s="686">
        <v>180</v>
      </c>
      <c r="J57" s="106"/>
    </row>
    <row r="58" spans="1:10" ht="15.75">
      <c r="A58" s="168">
        <v>51</v>
      </c>
      <c r="B58" s="205" t="s">
        <v>1443</v>
      </c>
      <c r="C58" s="745" t="s">
        <v>1809</v>
      </c>
      <c r="D58" s="739" t="s">
        <v>1180</v>
      </c>
      <c r="E58" s="737" t="s">
        <v>332</v>
      </c>
      <c r="F58" s="712">
        <v>180</v>
      </c>
      <c r="G58" s="734"/>
      <c r="H58" s="712"/>
      <c r="I58" s="686">
        <v>180</v>
      </c>
      <c r="J58" s="106"/>
    </row>
    <row r="59" spans="1:10" ht="15.75">
      <c r="A59" s="168">
        <v>52</v>
      </c>
      <c r="B59" s="205" t="s">
        <v>1443</v>
      </c>
      <c r="C59" s="745" t="s">
        <v>1810</v>
      </c>
      <c r="D59" s="739" t="s">
        <v>1183</v>
      </c>
      <c r="E59" s="737" t="s">
        <v>332</v>
      </c>
      <c r="F59" s="712">
        <v>180</v>
      </c>
      <c r="G59" s="734"/>
      <c r="H59" s="712"/>
      <c r="I59" s="686">
        <v>180</v>
      </c>
      <c r="J59" s="106"/>
    </row>
    <row r="60" spans="1:10" ht="15.75">
      <c r="A60" s="168">
        <v>53</v>
      </c>
      <c r="B60" s="205" t="s">
        <v>1443</v>
      </c>
      <c r="C60" s="745" t="s">
        <v>1811</v>
      </c>
      <c r="D60" s="739" t="s">
        <v>1186</v>
      </c>
      <c r="E60" s="737" t="s">
        <v>332</v>
      </c>
      <c r="F60" s="712">
        <v>180</v>
      </c>
      <c r="G60" s="734"/>
      <c r="H60" s="712"/>
      <c r="I60" s="686">
        <v>180</v>
      </c>
      <c r="J60" s="106"/>
    </row>
    <row r="61" spans="1:10" ht="15.75">
      <c r="A61" s="168">
        <v>54</v>
      </c>
      <c r="B61" s="205" t="s">
        <v>1443</v>
      </c>
      <c r="C61" s="745" t="s">
        <v>1812</v>
      </c>
      <c r="D61" s="739" t="s">
        <v>1189</v>
      </c>
      <c r="E61" s="737" t="s">
        <v>332</v>
      </c>
      <c r="F61" s="712">
        <v>180</v>
      </c>
      <c r="G61" s="734"/>
      <c r="H61" s="712"/>
      <c r="I61" s="686">
        <v>180</v>
      </c>
      <c r="J61" s="106"/>
    </row>
    <row r="62" spans="1:10" ht="15.75">
      <c r="A62" s="168">
        <v>55</v>
      </c>
      <c r="B62" s="205" t="s">
        <v>1443</v>
      </c>
      <c r="C62" s="745" t="s">
        <v>1813</v>
      </c>
      <c r="D62" s="739" t="s">
        <v>1192</v>
      </c>
      <c r="E62" s="737" t="s">
        <v>332</v>
      </c>
      <c r="F62" s="712">
        <v>180</v>
      </c>
      <c r="G62" s="734"/>
      <c r="H62" s="712"/>
      <c r="I62" s="686">
        <v>180</v>
      </c>
      <c r="J62" s="106"/>
    </row>
    <row r="63" spans="1:10" ht="15.75">
      <c r="A63" s="168">
        <v>56</v>
      </c>
      <c r="B63" s="205" t="s">
        <v>1443</v>
      </c>
      <c r="C63" s="745" t="s">
        <v>1814</v>
      </c>
      <c r="D63" s="739" t="s">
        <v>1195</v>
      </c>
      <c r="E63" s="737" t="s">
        <v>332</v>
      </c>
      <c r="F63" s="712">
        <v>180</v>
      </c>
      <c r="G63" s="734"/>
      <c r="H63" s="712"/>
      <c r="I63" s="686">
        <v>180</v>
      </c>
      <c r="J63" s="106"/>
    </row>
    <row r="64" spans="1:10" ht="15.75">
      <c r="A64" s="168">
        <v>57</v>
      </c>
      <c r="B64" s="205" t="s">
        <v>1443</v>
      </c>
      <c r="C64" s="745" t="s">
        <v>1815</v>
      </c>
      <c r="D64" s="739" t="s">
        <v>1199</v>
      </c>
      <c r="E64" s="737" t="s">
        <v>332</v>
      </c>
      <c r="F64" s="712">
        <v>180</v>
      </c>
      <c r="G64" s="734"/>
      <c r="H64" s="712"/>
      <c r="I64" s="686">
        <v>180</v>
      </c>
      <c r="J64" s="106"/>
    </row>
    <row r="65" spans="1:10" ht="15.75">
      <c r="A65" s="168">
        <v>58</v>
      </c>
      <c r="B65" s="205" t="s">
        <v>1443</v>
      </c>
      <c r="C65" s="745" t="s">
        <v>1816</v>
      </c>
      <c r="D65" s="739" t="s">
        <v>1203</v>
      </c>
      <c r="E65" s="737" t="s">
        <v>332</v>
      </c>
      <c r="F65" s="712">
        <v>180</v>
      </c>
      <c r="G65" s="734"/>
      <c r="H65" s="712"/>
      <c r="I65" s="686">
        <v>180</v>
      </c>
      <c r="J65" s="106"/>
    </row>
    <row r="66" spans="1:10" ht="15.75">
      <c r="A66" s="168">
        <v>59</v>
      </c>
      <c r="B66" s="205" t="s">
        <v>1443</v>
      </c>
      <c r="C66" s="745" t="s">
        <v>1467</v>
      </c>
      <c r="D66" s="738" t="s">
        <v>1207</v>
      </c>
      <c r="E66" s="737" t="s">
        <v>332</v>
      </c>
      <c r="F66" s="712">
        <v>180</v>
      </c>
      <c r="G66" s="734"/>
      <c r="H66" s="712"/>
      <c r="I66" s="686">
        <v>180</v>
      </c>
      <c r="J66" s="106"/>
    </row>
    <row r="67" spans="1:10" ht="15.75">
      <c r="A67" s="168">
        <v>60</v>
      </c>
      <c r="B67" s="205" t="s">
        <v>1443</v>
      </c>
      <c r="C67" s="745" t="s">
        <v>1473</v>
      </c>
      <c r="D67" s="738">
        <v>1034001201</v>
      </c>
      <c r="E67" s="737" t="s">
        <v>332</v>
      </c>
      <c r="F67" s="712">
        <v>180</v>
      </c>
      <c r="G67" s="734"/>
      <c r="H67" s="712"/>
      <c r="I67" s="686">
        <v>180</v>
      </c>
      <c r="J67" s="106"/>
    </row>
    <row r="68" spans="1:10" ht="15.75">
      <c r="A68" s="168">
        <v>61</v>
      </c>
      <c r="B68" s="205" t="s">
        <v>1443</v>
      </c>
      <c r="C68" s="745" t="s">
        <v>1817</v>
      </c>
      <c r="D68" s="739" t="s">
        <v>1213</v>
      </c>
      <c r="E68" s="737" t="s">
        <v>332</v>
      </c>
      <c r="F68" s="712">
        <v>180</v>
      </c>
      <c r="G68" s="734"/>
      <c r="H68" s="712"/>
      <c r="I68" s="686">
        <v>180</v>
      </c>
      <c r="J68" s="106"/>
    </row>
    <row r="69" spans="1:10" ht="15.75">
      <c r="A69" s="168">
        <v>62</v>
      </c>
      <c r="B69" s="205" t="s">
        <v>1443</v>
      </c>
      <c r="C69" s="745" t="s">
        <v>1818</v>
      </c>
      <c r="D69" s="739" t="s">
        <v>1216</v>
      </c>
      <c r="E69" s="737" t="s">
        <v>332</v>
      </c>
      <c r="F69" s="712">
        <v>180</v>
      </c>
      <c r="G69" s="734"/>
      <c r="H69" s="712"/>
      <c r="I69" s="686">
        <v>180</v>
      </c>
      <c r="J69" s="106"/>
    </row>
    <row r="70" spans="1:10" ht="15.75">
      <c r="A70" s="168">
        <v>63</v>
      </c>
      <c r="B70" s="205" t="s">
        <v>1443</v>
      </c>
      <c r="C70" s="745" t="s">
        <v>1819</v>
      </c>
      <c r="D70" s="739" t="s">
        <v>1218</v>
      </c>
      <c r="E70" s="737" t="s">
        <v>332</v>
      </c>
      <c r="F70" s="712">
        <v>180</v>
      </c>
      <c r="G70" s="734"/>
      <c r="H70" s="712"/>
      <c r="I70" s="686">
        <v>180</v>
      </c>
      <c r="J70" s="106"/>
    </row>
    <row r="71" spans="1:10" ht="15.75">
      <c r="A71" s="168">
        <v>64</v>
      </c>
      <c r="B71" s="205" t="s">
        <v>1443</v>
      </c>
      <c r="C71" s="745" t="s">
        <v>1820</v>
      </c>
      <c r="D71" s="739" t="s">
        <v>1221</v>
      </c>
      <c r="E71" s="737" t="s">
        <v>332</v>
      </c>
      <c r="F71" s="712">
        <v>180</v>
      </c>
      <c r="G71" s="734"/>
      <c r="H71" s="712"/>
      <c r="I71" s="686">
        <v>180</v>
      </c>
      <c r="J71" s="106"/>
    </row>
    <row r="72" spans="1:10" ht="15.75">
      <c r="A72" s="168">
        <v>65</v>
      </c>
      <c r="B72" s="509" t="s">
        <v>1443</v>
      </c>
      <c r="C72" s="750" t="s">
        <v>1821</v>
      </c>
      <c r="D72" s="751" t="s">
        <v>1224</v>
      </c>
      <c r="E72" s="752" t="s">
        <v>332</v>
      </c>
      <c r="F72" s="753">
        <v>180</v>
      </c>
      <c r="G72" s="754"/>
      <c r="H72" s="753"/>
      <c r="I72" s="755">
        <v>180</v>
      </c>
      <c r="J72" s="106"/>
    </row>
    <row r="73" spans="1:10" ht="15.75">
      <c r="A73" s="168">
        <v>66</v>
      </c>
      <c r="B73" s="205" t="s">
        <v>1443</v>
      </c>
      <c r="C73" s="740" t="s">
        <v>1822</v>
      </c>
      <c r="D73" s="739" t="s">
        <v>1228</v>
      </c>
      <c r="E73" s="737" t="s">
        <v>332</v>
      </c>
      <c r="F73" s="712">
        <v>180</v>
      </c>
      <c r="G73" s="734"/>
      <c r="H73" s="712"/>
      <c r="I73" s="686">
        <v>180</v>
      </c>
      <c r="J73" s="106"/>
    </row>
    <row r="74" spans="1:10" ht="15.75">
      <c r="A74" s="168">
        <v>67</v>
      </c>
      <c r="B74" s="205" t="s">
        <v>1443</v>
      </c>
      <c r="C74" s="740" t="s">
        <v>1823</v>
      </c>
      <c r="D74" s="739" t="s">
        <v>1231</v>
      </c>
      <c r="E74" s="737" t="s">
        <v>332</v>
      </c>
      <c r="F74" s="712">
        <v>180</v>
      </c>
      <c r="G74" s="734"/>
      <c r="H74" s="712"/>
      <c r="I74" s="686">
        <v>180</v>
      </c>
      <c r="J74" s="106"/>
    </row>
    <row r="75" spans="1:10" ht="15.75">
      <c r="A75" s="168">
        <v>68</v>
      </c>
      <c r="B75" s="205" t="s">
        <v>1443</v>
      </c>
      <c r="C75" s="740" t="s">
        <v>1824</v>
      </c>
      <c r="D75" s="739" t="s">
        <v>1235</v>
      </c>
      <c r="E75" s="737" t="s">
        <v>332</v>
      </c>
      <c r="F75" s="712">
        <v>180</v>
      </c>
      <c r="G75" s="734"/>
      <c r="H75" s="712"/>
      <c r="I75" s="686">
        <v>180</v>
      </c>
      <c r="J75" s="106"/>
    </row>
    <row r="76" spans="1:10" ht="15.75">
      <c r="A76" s="168">
        <v>69</v>
      </c>
      <c r="B76" s="205" t="s">
        <v>1443</v>
      </c>
      <c r="C76" s="740" t="s">
        <v>1825</v>
      </c>
      <c r="D76" s="739" t="s">
        <v>1238</v>
      </c>
      <c r="E76" s="737" t="s">
        <v>332</v>
      </c>
      <c r="F76" s="712">
        <v>180</v>
      </c>
      <c r="G76" s="734"/>
      <c r="H76" s="712"/>
      <c r="I76" s="686">
        <v>180</v>
      </c>
      <c r="J76" s="106"/>
    </row>
    <row r="77" spans="1:10" ht="15.75">
      <c r="A77" s="168">
        <v>70</v>
      </c>
      <c r="B77" s="205" t="s">
        <v>1443</v>
      </c>
      <c r="C77" s="740" t="s">
        <v>1826</v>
      </c>
      <c r="D77" s="739" t="s">
        <v>1240</v>
      </c>
      <c r="E77" s="737" t="s">
        <v>332</v>
      </c>
      <c r="F77" s="712">
        <v>180</v>
      </c>
      <c r="G77" s="734"/>
      <c r="H77" s="712"/>
      <c r="I77" s="686">
        <v>180</v>
      </c>
      <c r="J77" s="106"/>
    </row>
    <row r="78" spans="1:10" ht="15.75">
      <c r="A78" s="168">
        <v>71</v>
      </c>
      <c r="B78" s="205" t="s">
        <v>1443</v>
      </c>
      <c r="C78" s="740" t="s">
        <v>1827</v>
      </c>
      <c r="D78" s="739" t="s">
        <v>1243</v>
      </c>
      <c r="E78" s="737" t="s">
        <v>332</v>
      </c>
      <c r="F78" s="712">
        <v>180</v>
      </c>
      <c r="G78" s="734"/>
      <c r="H78" s="712"/>
      <c r="I78" s="686">
        <v>180</v>
      </c>
      <c r="J78" s="106"/>
    </row>
    <row r="79" spans="1:10" ht="15.75">
      <c r="A79" s="168">
        <v>72</v>
      </c>
      <c r="B79" s="205" t="s">
        <v>1443</v>
      </c>
      <c r="C79" s="740" t="s">
        <v>1828</v>
      </c>
      <c r="D79" s="739" t="s">
        <v>1245</v>
      </c>
      <c r="E79" s="737" t="s">
        <v>332</v>
      </c>
      <c r="F79" s="712">
        <v>180</v>
      </c>
      <c r="G79" s="734"/>
      <c r="H79" s="712"/>
      <c r="I79" s="686">
        <v>180</v>
      </c>
      <c r="J79" s="106"/>
    </row>
    <row r="80" spans="1:10" ht="15.75">
      <c r="A80" s="168">
        <v>73</v>
      </c>
      <c r="B80" s="741" t="s">
        <v>1412</v>
      </c>
      <c r="C80" s="740" t="s">
        <v>1829</v>
      </c>
      <c r="D80" s="739" t="s">
        <v>1290</v>
      </c>
      <c r="E80" s="737" t="s">
        <v>332</v>
      </c>
      <c r="F80" s="712">
        <v>227</v>
      </c>
      <c r="G80" s="734"/>
      <c r="H80" s="712"/>
      <c r="I80" s="686">
        <v>227</v>
      </c>
      <c r="J80" s="106"/>
    </row>
    <row r="81" spans="1:10" ht="15.75">
      <c r="A81" s="168">
        <v>74</v>
      </c>
      <c r="B81" s="741" t="s">
        <v>1443</v>
      </c>
      <c r="C81" s="740" t="s">
        <v>1830</v>
      </c>
      <c r="D81" s="739" t="s">
        <v>1262</v>
      </c>
      <c r="E81" s="737" t="s">
        <v>332</v>
      </c>
      <c r="F81" s="712">
        <v>700</v>
      </c>
      <c r="G81" s="734"/>
      <c r="H81" s="712"/>
      <c r="I81" s="686">
        <v>700</v>
      </c>
      <c r="J81" s="106"/>
    </row>
    <row r="82" spans="1:10" ht="15.75">
      <c r="A82" s="168">
        <v>75</v>
      </c>
      <c r="B82" s="741" t="s">
        <v>1416</v>
      </c>
      <c r="C82" s="740" t="s">
        <v>1831</v>
      </c>
      <c r="D82" s="739" t="s">
        <v>1270</v>
      </c>
      <c r="E82" s="737" t="s">
        <v>332</v>
      </c>
      <c r="F82" s="712">
        <v>110</v>
      </c>
      <c r="G82" s="734"/>
      <c r="H82" s="712"/>
      <c r="I82" s="686">
        <v>110</v>
      </c>
      <c r="J82" s="106"/>
    </row>
    <row r="83" spans="1:10" ht="15.75">
      <c r="A83" s="168">
        <v>76</v>
      </c>
      <c r="B83" s="741" t="s">
        <v>1412</v>
      </c>
      <c r="C83" s="740" t="s">
        <v>1832</v>
      </c>
      <c r="D83" s="739" t="s">
        <v>1272</v>
      </c>
      <c r="E83" s="737" t="s">
        <v>332</v>
      </c>
      <c r="F83" s="712">
        <v>453</v>
      </c>
      <c r="G83" s="734"/>
      <c r="H83" s="712"/>
      <c r="I83" s="686">
        <v>453</v>
      </c>
      <c r="J83" s="106"/>
    </row>
    <row r="84" spans="1:10" ht="15.75">
      <c r="A84" s="168">
        <v>77</v>
      </c>
      <c r="B84" s="741" t="s">
        <v>1412</v>
      </c>
      <c r="C84" s="740" t="s">
        <v>1833</v>
      </c>
      <c r="D84" s="739" t="s">
        <v>1273</v>
      </c>
      <c r="E84" s="737" t="s">
        <v>332</v>
      </c>
      <c r="F84" s="712">
        <v>397</v>
      </c>
      <c r="G84" s="734"/>
      <c r="H84" s="712"/>
      <c r="I84" s="686">
        <v>397</v>
      </c>
      <c r="J84" s="106"/>
    </row>
    <row r="85" spans="1:10" ht="15.75">
      <c r="A85" s="168">
        <v>78</v>
      </c>
      <c r="B85" s="741" t="s">
        <v>1412</v>
      </c>
      <c r="C85" s="740" t="s">
        <v>1834</v>
      </c>
      <c r="D85" s="739" t="s">
        <v>1274</v>
      </c>
      <c r="E85" s="737" t="s">
        <v>332</v>
      </c>
      <c r="F85" s="712">
        <v>227</v>
      </c>
      <c r="G85" s="734"/>
      <c r="H85" s="712"/>
      <c r="I85" s="686">
        <v>227</v>
      </c>
      <c r="J85" s="106"/>
    </row>
    <row r="86" spans="1:10" ht="15.75">
      <c r="A86" s="168">
        <v>79</v>
      </c>
      <c r="B86" s="741" t="s">
        <v>1412</v>
      </c>
      <c r="C86" s="740" t="s">
        <v>1835</v>
      </c>
      <c r="D86" s="739" t="s">
        <v>1275</v>
      </c>
      <c r="E86" s="737" t="s">
        <v>332</v>
      </c>
      <c r="F86" s="712">
        <v>397</v>
      </c>
      <c r="G86" s="734"/>
      <c r="H86" s="712"/>
      <c r="I86" s="686">
        <v>397</v>
      </c>
      <c r="J86" s="106"/>
    </row>
    <row r="87" spans="1:10" ht="15.75">
      <c r="A87" s="168">
        <v>80</v>
      </c>
      <c r="B87" s="741" t="s">
        <v>1412</v>
      </c>
      <c r="C87" s="740" t="s">
        <v>1836</v>
      </c>
      <c r="D87" s="739" t="s">
        <v>1276</v>
      </c>
      <c r="E87" s="737" t="s">
        <v>332</v>
      </c>
      <c r="F87" s="712">
        <v>227</v>
      </c>
      <c r="G87" s="734"/>
      <c r="H87" s="712"/>
      <c r="I87" s="686">
        <v>227</v>
      </c>
      <c r="J87" s="106"/>
    </row>
    <row r="88" spans="1:10" ht="15.75">
      <c r="A88" s="168">
        <v>81</v>
      </c>
      <c r="B88" s="741" t="s">
        <v>1412</v>
      </c>
      <c r="C88" s="740" t="s">
        <v>1837</v>
      </c>
      <c r="D88" s="739" t="s">
        <v>1277</v>
      </c>
      <c r="E88" s="737" t="s">
        <v>332</v>
      </c>
      <c r="F88" s="712">
        <v>453</v>
      </c>
      <c r="G88" s="734"/>
      <c r="H88" s="712"/>
      <c r="I88" s="686">
        <v>453</v>
      </c>
      <c r="J88" s="106"/>
    </row>
    <row r="89" spans="1:10" ht="15.75">
      <c r="A89" s="168">
        <v>82</v>
      </c>
      <c r="B89" s="741" t="s">
        <v>1412</v>
      </c>
      <c r="C89" s="740" t="s">
        <v>1838</v>
      </c>
      <c r="D89" s="739" t="s">
        <v>1278</v>
      </c>
      <c r="E89" s="737" t="s">
        <v>332</v>
      </c>
      <c r="F89" s="712">
        <v>227</v>
      </c>
      <c r="G89" s="734"/>
      <c r="H89" s="712"/>
      <c r="I89" s="686">
        <v>227</v>
      </c>
      <c r="J89" s="106"/>
    </row>
    <row r="90" spans="1:10" ht="15.75">
      <c r="A90" s="168">
        <v>83</v>
      </c>
      <c r="B90" s="741" t="s">
        <v>1412</v>
      </c>
      <c r="C90" s="740" t="s">
        <v>1839</v>
      </c>
      <c r="D90" s="739" t="s">
        <v>1279</v>
      </c>
      <c r="E90" s="737" t="s">
        <v>332</v>
      </c>
      <c r="F90" s="712">
        <v>85</v>
      </c>
      <c r="G90" s="734"/>
      <c r="H90" s="712"/>
      <c r="I90" s="686">
        <v>85</v>
      </c>
      <c r="J90" s="106"/>
    </row>
    <row r="91" spans="1:10" ht="15.75">
      <c r="A91" s="168">
        <v>84</v>
      </c>
      <c r="B91" s="741" t="s">
        <v>1412</v>
      </c>
      <c r="C91" s="740" t="s">
        <v>1840</v>
      </c>
      <c r="D91" s="739" t="s">
        <v>1282</v>
      </c>
      <c r="E91" s="737" t="s">
        <v>332</v>
      </c>
      <c r="F91" s="712">
        <v>227</v>
      </c>
      <c r="G91" s="734"/>
      <c r="H91" s="712"/>
      <c r="I91" s="686">
        <v>227</v>
      </c>
      <c r="J91" s="106"/>
    </row>
    <row r="92" spans="1:10" ht="15.75">
      <c r="A92" s="168">
        <v>85</v>
      </c>
      <c r="B92" s="741" t="s">
        <v>1412</v>
      </c>
      <c r="C92" s="740" t="s">
        <v>1841</v>
      </c>
      <c r="D92" s="739" t="s">
        <v>1283</v>
      </c>
      <c r="E92" s="737" t="s">
        <v>332</v>
      </c>
      <c r="F92" s="712">
        <v>397</v>
      </c>
      <c r="G92" s="734"/>
      <c r="H92" s="712"/>
      <c r="I92" s="686">
        <v>397</v>
      </c>
      <c r="J92" s="106"/>
    </row>
    <row r="93" spans="1:10" ht="15.75">
      <c r="A93" s="168">
        <v>86</v>
      </c>
      <c r="B93" s="741" t="s">
        <v>1412</v>
      </c>
      <c r="C93" s="740" t="s">
        <v>1842</v>
      </c>
      <c r="D93" s="739" t="s">
        <v>1284</v>
      </c>
      <c r="E93" s="737" t="s">
        <v>332</v>
      </c>
      <c r="F93" s="712">
        <v>85</v>
      </c>
      <c r="G93" s="734"/>
      <c r="H93" s="712"/>
      <c r="I93" s="686">
        <v>85</v>
      </c>
      <c r="J93" s="106"/>
    </row>
    <row r="94" spans="1:10" ht="15.75">
      <c r="A94" s="168">
        <v>87</v>
      </c>
      <c r="B94" s="741" t="s">
        <v>1416</v>
      </c>
      <c r="C94" s="740" t="s">
        <v>1843</v>
      </c>
      <c r="D94" s="739" t="s">
        <v>1292</v>
      </c>
      <c r="E94" s="737" t="s">
        <v>332</v>
      </c>
      <c r="F94" s="712">
        <v>293</v>
      </c>
      <c r="G94" s="734"/>
      <c r="H94" s="712"/>
      <c r="I94" s="686">
        <v>293</v>
      </c>
      <c r="J94" s="106"/>
    </row>
    <row r="95" spans="1:10" ht="15.75">
      <c r="A95" s="168">
        <v>88</v>
      </c>
      <c r="B95" s="756" t="s">
        <v>1412</v>
      </c>
      <c r="C95" s="740" t="s">
        <v>1844</v>
      </c>
      <c r="D95" s="744" t="s">
        <v>1286</v>
      </c>
      <c r="E95" s="746" t="s">
        <v>332</v>
      </c>
      <c r="F95" s="712">
        <v>453</v>
      </c>
      <c r="G95" s="734"/>
      <c r="H95" s="712"/>
      <c r="I95" s="686">
        <v>453</v>
      </c>
      <c r="J95" s="106"/>
    </row>
    <row r="96" spans="1:10" ht="15.75">
      <c r="A96" s="168">
        <v>89</v>
      </c>
      <c r="B96" s="741" t="s">
        <v>1416</v>
      </c>
      <c r="C96" s="745" t="s">
        <v>1845</v>
      </c>
      <c r="D96" s="739" t="s">
        <v>1298</v>
      </c>
      <c r="E96" s="737" t="s">
        <v>332</v>
      </c>
      <c r="F96" s="712">
        <v>293</v>
      </c>
      <c r="G96" s="734"/>
      <c r="H96" s="712"/>
      <c r="I96" s="686">
        <v>293</v>
      </c>
      <c r="J96" s="106"/>
    </row>
    <row r="97" spans="1:12" ht="15.75">
      <c r="A97" s="168">
        <v>90</v>
      </c>
      <c r="B97" s="741" t="s">
        <v>1412</v>
      </c>
      <c r="C97" s="745" t="s">
        <v>1846</v>
      </c>
      <c r="D97" s="739" t="s">
        <v>1299</v>
      </c>
      <c r="E97" s="737" t="s">
        <v>332</v>
      </c>
      <c r="F97" s="712">
        <v>85</v>
      </c>
      <c r="G97" s="734"/>
      <c r="H97" s="712"/>
      <c r="I97" s="686">
        <v>85</v>
      </c>
      <c r="J97" s="106"/>
    </row>
    <row r="98" spans="1:12" ht="15.75">
      <c r="A98" s="168">
        <v>91</v>
      </c>
      <c r="B98" s="687" t="s">
        <v>1443</v>
      </c>
      <c r="C98" s="682" t="s">
        <v>1847</v>
      </c>
      <c r="D98" s="683" t="s">
        <v>1848</v>
      </c>
      <c r="E98" s="757" t="s">
        <v>332</v>
      </c>
      <c r="F98" s="758">
        <v>100</v>
      </c>
      <c r="G98" s="734"/>
      <c r="H98" s="712"/>
      <c r="I98" s="759">
        <v>100</v>
      </c>
      <c r="J98" s="106"/>
    </row>
    <row r="99" spans="1:12" ht="15.75">
      <c r="A99" s="168"/>
      <c r="B99" s="687"/>
      <c r="C99" s="760"/>
      <c r="D99" s="761"/>
      <c r="E99" s="757"/>
      <c r="F99" s="758"/>
      <c r="G99" s="734"/>
      <c r="H99" s="712"/>
      <c r="I99" s="759"/>
      <c r="J99" s="106"/>
    </row>
    <row r="100" spans="1:12">
      <c r="A100" s="168" t="s">
        <v>266</v>
      </c>
      <c r="B100" s="205"/>
      <c r="C100" s="176"/>
      <c r="D100" s="762"/>
      <c r="E100" s="508"/>
      <c r="F100" s="763"/>
      <c r="G100" s="508"/>
      <c r="H100" s="276" t="s">
        <v>406</v>
      </c>
      <c r="I100" s="764">
        <f>SUM(I9:I99)</f>
        <v>308617.78999999998</v>
      </c>
      <c r="J100" s="106"/>
    </row>
    <row r="102" spans="1:12">
      <c r="A102" s="183" t="s">
        <v>430</v>
      </c>
    </row>
    <row r="104" spans="1:12">
      <c r="B104" s="185" t="s">
        <v>96</v>
      </c>
      <c r="F104" s="646"/>
    </row>
    <row r="105" spans="1:12">
      <c r="F105" s="184"/>
      <c r="I105" s="184"/>
      <c r="J105" s="184"/>
      <c r="K105" s="184"/>
      <c r="L105" s="184"/>
    </row>
    <row r="106" spans="1:12">
      <c r="C106" s="187"/>
      <c r="F106" s="187"/>
      <c r="G106" s="187"/>
      <c r="H106" s="190"/>
      <c r="I106" s="188"/>
      <c r="J106" s="184"/>
      <c r="K106" s="184"/>
      <c r="L106" s="184"/>
    </row>
    <row r="107" spans="1:12">
      <c r="A107" s="184"/>
      <c r="C107" s="189" t="s">
        <v>256</v>
      </c>
      <c r="F107" s="190" t="s">
        <v>261</v>
      </c>
      <c r="G107" s="189"/>
      <c r="H107" s="189"/>
      <c r="I107" s="188"/>
      <c r="J107" s="184"/>
      <c r="K107" s="184"/>
      <c r="L107" s="184"/>
    </row>
    <row r="108" spans="1:12">
      <c r="A108" s="184"/>
      <c r="C108" s="191" t="s">
        <v>127</v>
      </c>
      <c r="F108" s="183" t="s">
        <v>257</v>
      </c>
      <c r="I108" s="184"/>
      <c r="J108" s="184"/>
      <c r="K108" s="184"/>
      <c r="L108" s="184"/>
    </row>
    <row r="109" spans="1:12" s="184" customFormat="1">
      <c r="B109" s="183"/>
      <c r="C109" s="191"/>
      <c r="G109" s="191"/>
      <c r="H109" s="191"/>
    </row>
    <row r="110" spans="1:12" s="184" customFormat="1" ht="12.75"/>
    <row r="111" spans="1:12" s="184" customFormat="1" ht="12.75"/>
    <row r="112" spans="1:12" s="184" customFormat="1" ht="12.75"/>
    <row r="113" s="18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0 B9:B19 B21:B97"/>
  </dataValidations>
  <printOptions gridLines="1"/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/>
  </sheetViews>
  <sheetFormatPr defaultColWidth="9.140625"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431</v>
      </c>
      <c r="B1" s="193"/>
      <c r="C1" s="193"/>
      <c r="D1" s="193"/>
      <c r="E1" s="193"/>
      <c r="F1" s="193"/>
      <c r="G1" s="193"/>
      <c r="H1" s="193"/>
      <c r="I1" s="196"/>
      <c r="J1" s="257"/>
      <c r="K1" s="257"/>
      <c r="L1" s="257"/>
      <c r="M1" s="257" t="s">
        <v>395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782" t="s">
        <v>1466</v>
      </c>
      <c r="N2" s="783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8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პლატფორმა ახალი პოლიტიკური მოძრაობა სახელმწიფო ხალხისთვის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6"/>
    </row>
    <row r="7" spans="1:14" ht="51">
      <c r="A7" s="260" t="s">
        <v>64</v>
      </c>
      <c r="B7" s="261" t="s">
        <v>396</v>
      </c>
      <c r="C7" s="261" t="s">
        <v>397</v>
      </c>
      <c r="D7" s="262" t="s">
        <v>398</v>
      </c>
      <c r="E7" s="262" t="s">
        <v>263</v>
      </c>
      <c r="F7" s="262" t="s">
        <v>399</v>
      </c>
      <c r="G7" s="262" t="s">
        <v>400</v>
      </c>
      <c r="H7" s="261" t="s">
        <v>401</v>
      </c>
      <c r="I7" s="263" t="s">
        <v>402</v>
      </c>
      <c r="J7" s="263" t="s">
        <v>403</v>
      </c>
      <c r="K7" s="264" t="s">
        <v>404</v>
      </c>
      <c r="L7" s="264" t="s">
        <v>405</v>
      </c>
      <c r="M7" s="262" t="s">
        <v>395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5"/>
      <c r="D9" s="204"/>
      <c r="E9" s="204"/>
      <c r="F9" s="204"/>
      <c r="G9" s="204"/>
      <c r="H9" s="204"/>
      <c r="I9" s="204"/>
      <c r="J9" s="204"/>
      <c r="K9" s="204"/>
      <c r="L9" s="204"/>
      <c r="M9" s="266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5"/>
      <c r="D10" s="204"/>
      <c r="E10" s="204"/>
      <c r="F10" s="204"/>
      <c r="G10" s="204"/>
      <c r="H10" s="204"/>
      <c r="I10" s="204"/>
      <c r="J10" s="204"/>
      <c r="K10" s="204"/>
      <c r="L10" s="204"/>
      <c r="M10" s="266" t="str">
        <f t="shared" si="0"/>
        <v/>
      </c>
      <c r="N10" s="196"/>
    </row>
    <row r="11" spans="1:14" ht="15">
      <c r="A11" s="204">
        <v>3</v>
      </c>
      <c r="B11" s="205"/>
      <c r="C11" s="265"/>
      <c r="D11" s="204"/>
      <c r="E11" s="204"/>
      <c r="F11" s="204"/>
      <c r="G11" s="204"/>
      <c r="H11" s="204"/>
      <c r="I11" s="204"/>
      <c r="J11" s="204"/>
      <c r="K11" s="204"/>
      <c r="L11" s="204"/>
      <c r="M11" s="266" t="str">
        <f t="shared" si="0"/>
        <v/>
      </c>
      <c r="N11" s="196"/>
    </row>
    <row r="12" spans="1:14" ht="15">
      <c r="A12" s="204">
        <v>4</v>
      </c>
      <c r="B12" s="205"/>
      <c r="C12" s="265"/>
      <c r="D12" s="204"/>
      <c r="E12" s="204"/>
      <c r="F12" s="204"/>
      <c r="G12" s="204"/>
      <c r="H12" s="204"/>
      <c r="I12" s="204"/>
      <c r="J12" s="204"/>
      <c r="K12" s="204"/>
      <c r="L12" s="204"/>
      <c r="M12" s="266" t="str">
        <f t="shared" si="0"/>
        <v/>
      </c>
      <c r="N12" s="196"/>
    </row>
    <row r="13" spans="1:14" ht="15">
      <c r="A13" s="204">
        <v>5</v>
      </c>
      <c r="B13" s="205"/>
      <c r="C13" s="265"/>
      <c r="D13" s="204"/>
      <c r="E13" s="204"/>
      <c r="F13" s="204"/>
      <c r="G13" s="204"/>
      <c r="H13" s="204"/>
      <c r="I13" s="204"/>
      <c r="J13" s="204"/>
      <c r="K13" s="204"/>
      <c r="L13" s="204"/>
      <c r="M13" s="266" t="str">
        <f t="shared" si="0"/>
        <v/>
      </c>
      <c r="N13" s="196"/>
    </row>
    <row r="14" spans="1:14" ht="15">
      <c r="A14" s="204">
        <v>6</v>
      </c>
      <c r="B14" s="205"/>
      <c r="C14" s="265"/>
      <c r="D14" s="204"/>
      <c r="E14" s="204"/>
      <c r="F14" s="204"/>
      <c r="G14" s="204"/>
      <c r="H14" s="204"/>
      <c r="I14" s="204"/>
      <c r="J14" s="204"/>
      <c r="K14" s="204"/>
      <c r="L14" s="204"/>
      <c r="M14" s="266" t="str">
        <f t="shared" si="0"/>
        <v/>
      </c>
      <c r="N14" s="196"/>
    </row>
    <row r="15" spans="1:14" ht="15">
      <c r="A15" s="204">
        <v>7</v>
      </c>
      <c r="B15" s="205"/>
      <c r="C15" s="265"/>
      <c r="D15" s="204"/>
      <c r="E15" s="204"/>
      <c r="F15" s="204"/>
      <c r="G15" s="204"/>
      <c r="H15" s="204"/>
      <c r="I15" s="204"/>
      <c r="J15" s="204"/>
      <c r="K15" s="204"/>
      <c r="L15" s="204"/>
      <c r="M15" s="266" t="str">
        <f t="shared" si="0"/>
        <v/>
      </c>
      <c r="N15" s="196"/>
    </row>
    <row r="16" spans="1:14" ht="15">
      <c r="A16" s="204">
        <v>8</v>
      </c>
      <c r="B16" s="205"/>
      <c r="C16" s="265"/>
      <c r="D16" s="204"/>
      <c r="E16" s="204"/>
      <c r="F16" s="204"/>
      <c r="G16" s="204"/>
      <c r="H16" s="204"/>
      <c r="I16" s="204"/>
      <c r="J16" s="204"/>
      <c r="K16" s="204"/>
      <c r="L16" s="204"/>
      <c r="M16" s="266" t="str">
        <f t="shared" si="0"/>
        <v/>
      </c>
      <c r="N16" s="196"/>
    </row>
    <row r="17" spans="1:14" ht="15">
      <c r="A17" s="204">
        <v>9</v>
      </c>
      <c r="B17" s="205"/>
      <c r="C17" s="265"/>
      <c r="D17" s="204"/>
      <c r="E17" s="204"/>
      <c r="F17" s="204"/>
      <c r="G17" s="204"/>
      <c r="H17" s="204"/>
      <c r="I17" s="204"/>
      <c r="J17" s="204"/>
      <c r="K17" s="204"/>
      <c r="L17" s="204"/>
      <c r="M17" s="266" t="str">
        <f t="shared" si="0"/>
        <v/>
      </c>
      <c r="N17" s="196"/>
    </row>
    <row r="18" spans="1:14" ht="15">
      <c r="A18" s="204">
        <v>10</v>
      </c>
      <c r="B18" s="205"/>
      <c r="C18" s="265"/>
      <c r="D18" s="204"/>
      <c r="E18" s="204"/>
      <c r="F18" s="204"/>
      <c r="G18" s="204"/>
      <c r="H18" s="204"/>
      <c r="I18" s="204"/>
      <c r="J18" s="204"/>
      <c r="K18" s="204"/>
      <c r="L18" s="204"/>
      <c r="M18" s="266" t="str">
        <f t="shared" si="0"/>
        <v/>
      </c>
      <c r="N18" s="196"/>
    </row>
    <row r="19" spans="1:14" ht="15">
      <c r="A19" s="204">
        <v>11</v>
      </c>
      <c r="B19" s="205"/>
      <c r="C19" s="265"/>
      <c r="D19" s="204"/>
      <c r="E19" s="204"/>
      <c r="F19" s="204"/>
      <c r="G19" s="204"/>
      <c r="H19" s="204"/>
      <c r="I19" s="204"/>
      <c r="J19" s="204"/>
      <c r="K19" s="204"/>
      <c r="L19" s="204"/>
      <c r="M19" s="266" t="str">
        <f t="shared" si="0"/>
        <v/>
      </c>
      <c r="N19" s="196"/>
    </row>
    <row r="20" spans="1:14" ht="15">
      <c r="A20" s="204">
        <v>12</v>
      </c>
      <c r="B20" s="205"/>
      <c r="C20" s="265"/>
      <c r="D20" s="204"/>
      <c r="E20" s="204"/>
      <c r="F20" s="204"/>
      <c r="G20" s="204"/>
      <c r="H20" s="204"/>
      <c r="I20" s="204"/>
      <c r="J20" s="204"/>
      <c r="K20" s="204"/>
      <c r="L20" s="204"/>
      <c r="M20" s="266" t="str">
        <f t="shared" si="0"/>
        <v/>
      </c>
      <c r="N20" s="196"/>
    </row>
    <row r="21" spans="1:14" ht="15">
      <c r="A21" s="204">
        <v>13</v>
      </c>
      <c r="B21" s="205"/>
      <c r="C21" s="265"/>
      <c r="D21" s="204"/>
      <c r="E21" s="204"/>
      <c r="F21" s="204"/>
      <c r="G21" s="204"/>
      <c r="H21" s="204"/>
      <c r="I21" s="204"/>
      <c r="J21" s="204"/>
      <c r="K21" s="204"/>
      <c r="L21" s="204"/>
      <c r="M21" s="266" t="str">
        <f t="shared" si="0"/>
        <v/>
      </c>
      <c r="N21" s="196"/>
    </row>
    <row r="22" spans="1:14" ht="15">
      <c r="A22" s="204">
        <v>14</v>
      </c>
      <c r="B22" s="205"/>
      <c r="C22" s="265"/>
      <c r="D22" s="204"/>
      <c r="E22" s="204"/>
      <c r="F22" s="204"/>
      <c r="G22" s="204"/>
      <c r="H22" s="204"/>
      <c r="I22" s="204"/>
      <c r="J22" s="204"/>
      <c r="K22" s="204"/>
      <c r="L22" s="204"/>
      <c r="M22" s="266" t="str">
        <f t="shared" si="0"/>
        <v/>
      </c>
      <c r="N22" s="196"/>
    </row>
    <row r="23" spans="1:14" ht="15">
      <c r="A23" s="204">
        <v>15</v>
      </c>
      <c r="B23" s="205"/>
      <c r="C23" s="265"/>
      <c r="D23" s="204"/>
      <c r="E23" s="204"/>
      <c r="F23" s="204"/>
      <c r="G23" s="204"/>
      <c r="H23" s="204"/>
      <c r="I23" s="204"/>
      <c r="J23" s="204"/>
      <c r="K23" s="204"/>
      <c r="L23" s="204"/>
      <c r="M23" s="266" t="str">
        <f t="shared" si="0"/>
        <v/>
      </c>
      <c r="N23" s="196"/>
    </row>
    <row r="24" spans="1:14" ht="15">
      <c r="A24" s="204">
        <v>16</v>
      </c>
      <c r="B24" s="205"/>
      <c r="C24" s="265"/>
      <c r="D24" s="204"/>
      <c r="E24" s="204"/>
      <c r="F24" s="204"/>
      <c r="G24" s="204"/>
      <c r="H24" s="204"/>
      <c r="I24" s="204"/>
      <c r="J24" s="204"/>
      <c r="K24" s="204"/>
      <c r="L24" s="204"/>
      <c r="M24" s="266" t="str">
        <f t="shared" si="0"/>
        <v/>
      </c>
      <c r="N24" s="196"/>
    </row>
    <row r="25" spans="1:14" ht="15">
      <c r="A25" s="204">
        <v>17</v>
      </c>
      <c r="B25" s="205"/>
      <c r="C25" s="265"/>
      <c r="D25" s="204"/>
      <c r="E25" s="204"/>
      <c r="F25" s="204"/>
      <c r="G25" s="204"/>
      <c r="H25" s="204"/>
      <c r="I25" s="204"/>
      <c r="J25" s="204"/>
      <c r="K25" s="204"/>
      <c r="L25" s="204"/>
      <c r="M25" s="266" t="str">
        <f t="shared" si="0"/>
        <v/>
      </c>
      <c r="N25" s="196"/>
    </row>
    <row r="26" spans="1:14" ht="15">
      <c r="A26" s="204">
        <v>18</v>
      </c>
      <c r="B26" s="205"/>
      <c r="C26" s="265"/>
      <c r="D26" s="204"/>
      <c r="E26" s="204"/>
      <c r="F26" s="204"/>
      <c r="G26" s="204"/>
      <c r="H26" s="204"/>
      <c r="I26" s="204"/>
      <c r="J26" s="204"/>
      <c r="K26" s="204"/>
      <c r="L26" s="204"/>
      <c r="M26" s="266" t="str">
        <f t="shared" si="0"/>
        <v/>
      </c>
      <c r="N26" s="196"/>
    </row>
    <row r="27" spans="1:14" ht="15">
      <c r="A27" s="204">
        <v>19</v>
      </c>
      <c r="B27" s="205"/>
      <c r="C27" s="265"/>
      <c r="D27" s="204"/>
      <c r="E27" s="204"/>
      <c r="F27" s="204"/>
      <c r="G27" s="204"/>
      <c r="H27" s="204"/>
      <c r="I27" s="204"/>
      <c r="J27" s="204"/>
      <c r="K27" s="204"/>
      <c r="L27" s="204"/>
      <c r="M27" s="266" t="str">
        <f t="shared" si="0"/>
        <v/>
      </c>
      <c r="N27" s="196"/>
    </row>
    <row r="28" spans="1:14" ht="15">
      <c r="A28" s="204">
        <v>20</v>
      </c>
      <c r="B28" s="205"/>
      <c r="C28" s="265"/>
      <c r="D28" s="204"/>
      <c r="E28" s="204"/>
      <c r="F28" s="204"/>
      <c r="G28" s="204"/>
      <c r="H28" s="204"/>
      <c r="I28" s="204"/>
      <c r="J28" s="204"/>
      <c r="K28" s="204"/>
      <c r="L28" s="204"/>
      <c r="M28" s="266" t="str">
        <f t="shared" si="0"/>
        <v/>
      </c>
      <c r="N28" s="196"/>
    </row>
    <row r="29" spans="1:14" ht="15">
      <c r="A29" s="204">
        <v>21</v>
      </c>
      <c r="B29" s="205"/>
      <c r="C29" s="265"/>
      <c r="D29" s="204"/>
      <c r="E29" s="204"/>
      <c r="F29" s="204"/>
      <c r="G29" s="204"/>
      <c r="H29" s="204"/>
      <c r="I29" s="204"/>
      <c r="J29" s="204"/>
      <c r="K29" s="204"/>
      <c r="L29" s="204"/>
      <c r="M29" s="266" t="str">
        <f t="shared" si="0"/>
        <v/>
      </c>
      <c r="N29" s="196"/>
    </row>
    <row r="30" spans="1:14" ht="15">
      <c r="A30" s="204">
        <v>22</v>
      </c>
      <c r="B30" s="205"/>
      <c r="C30" s="265"/>
      <c r="D30" s="204"/>
      <c r="E30" s="204"/>
      <c r="F30" s="204"/>
      <c r="G30" s="204"/>
      <c r="H30" s="204"/>
      <c r="I30" s="204"/>
      <c r="J30" s="204"/>
      <c r="K30" s="204"/>
      <c r="L30" s="204"/>
      <c r="M30" s="266" t="str">
        <f t="shared" si="0"/>
        <v/>
      </c>
      <c r="N30" s="196"/>
    </row>
    <row r="31" spans="1:14" ht="15">
      <c r="A31" s="204">
        <v>23</v>
      </c>
      <c r="B31" s="205"/>
      <c r="C31" s="265"/>
      <c r="D31" s="204"/>
      <c r="E31" s="204"/>
      <c r="F31" s="204"/>
      <c r="G31" s="204"/>
      <c r="H31" s="204"/>
      <c r="I31" s="204"/>
      <c r="J31" s="204"/>
      <c r="K31" s="204"/>
      <c r="L31" s="204"/>
      <c r="M31" s="266" t="str">
        <f t="shared" si="0"/>
        <v/>
      </c>
      <c r="N31" s="196"/>
    </row>
    <row r="32" spans="1:14" ht="15">
      <c r="A32" s="204">
        <v>24</v>
      </c>
      <c r="B32" s="205"/>
      <c r="C32" s="265"/>
      <c r="D32" s="204"/>
      <c r="E32" s="204"/>
      <c r="F32" s="204"/>
      <c r="G32" s="204"/>
      <c r="H32" s="204"/>
      <c r="I32" s="204"/>
      <c r="J32" s="204"/>
      <c r="K32" s="204"/>
      <c r="L32" s="204"/>
      <c r="M32" s="266" t="str">
        <f t="shared" si="0"/>
        <v/>
      </c>
      <c r="N32" s="196"/>
    </row>
    <row r="33" spans="1:14" ht="15">
      <c r="A33" s="267" t="s">
        <v>266</v>
      </c>
      <c r="B33" s="205"/>
      <c r="C33" s="265"/>
      <c r="D33" s="204"/>
      <c r="E33" s="204"/>
      <c r="F33" s="204"/>
      <c r="G33" s="204"/>
      <c r="H33" s="204"/>
      <c r="I33" s="204"/>
      <c r="J33" s="204"/>
      <c r="K33" s="204"/>
      <c r="L33" s="204"/>
      <c r="M33" s="266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256</v>
      </c>
      <c r="D40" s="207"/>
      <c r="E40" s="207"/>
      <c r="H40" s="206" t="s">
        <v>307</v>
      </c>
      <c r="M40" s="207"/>
    </row>
    <row r="41" spans="1:14" s="21" customFormat="1" ht="15">
      <c r="C41" s="209" t="s">
        <v>127</v>
      </c>
      <c r="D41" s="207"/>
      <c r="E41" s="207"/>
      <c r="H41" s="210" t="s">
        <v>257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>
      <selection sqref="A1:XFD1048576"/>
    </sheetView>
  </sheetViews>
  <sheetFormatPr defaultColWidth="9.140625" defaultRowHeight="15"/>
  <cols>
    <col min="1" max="1" width="15.7109375" style="21" customWidth="1"/>
    <col min="2" max="2" width="36.7109375" style="21" customWidth="1"/>
    <col min="3" max="5" width="11.85546875" style="21" customWidth="1"/>
    <col min="6" max="13" width="11.85546875" style="568" customWidth="1"/>
    <col min="14" max="14" width="15" style="21" hidden="1" customWidth="1"/>
    <col min="15" max="16" width="0" style="21" hidden="1" customWidth="1"/>
    <col min="17" max="16384" width="9.140625" style="21"/>
  </cols>
  <sheetData>
    <row r="1" spans="1:17">
      <c r="A1" s="75" t="s">
        <v>290</v>
      </c>
      <c r="B1" s="115"/>
      <c r="C1" s="784" t="s">
        <v>97</v>
      </c>
      <c r="D1" s="784"/>
      <c r="E1" s="153"/>
      <c r="K1" s="587"/>
      <c r="L1" s="805" t="s">
        <v>97</v>
      </c>
      <c r="M1" s="805"/>
    </row>
    <row r="2" spans="1:17">
      <c r="A2" s="77" t="s">
        <v>128</v>
      </c>
      <c r="B2" s="115"/>
      <c r="C2" s="782" t="s">
        <v>1466</v>
      </c>
      <c r="D2" s="783"/>
      <c r="E2" s="153"/>
      <c r="K2" s="587"/>
      <c r="L2" s="782" t="s">
        <v>1466</v>
      </c>
      <c r="M2" s="783"/>
    </row>
    <row r="3" spans="1:17">
      <c r="A3" s="77"/>
      <c r="B3" s="115"/>
      <c r="C3" s="512"/>
      <c r="D3" s="512"/>
      <c r="E3" s="153"/>
      <c r="K3" s="587"/>
      <c r="L3" s="207"/>
      <c r="M3" s="207"/>
    </row>
    <row r="4" spans="1:17" s="2" customFormat="1">
      <c r="A4" s="78" t="s">
        <v>262</v>
      </c>
      <c r="B4" s="78"/>
      <c r="C4" s="77"/>
      <c r="D4" s="77"/>
      <c r="E4" s="109"/>
      <c r="F4" s="8"/>
      <c r="G4" s="8"/>
      <c r="H4" s="8"/>
      <c r="I4" s="8"/>
      <c r="J4" s="8"/>
      <c r="K4" s="588"/>
      <c r="L4" s="207"/>
      <c r="M4" s="12"/>
    </row>
    <row r="5" spans="1:17" s="2" customFormat="1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112"/>
      <c r="C5" s="59"/>
      <c r="D5" s="59"/>
      <c r="E5" s="109"/>
      <c r="F5" s="8"/>
      <c r="G5" s="8"/>
      <c r="H5" s="8"/>
      <c r="I5" s="8"/>
      <c r="J5" s="8"/>
      <c r="K5" s="588"/>
      <c r="L5" s="12"/>
      <c r="M5" s="12"/>
    </row>
    <row r="6" spans="1:17" s="2" customFormat="1">
      <c r="A6" s="78"/>
      <c r="B6" s="78"/>
      <c r="C6" s="77"/>
      <c r="D6" s="77"/>
      <c r="E6" s="109"/>
      <c r="F6" s="8"/>
      <c r="G6" s="8"/>
      <c r="H6" s="8"/>
      <c r="I6" s="8"/>
      <c r="J6" s="8"/>
      <c r="K6" s="588"/>
      <c r="L6" s="12"/>
      <c r="M6" s="12"/>
    </row>
    <row r="7" spans="1:17" s="6" customFormat="1">
      <c r="A7" s="510"/>
      <c r="B7" s="510"/>
      <c r="C7" s="79">
        <v>1</v>
      </c>
      <c r="D7" s="79">
        <v>1</v>
      </c>
      <c r="E7" s="154"/>
      <c r="F7" s="569">
        <v>2</v>
      </c>
      <c r="G7" s="569">
        <v>2</v>
      </c>
      <c r="H7" s="569">
        <v>3</v>
      </c>
      <c r="I7" s="569">
        <v>3</v>
      </c>
      <c r="J7" s="569">
        <v>4</v>
      </c>
      <c r="K7" s="589">
        <v>4</v>
      </c>
      <c r="L7" s="590"/>
      <c r="M7" s="590"/>
    </row>
    <row r="8" spans="1:17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  <c r="F8" s="80" t="s">
        <v>10</v>
      </c>
      <c r="G8" s="80" t="s">
        <v>9</v>
      </c>
      <c r="H8" s="80" t="s">
        <v>10</v>
      </c>
      <c r="I8" s="80" t="s">
        <v>9</v>
      </c>
      <c r="J8" s="80" t="s">
        <v>10</v>
      </c>
      <c r="K8" s="80" t="s">
        <v>9</v>
      </c>
      <c r="L8" s="80" t="s">
        <v>10</v>
      </c>
      <c r="M8" s="80" t="s">
        <v>9</v>
      </c>
    </row>
    <row r="9" spans="1:17" s="9" customFormat="1" ht="18">
      <c r="A9" s="13">
        <v>1</v>
      </c>
      <c r="B9" s="13" t="s">
        <v>57</v>
      </c>
      <c r="C9" s="83">
        <f>SUM(C10,C13,C53,C56,C57,C58,C75)</f>
        <v>530268.65999999992</v>
      </c>
      <c r="D9" s="83">
        <f>SUM(D10,D13,D53,D56,D57,D58,D64,D71,D72)</f>
        <v>678328.44</v>
      </c>
      <c r="E9" s="155"/>
      <c r="F9" s="83">
        <f>SUM(F10,F13,F53,F56,F57,F58,F75)</f>
        <v>935466.25000000012</v>
      </c>
      <c r="G9" s="83">
        <f>SUM(G10,G13,G53,G56,G57,G58,G64,G71,G72)</f>
        <v>549133.62</v>
      </c>
      <c r="H9" s="83">
        <f>SUM(H10,H13,H53,H56,H57,H58,H75)</f>
        <v>300705.88</v>
      </c>
      <c r="I9" s="572">
        <f>SUM(I10,I13,I53,I56,I57,I58,I64,I71,I72)</f>
        <v>93211.13</v>
      </c>
      <c r="J9" s="83">
        <f>SUM(J10,J13,J53,J56,J57,J58,J75)</f>
        <v>1972.28</v>
      </c>
      <c r="K9" s="83">
        <f>SUM(K10,K13,K53,K56,K57,K58,K64,K71,K72)</f>
        <v>36703.96</v>
      </c>
      <c r="L9" s="584">
        <v>1768435.18</v>
      </c>
      <c r="M9" s="584">
        <v>1357399.11</v>
      </c>
      <c r="N9" s="585"/>
    </row>
    <row r="10" spans="1:17" s="9" customFormat="1" ht="18">
      <c r="A10" s="14">
        <v>1.1000000000000001</v>
      </c>
      <c r="B10" s="14" t="s">
        <v>58</v>
      </c>
      <c r="C10" s="85">
        <f>SUM(C11:C12)</f>
        <v>28356.25</v>
      </c>
      <c r="D10" s="85">
        <f>SUM(D11:D12)</f>
        <v>28356.25</v>
      </c>
      <c r="E10" s="155"/>
      <c r="F10" s="85">
        <f t="shared" ref="F10:K10" si="0">SUM(F11:F12)</f>
        <v>164391.25</v>
      </c>
      <c r="G10" s="85">
        <f t="shared" si="0"/>
        <v>89719</v>
      </c>
      <c r="H10" s="85">
        <f t="shared" si="0"/>
        <v>45136.25</v>
      </c>
      <c r="I10" s="573">
        <f t="shared" si="0"/>
        <v>873</v>
      </c>
      <c r="J10" s="85">
        <f t="shared" si="0"/>
        <v>0</v>
      </c>
      <c r="K10" s="85">
        <f t="shared" si="0"/>
        <v>0</v>
      </c>
      <c r="L10" s="584">
        <f t="shared" ref="L10:M73" si="1">C10+F10+H10+J10</f>
        <v>237883.75</v>
      </c>
      <c r="M10" s="596">
        <f t="shared" si="1"/>
        <v>118948.25</v>
      </c>
      <c r="Q10" s="9">
        <v>1</v>
      </c>
    </row>
    <row r="11" spans="1:17" s="9" customFormat="1" ht="18">
      <c r="A11" s="16" t="s">
        <v>30</v>
      </c>
      <c r="B11" s="16" t="s">
        <v>59</v>
      </c>
      <c r="C11" s="567">
        <v>28356.25</v>
      </c>
      <c r="D11" s="34">
        <v>28356.25</v>
      </c>
      <c r="E11" s="155"/>
      <c r="F11" s="33">
        <v>164391.25</v>
      </c>
      <c r="G11" s="34">
        <v>89719</v>
      </c>
      <c r="H11" s="33">
        <v>45136.25</v>
      </c>
      <c r="I11" s="34">
        <v>873</v>
      </c>
      <c r="J11" s="33"/>
      <c r="K11" s="34"/>
      <c r="L11" s="584">
        <f t="shared" si="1"/>
        <v>237883.75</v>
      </c>
      <c r="M11" s="584">
        <f t="shared" si="1"/>
        <v>118948.25</v>
      </c>
    </row>
    <row r="12" spans="1:17" ht="18">
      <c r="A12" s="16" t="s">
        <v>31</v>
      </c>
      <c r="B12" s="16" t="s">
        <v>0</v>
      </c>
      <c r="C12" s="33"/>
      <c r="D12" s="34"/>
      <c r="E12" s="153"/>
      <c r="F12" s="33"/>
      <c r="G12" s="34"/>
      <c r="H12" s="33"/>
      <c r="I12" s="34"/>
      <c r="J12" s="33"/>
      <c r="K12" s="34"/>
      <c r="L12" s="584">
        <f t="shared" si="1"/>
        <v>0</v>
      </c>
      <c r="M12" s="584">
        <f t="shared" si="1"/>
        <v>0</v>
      </c>
    </row>
    <row r="13" spans="1:17" ht="18">
      <c r="A13" s="14">
        <v>1.2</v>
      </c>
      <c r="B13" s="14" t="s">
        <v>60</v>
      </c>
      <c r="C13" s="85">
        <f>SUM(C14,C17,C29:C32,C35,C36,C43,C44,C45,C46,C47,C51,C52)</f>
        <v>477465.28999999992</v>
      </c>
      <c r="D13" s="85">
        <f>SUM(D14,D17,D29:D32,D35,D36,D43,D44,D45,D46,D47,D51,D52)</f>
        <v>645372.18999999994</v>
      </c>
      <c r="E13" s="153"/>
      <c r="F13" s="85">
        <f t="shared" ref="F13:K13" si="2">SUM(F14,F17,F29:F32,F35,F36,F43,F44,F45,F46,F47,F51,F52)</f>
        <v>659760.50000000012</v>
      </c>
      <c r="G13" s="85">
        <f t="shared" si="2"/>
        <v>419220.62</v>
      </c>
      <c r="H13" s="85">
        <f t="shared" si="2"/>
        <v>214867.63</v>
      </c>
      <c r="I13" s="573">
        <f t="shared" si="2"/>
        <v>91988.13</v>
      </c>
      <c r="J13" s="85">
        <f t="shared" si="2"/>
        <v>1972.28</v>
      </c>
      <c r="K13" s="85">
        <f t="shared" si="2"/>
        <v>36703.96</v>
      </c>
      <c r="L13" s="584">
        <f t="shared" si="1"/>
        <v>1354065.7</v>
      </c>
      <c r="M13" s="447">
        <f t="shared" si="1"/>
        <v>1193284.8999999999</v>
      </c>
      <c r="Q13" s="21">
        <v>0</v>
      </c>
    </row>
    <row r="14" spans="1:17" ht="18">
      <c r="A14" s="16" t="s">
        <v>32</v>
      </c>
      <c r="B14" s="16" t="s">
        <v>1</v>
      </c>
      <c r="C14" s="84">
        <f>SUM(C15:C16)</f>
        <v>15793</v>
      </c>
      <c r="D14" s="84">
        <f>SUM(D15:D16)</f>
        <v>1921.05</v>
      </c>
      <c r="E14" s="153"/>
      <c r="F14" s="84">
        <f t="shared" ref="F14:K14" si="3">SUM(F15:F16)</f>
        <v>4257</v>
      </c>
      <c r="G14" s="84">
        <f t="shared" si="3"/>
        <v>3402</v>
      </c>
      <c r="H14" s="84">
        <f t="shared" si="3"/>
        <v>2404</v>
      </c>
      <c r="I14" s="574">
        <f t="shared" si="3"/>
        <v>3274</v>
      </c>
      <c r="J14" s="84">
        <f t="shared" si="3"/>
        <v>936.64</v>
      </c>
      <c r="K14" s="84">
        <f t="shared" si="3"/>
        <v>468.32</v>
      </c>
      <c r="L14" s="584">
        <f t="shared" si="1"/>
        <v>23390.639999999999</v>
      </c>
      <c r="M14" s="584">
        <f t="shared" si="1"/>
        <v>9065.369999999999</v>
      </c>
    </row>
    <row r="15" spans="1:17" ht="18">
      <c r="A15" s="17" t="s">
        <v>87</v>
      </c>
      <c r="B15" s="17" t="s">
        <v>61</v>
      </c>
      <c r="C15" s="35">
        <v>795</v>
      </c>
      <c r="D15" s="36">
        <v>795</v>
      </c>
      <c r="E15" s="153"/>
      <c r="F15" s="35">
        <v>855</v>
      </c>
      <c r="G15" s="36"/>
      <c r="H15" s="35">
        <v>150</v>
      </c>
      <c r="I15" s="36">
        <v>1020</v>
      </c>
      <c r="J15" s="35"/>
      <c r="K15" s="36"/>
      <c r="L15" s="584">
        <f t="shared" si="1"/>
        <v>1800</v>
      </c>
      <c r="M15" s="584">
        <f t="shared" si="1"/>
        <v>1815</v>
      </c>
    </row>
    <row r="16" spans="1:17" ht="18">
      <c r="A16" s="17" t="s">
        <v>88</v>
      </c>
      <c r="B16" s="17" t="s">
        <v>62</v>
      </c>
      <c r="C16" s="35">
        <v>14998</v>
      </c>
      <c r="D16" s="36">
        <v>1126.05</v>
      </c>
      <c r="E16" s="153"/>
      <c r="F16" s="35">
        <v>3402</v>
      </c>
      <c r="G16" s="36">
        <v>3402</v>
      </c>
      <c r="H16" s="35">
        <v>2254</v>
      </c>
      <c r="I16" s="36">
        <v>2254</v>
      </c>
      <c r="J16" s="35">
        <v>936.64</v>
      </c>
      <c r="K16" s="36">
        <v>468.32</v>
      </c>
      <c r="L16" s="584">
        <f t="shared" si="1"/>
        <v>21590.639999999999</v>
      </c>
      <c r="M16" s="584">
        <f t="shared" si="1"/>
        <v>7250.37</v>
      </c>
    </row>
    <row r="17" spans="1:17" s="599" customFormat="1" ht="18">
      <c r="A17" s="597" t="s">
        <v>33</v>
      </c>
      <c r="B17" s="597" t="s">
        <v>2</v>
      </c>
      <c r="C17" s="598">
        <f>SUM(C18:C23,C28)</f>
        <v>152694.97999999998</v>
      </c>
      <c r="D17" s="598">
        <f>SUM(D18:D23,D28)</f>
        <v>129000</v>
      </c>
      <c r="F17" s="598">
        <f t="shared" ref="F17:K17" si="4">SUM(F18:F23,F28)</f>
        <v>118137.35</v>
      </c>
      <c r="G17" s="598">
        <f t="shared" si="4"/>
        <v>53536.71</v>
      </c>
      <c r="H17" s="598">
        <f t="shared" si="4"/>
        <v>26348.41</v>
      </c>
      <c r="I17" s="598">
        <f t="shared" si="4"/>
        <v>16818.150000000001</v>
      </c>
      <c r="J17" s="598">
        <f t="shared" si="4"/>
        <v>0</v>
      </c>
      <c r="K17" s="598">
        <f t="shared" si="4"/>
        <v>0</v>
      </c>
      <c r="L17" s="600">
        <f t="shared" si="1"/>
        <v>297180.73999999993</v>
      </c>
      <c r="M17" s="600">
        <f t="shared" si="1"/>
        <v>199354.86</v>
      </c>
      <c r="Q17" s="599">
        <v>1</v>
      </c>
    </row>
    <row r="18" spans="1:17" s="599" customFormat="1" ht="75">
      <c r="A18" s="601" t="s">
        <v>12</v>
      </c>
      <c r="B18" s="601" t="s">
        <v>238</v>
      </c>
      <c r="C18" s="602">
        <v>69781.09</v>
      </c>
      <c r="D18" s="603">
        <v>56000</v>
      </c>
      <c r="F18" s="602">
        <v>76570.84</v>
      </c>
      <c r="G18" s="603">
        <v>26912</v>
      </c>
      <c r="H18" s="602">
        <v>17302.59</v>
      </c>
      <c r="I18" s="603">
        <v>11107</v>
      </c>
      <c r="J18" s="602"/>
      <c r="K18" s="603"/>
      <c r="L18" s="600">
        <f t="shared" si="1"/>
        <v>163654.51999999999</v>
      </c>
      <c r="M18" s="600">
        <f t="shared" si="1"/>
        <v>94019</v>
      </c>
    </row>
    <row r="19" spans="1:17" s="599" customFormat="1" ht="18">
      <c r="A19" s="601" t="s">
        <v>13</v>
      </c>
      <c r="B19" s="601" t="s">
        <v>14</v>
      </c>
      <c r="C19" s="602">
        <v>78486.2</v>
      </c>
      <c r="D19" s="604">
        <v>70000</v>
      </c>
      <c r="F19" s="602">
        <v>33986.26</v>
      </c>
      <c r="G19" s="605">
        <v>25315.4</v>
      </c>
      <c r="H19" s="602">
        <v>4139</v>
      </c>
      <c r="I19" s="605">
        <v>1200</v>
      </c>
      <c r="J19" s="602"/>
      <c r="K19" s="606"/>
      <c r="L19" s="600">
        <f t="shared" si="1"/>
        <v>116611.45999999999</v>
      </c>
      <c r="M19" s="600">
        <f t="shared" si="1"/>
        <v>96515.4</v>
      </c>
    </row>
    <row r="20" spans="1:17" s="599" customFormat="1" ht="45">
      <c r="A20" s="601" t="s">
        <v>269</v>
      </c>
      <c r="B20" s="601" t="s">
        <v>22</v>
      </c>
      <c r="C20" s="602"/>
      <c r="D20" s="604"/>
      <c r="F20" s="602">
        <v>500</v>
      </c>
      <c r="G20" s="604">
        <v>499.86</v>
      </c>
      <c r="H20" s="602"/>
      <c r="I20" s="604"/>
      <c r="J20" s="602"/>
      <c r="K20" s="604"/>
      <c r="L20" s="600">
        <f t="shared" si="1"/>
        <v>500</v>
      </c>
      <c r="M20" s="600">
        <f t="shared" si="1"/>
        <v>499.86</v>
      </c>
    </row>
    <row r="21" spans="1:17" s="599" customFormat="1" ht="18">
      <c r="A21" s="601" t="s">
        <v>270</v>
      </c>
      <c r="B21" s="601" t="s">
        <v>15</v>
      </c>
      <c r="C21" s="602"/>
      <c r="D21" s="604"/>
      <c r="F21" s="602">
        <v>180</v>
      </c>
      <c r="G21" s="604">
        <v>180</v>
      </c>
      <c r="H21" s="602">
        <v>2015.49</v>
      </c>
      <c r="I21" s="604">
        <v>2015.49</v>
      </c>
      <c r="J21" s="602"/>
      <c r="K21" s="604"/>
      <c r="L21" s="600">
        <f t="shared" si="1"/>
        <v>2195.4899999999998</v>
      </c>
      <c r="M21" s="600">
        <f t="shared" si="1"/>
        <v>2195.4899999999998</v>
      </c>
    </row>
    <row r="22" spans="1:17" s="599" customFormat="1" ht="18">
      <c r="A22" s="601" t="s">
        <v>271</v>
      </c>
      <c r="B22" s="601" t="s">
        <v>16</v>
      </c>
      <c r="C22" s="602"/>
      <c r="D22" s="604"/>
      <c r="F22" s="602"/>
      <c r="G22" s="604"/>
      <c r="H22" s="602">
        <v>35</v>
      </c>
      <c r="I22" s="604"/>
      <c r="J22" s="602"/>
      <c r="K22" s="604"/>
      <c r="L22" s="600">
        <f t="shared" si="1"/>
        <v>35</v>
      </c>
      <c r="M22" s="600">
        <f t="shared" si="1"/>
        <v>0</v>
      </c>
    </row>
    <row r="23" spans="1:17" s="599" customFormat="1" ht="18">
      <c r="A23" s="601" t="s">
        <v>272</v>
      </c>
      <c r="B23" s="601" t="s">
        <v>17</v>
      </c>
      <c r="C23" s="607">
        <f>SUM(C24:C27)</f>
        <v>185.85</v>
      </c>
      <c r="D23" s="607">
        <f>SUM(D24:D27)</f>
        <v>0</v>
      </c>
      <c r="F23" s="607">
        <f>SUM(F24:F27)</f>
        <v>5246.19</v>
      </c>
      <c r="G23" s="607">
        <f>SUM(G24:G27)</f>
        <v>124</v>
      </c>
      <c r="H23" s="607">
        <f>H24+H27</f>
        <v>542.73</v>
      </c>
      <c r="I23" s="607">
        <f>SUM(I24:I27)</f>
        <v>564.18000000000006</v>
      </c>
      <c r="J23" s="607">
        <f>SUM(J24:J27)</f>
        <v>0</v>
      </c>
      <c r="K23" s="607">
        <f>SUM(K24:K27)</f>
        <v>0</v>
      </c>
      <c r="L23" s="600">
        <f t="shared" si="1"/>
        <v>5974.77</v>
      </c>
      <c r="M23" s="600">
        <f t="shared" si="1"/>
        <v>688.18000000000006</v>
      </c>
      <c r="Q23" s="599">
        <v>1</v>
      </c>
    </row>
    <row r="24" spans="1:17" s="599" customFormat="1" ht="18">
      <c r="A24" s="608" t="s">
        <v>273</v>
      </c>
      <c r="B24" s="608" t="s">
        <v>18</v>
      </c>
      <c r="C24" s="602">
        <v>134.6</v>
      </c>
      <c r="D24" s="604"/>
      <c r="F24" s="602">
        <v>4778.87</v>
      </c>
      <c r="G24" s="604">
        <v>118.7</v>
      </c>
      <c r="H24" s="602">
        <v>203.24</v>
      </c>
      <c r="I24" s="604">
        <v>203.24</v>
      </c>
      <c r="J24" s="602"/>
      <c r="K24" s="604"/>
      <c r="L24" s="600">
        <f t="shared" si="1"/>
        <v>5116.71</v>
      </c>
      <c r="M24" s="600">
        <f t="shared" si="1"/>
        <v>321.94</v>
      </c>
    </row>
    <row r="25" spans="1:17" s="599" customFormat="1" ht="18">
      <c r="A25" s="608" t="s">
        <v>274</v>
      </c>
      <c r="B25" s="608" t="s">
        <v>19</v>
      </c>
      <c r="C25" s="602"/>
      <c r="D25" s="604"/>
      <c r="F25" s="602">
        <v>467.32</v>
      </c>
      <c r="G25" s="604">
        <v>5.3</v>
      </c>
      <c r="H25" s="602">
        <v>21.45</v>
      </c>
      <c r="I25" s="604">
        <v>21.45</v>
      </c>
      <c r="J25" s="602"/>
      <c r="K25" s="604"/>
      <c r="L25" s="600">
        <f t="shared" si="1"/>
        <v>488.77</v>
      </c>
      <c r="M25" s="600">
        <f t="shared" si="1"/>
        <v>26.75</v>
      </c>
    </row>
    <row r="26" spans="1:17" s="599" customFormat="1" ht="30">
      <c r="A26" s="608" t="s">
        <v>275</v>
      </c>
      <c r="B26" s="608" t="s">
        <v>20</v>
      </c>
      <c r="C26" s="602"/>
      <c r="D26" s="604"/>
      <c r="F26" s="602"/>
      <c r="G26" s="604"/>
      <c r="H26" s="602"/>
      <c r="I26" s="604"/>
      <c r="J26" s="602"/>
      <c r="K26" s="604"/>
      <c r="L26" s="600">
        <f t="shared" si="1"/>
        <v>0</v>
      </c>
      <c r="M26" s="600">
        <f t="shared" si="1"/>
        <v>0</v>
      </c>
    </row>
    <row r="27" spans="1:17" s="599" customFormat="1" ht="18">
      <c r="A27" s="608" t="s">
        <v>276</v>
      </c>
      <c r="B27" s="608" t="s">
        <v>23</v>
      </c>
      <c r="C27" s="602">
        <v>51.25</v>
      </c>
      <c r="D27" s="609"/>
      <c r="F27" s="602"/>
      <c r="G27" s="609"/>
      <c r="H27" s="602">
        <v>339.49</v>
      </c>
      <c r="I27" s="610">
        <v>339.49</v>
      </c>
      <c r="J27" s="602"/>
      <c r="K27" s="609"/>
      <c r="L27" s="600">
        <f t="shared" si="1"/>
        <v>390.74</v>
      </c>
      <c r="M27" s="600">
        <f t="shared" si="1"/>
        <v>339.49</v>
      </c>
    </row>
    <row r="28" spans="1:17" s="599" customFormat="1" ht="30">
      <c r="A28" s="601" t="s">
        <v>277</v>
      </c>
      <c r="B28" s="601" t="s">
        <v>21</v>
      </c>
      <c r="C28" s="602">
        <v>4241.84</v>
      </c>
      <c r="D28" s="604">
        <v>3000</v>
      </c>
      <c r="F28" s="602">
        <v>1654.06</v>
      </c>
      <c r="G28" s="605">
        <v>505.45</v>
      </c>
      <c r="H28" s="602">
        <v>2313.6</v>
      </c>
      <c r="I28" s="605">
        <v>1931.48</v>
      </c>
      <c r="J28" s="602"/>
      <c r="K28" s="609"/>
      <c r="L28" s="600">
        <f t="shared" si="1"/>
        <v>8209.5</v>
      </c>
      <c r="M28" s="600">
        <v>4437</v>
      </c>
      <c r="O28" s="599">
        <v>-1000</v>
      </c>
      <c r="P28" s="611">
        <f>M28+O28</f>
        <v>3437</v>
      </c>
      <c r="Q28" s="599">
        <v>1</v>
      </c>
    </row>
    <row r="29" spans="1:17" ht="18">
      <c r="A29" s="16" t="s">
        <v>34</v>
      </c>
      <c r="B29" s="16" t="s">
        <v>3</v>
      </c>
      <c r="C29" s="33"/>
      <c r="D29" s="34"/>
      <c r="E29" s="153"/>
      <c r="F29" s="33"/>
      <c r="G29" s="34"/>
      <c r="H29" s="33">
        <v>440</v>
      </c>
      <c r="I29" s="34">
        <v>0</v>
      </c>
      <c r="J29" s="33"/>
      <c r="K29" s="34"/>
      <c r="L29" s="584">
        <f t="shared" si="1"/>
        <v>440</v>
      </c>
      <c r="M29" s="584">
        <f t="shared" si="1"/>
        <v>0</v>
      </c>
    </row>
    <row r="30" spans="1:17" ht="18">
      <c r="A30" s="16" t="s">
        <v>35</v>
      </c>
      <c r="B30" s="16" t="s">
        <v>4</v>
      </c>
      <c r="C30" s="33">
        <v>1452</v>
      </c>
      <c r="D30" s="34">
        <v>1452</v>
      </c>
      <c r="E30" s="153"/>
      <c r="F30" s="33">
        <v>3088</v>
      </c>
      <c r="G30" s="34">
        <v>1270</v>
      </c>
      <c r="H30" s="33">
        <v>2430</v>
      </c>
      <c r="I30" s="34">
        <v>848</v>
      </c>
      <c r="J30" s="33"/>
      <c r="K30" s="34"/>
      <c r="L30" s="584">
        <f t="shared" si="1"/>
        <v>6970</v>
      </c>
      <c r="M30" s="596">
        <f t="shared" si="1"/>
        <v>3570</v>
      </c>
      <c r="Q30" s="21">
        <v>1</v>
      </c>
    </row>
    <row r="31" spans="1:17" ht="18">
      <c r="A31" s="16" t="s">
        <v>36</v>
      </c>
      <c r="B31" s="16" t="s">
        <v>5</v>
      </c>
      <c r="C31" s="33"/>
      <c r="D31" s="34"/>
      <c r="E31" s="153"/>
      <c r="F31" s="33"/>
      <c r="G31" s="34"/>
      <c r="H31" s="33"/>
      <c r="I31" s="34"/>
      <c r="J31" s="33"/>
      <c r="K31" s="34"/>
      <c r="L31" s="584">
        <f t="shared" si="1"/>
        <v>0</v>
      </c>
      <c r="M31" s="584">
        <f t="shared" si="1"/>
        <v>0</v>
      </c>
    </row>
    <row r="32" spans="1:17" ht="4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  <c r="F32" s="84">
        <f t="shared" ref="F32:K32" si="5">SUM(F33:F34)</f>
        <v>0</v>
      </c>
      <c r="G32" s="84">
        <f t="shared" si="5"/>
        <v>0</v>
      </c>
      <c r="H32" s="84">
        <f t="shared" si="5"/>
        <v>1634</v>
      </c>
      <c r="I32" s="574">
        <f t="shared" si="5"/>
        <v>1634</v>
      </c>
      <c r="J32" s="84">
        <f t="shared" si="5"/>
        <v>0</v>
      </c>
      <c r="K32" s="84">
        <f t="shared" si="5"/>
        <v>0</v>
      </c>
      <c r="L32" s="584">
        <f t="shared" si="1"/>
        <v>1634</v>
      </c>
      <c r="M32" s="596">
        <f t="shared" si="1"/>
        <v>1634</v>
      </c>
      <c r="Q32" s="21">
        <v>1</v>
      </c>
    </row>
    <row r="33" spans="1:18" ht="30">
      <c r="A33" s="17" t="s">
        <v>278</v>
      </c>
      <c r="B33" s="17" t="s">
        <v>56</v>
      </c>
      <c r="C33" s="33"/>
      <c r="D33" s="34"/>
      <c r="E33" s="153"/>
      <c r="F33" s="33"/>
      <c r="G33" s="34"/>
      <c r="H33" s="33">
        <v>1634</v>
      </c>
      <c r="I33" s="34">
        <v>1634</v>
      </c>
      <c r="J33" s="33"/>
      <c r="K33" s="34"/>
      <c r="L33" s="584">
        <f t="shared" si="1"/>
        <v>1634</v>
      </c>
      <c r="M33" s="584">
        <f t="shared" si="1"/>
        <v>1634</v>
      </c>
    </row>
    <row r="34" spans="1:18" ht="18">
      <c r="A34" s="17" t="s">
        <v>279</v>
      </c>
      <c r="B34" s="17" t="s">
        <v>55</v>
      </c>
      <c r="C34" s="33"/>
      <c r="D34" s="34"/>
      <c r="E34" s="153"/>
      <c r="F34" s="33">
        <v>0</v>
      </c>
      <c r="G34" s="34"/>
      <c r="H34" s="33">
        <v>0</v>
      </c>
      <c r="I34" s="34"/>
      <c r="J34" s="33"/>
      <c r="K34" s="34"/>
      <c r="L34" s="584">
        <f t="shared" si="1"/>
        <v>0</v>
      </c>
      <c r="M34" s="584">
        <f t="shared" si="1"/>
        <v>0</v>
      </c>
    </row>
    <row r="35" spans="1:18" ht="18">
      <c r="A35" s="16" t="s">
        <v>38</v>
      </c>
      <c r="B35" s="16" t="s">
        <v>49</v>
      </c>
      <c r="C35" s="33">
        <v>125.05</v>
      </c>
      <c r="D35" s="34">
        <v>125</v>
      </c>
      <c r="E35" s="153"/>
      <c r="F35" s="33">
        <v>130.01</v>
      </c>
      <c r="G35" s="34">
        <v>130.01</v>
      </c>
      <c r="H35" s="33">
        <v>45.62</v>
      </c>
      <c r="I35" s="34">
        <v>46</v>
      </c>
      <c r="J35" s="33"/>
      <c r="K35" s="34"/>
      <c r="L35" s="584">
        <v>323.11</v>
      </c>
      <c r="M35" s="596">
        <v>323.11</v>
      </c>
      <c r="N35" s="21">
        <v>22.11</v>
      </c>
      <c r="Q35" s="21">
        <v>1</v>
      </c>
    </row>
    <row r="36" spans="1:18" ht="18">
      <c r="A36" s="16" t="s">
        <v>39</v>
      </c>
      <c r="B36" s="16" t="s">
        <v>339</v>
      </c>
      <c r="C36" s="84">
        <f>SUM(C37:C42)</f>
        <v>290183</v>
      </c>
      <c r="D36" s="84">
        <f>SUM(D37:D42)</f>
        <v>348011.43</v>
      </c>
      <c r="E36" s="153"/>
      <c r="F36" s="84">
        <f t="shared" ref="F36:K36" si="6">SUM(F37:F42)</f>
        <v>179380.63</v>
      </c>
      <c r="G36" s="84">
        <f t="shared" si="6"/>
        <v>163998</v>
      </c>
      <c r="H36" s="84">
        <f t="shared" si="6"/>
        <v>14202.5</v>
      </c>
      <c r="I36" s="574">
        <f t="shared" si="6"/>
        <v>0</v>
      </c>
      <c r="J36" s="84">
        <f t="shared" si="6"/>
        <v>1000</v>
      </c>
      <c r="K36" s="84">
        <f t="shared" si="6"/>
        <v>1000</v>
      </c>
      <c r="L36" s="584">
        <f t="shared" si="1"/>
        <v>484766.13</v>
      </c>
      <c r="M36" s="596">
        <f t="shared" si="1"/>
        <v>513009.43</v>
      </c>
      <c r="Q36" s="21">
        <v>1</v>
      </c>
    </row>
    <row r="37" spans="1:18" ht="18">
      <c r="A37" s="17" t="s">
        <v>336</v>
      </c>
      <c r="B37" s="17" t="s">
        <v>340</v>
      </c>
      <c r="C37" s="33">
        <v>290183</v>
      </c>
      <c r="D37" s="33">
        <v>348011.43</v>
      </c>
      <c r="E37" s="153"/>
      <c r="F37" s="33">
        <v>161848.13</v>
      </c>
      <c r="G37" s="33">
        <v>161848</v>
      </c>
      <c r="H37" s="33"/>
      <c r="I37" s="33"/>
      <c r="J37" s="33"/>
      <c r="K37" s="33"/>
      <c r="L37" s="584">
        <v>508881.09</v>
      </c>
      <c r="M37" s="584">
        <f t="shared" si="1"/>
        <v>509859.43</v>
      </c>
      <c r="O37" s="595"/>
    </row>
    <row r="38" spans="1:18" ht="18">
      <c r="A38" s="17" t="s">
        <v>337</v>
      </c>
      <c r="B38" s="17" t="s">
        <v>341</v>
      </c>
      <c r="C38" s="33"/>
      <c r="D38" s="33"/>
      <c r="E38" s="153"/>
      <c r="F38" s="33">
        <v>15382.5</v>
      </c>
      <c r="G38" s="33">
        <v>0</v>
      </c>
      <c r="H38" s="33">
        <v>14202.5</v>
      </c>
      <c r="I38" s="33">
        <v>0</v>
      </c>
      <c r="J38" s="33"/>
      <c r="K38" s="33"/>
      <c r="L38" s="584">
        <f t="shared" si="1"/>
        <v>29585</v>
      </c>
      <c r="M38" s="584">
        <f t="shared" si="1"/>
        <v>0</v>
      </c>
    </row>
    <row r="39" spans="1:18" ht="18">
      <c r="A39" s="17" t="s">
        <v>338</v>
      </c>
      <c r="B39" s="17" t="s">
        <v>344</v>
      </c>
      <c r="C39" s="33"/>
      <c r="D39" s="34"/>
      <c r="E39" s="153"/>
      <c r="F39" s="33"/>
      <c r="G39" s="34"/>
      <c r="H39" s="33"/>
      <c r="I39" s="34"/>
      <c r="J39" s="33"/>
      <c r="K39" s="34"/>
      <c r="L39" s="584">
        <f t="shared" si="1"/>
        <v>0</v>
      </c>
      <c r="M39" s="584">
        <f t="shared" si="1"/>
        <v>0</v>
      </c>
    </row>
    <row r="40" spans="1:18" ht="30">
      <c r="A40" s="17" t="s">
        <v>343</v>
      </c>
      <c r="B40" s="17" t="s">
        <v>345</v>
      </c>
      <c r="C40" s="33"/>
      <c r="D40" s="34"/>
      <c r="E40" s="153"/>
      <c r="F40" s="33"/>
      <c r="G40" s="34"/>
      <c r="H40" s="33"/>
      <c r="I40" s="34"/>
      <c r="J40" s="33"/>
      <c r="K40" s="34"/>
      <c r="L40" s="584">
        <f t="shared" si="1"/>
        <v>0</v>
      </c>
      <c r="M40" s="584">
        <f t="shared" si="1"/>
        <v>0</v>
      </c>
    </row>
    <row r="41" spans="1:18" ht="18">
      <c r="A41" s="17" t="s">
        <v>346</v>
      </c>
      <c r="B41" s="17" t="s">
        <v>463</v>
      </c>
      <c r="C41" s="33"/>
      <c r="D41" s="34"/>
      <c r="E41" s="153"/>
      <c r="F41" s="33">
        <v>2150</v>
      </c>
      <c r="G41" s="34">
        <v>2150</v>
      </c>
      <c r="H41" s="33"/>
      <c r="I41" s="34"/>
      <c r="J41" s="33">
        <v>1000</v>
      </c>
      <c r="K41" s="34">
        <v>1000</v>
      </c>
      <c r="L41" s="584">
        <f t="shared" si="1"/>
        <v>3150</v>
      </c>
      <c r="M41" s="584">
        <f t="shared" si="1"/>
        <v>3150</v>
      </c>
    </row>
    <row r="42" spans="1:18" ht="18">
      <c r="A42" s="17" t="s">
        <v>464</v>
      </c>
      <c r="B42" s="17" t="s">
        <v>342</v>
      </c>
      <c r="C42" s="33"/>
      <c r="D42" s="34"/>
      <c r="E42" s="153"/>
      <c r="F42" s="33"/>
      <c r="G42" s="34"/>
      <c r="H42" s="33"/>
      <c r="I42" s="34"/>
      <c r="J42" s="33"/>
      <c r="K42" s="34"/>
      <c r="L42" s="584">
        <f t="shared" si="1"/>
        <v>0</v>
      </c>
      <c r="M42" s="584">
        <f t="shared" si="1"/>
        <v>0</v>
      </c>
    </row>
    <row r="43" spans="1:18" ht="60">
      <c r="A43" s="16" t="s">
        <v>40</v>
      </c>
      <c r="B43" s="16" t="s">
        <v>28</v>
      </c>
      <c r="C43" s="33">
        <v>5587.5</v>
      </c>
      <c r="D43" s="34">
        <v>141927.95000000001</v>
      </c>
      <c r="E43" s="153"/>
      <c r="F43" s="33">
        <v>89157.03</v>
      </c>
      <c r="G43" s="34">
        <v>44602</v>
      </c>
      <c r="H43" s="33">
        <v>22936.84</v>
      </c>
      <c r="I43" s="34">
        <v>31751.98</v>
      </c>
      <c r="J43" s="33"/>
      <c r="K43" s="34"/>
      <c r="L43" s="584">
        <f t="shared" si="1"/>
        <v>117681.37</v>
      </c>
      <c r="M43" s="596">
        <v>219282</v>
      </c>
      <c r="Q43" s="21">
        <v>1</v>
      </c>
      <c r="R43" s="595"/>
    </row>
    <row r="44" spans="1:18" ht="45">
      <c r="A44" s="16" t="s">
        <v>41</v>
      </c>
      <c r="B44" s="16" t="s">
        <v>24</v>
      </c>
      <c r="C44" s="33">
        <v>1653.72</v>
      </c>
      <c r="D44" s="34">
        <v>1653.72</v>
      </c>
      <c r="E44" s="153"/>
      <c r="F44" s="33">
        <v>3310</v>
      </c>
      <c r="G44" s="34">
        <v>197</v>
      </c>
      <c r="H44" s="33">
        <v>328.75</v>
      </c>
      <c r="I44" s="34">
        <v>3040</v>
      </c>
      <c r="J44" s="33"/>
      <c r="K44" s="34"/>
      <c r="L44" s="584">
        <f t="shared" si="1"/>
        <v>5292.47</v>
      </c>
      <c r="M44" s="596">
        <f t="shared" si="1"/>
        <v>4890.72</v>
      </c>
      <c r="Q44" s="21">
        <v>1</v>
      </c>
    </row>
    <row r="45" spans="1:18" ht="30">
      <c r="A45" s="16" t="s">
        <v>42</v>
      </c>
      <c r="B45" s="16" t="s">
        <v>25</v>
      </c>
      <c r="C45" s="33"/>
      <c r="D45" s="34"/>
      <c r="E45" s="153"/>
      <c r="F45" s="33"/>
      <c r="G45" s="34"/>
      <c r="H45" s="33"/>
      <c r="I45" s="34"/>
      <c r="J45" s="33"/>
      <c r="K45" s="34"/>
      <c r="L45" s="584">
        <f t="shared" si="1"/>
        <v>0</v>
      </c>
      <c r="M45" s="584">
        <f t="shared" si="1"/>
        <v>0</v>
      </c>
    </row>
    <row r="46" spans="1:18" ht="18">
      <c r="A46" s="16" t="s">
        <v>43</v>
      </c>
      <c r="B46" s="16" t="s">
        <v>26</v>
      </c>
      <c r="C46" s="33"/>
      <c r="D46" s="34"/>
      <c r="E46" s="153"/>
      <c r="F46" s="33">
        <v>200</v>
      </c>
      <c r="G46" s="34">
        <v>0</v>
      </c>
      <c r="H46" s="33"/>
      <c r="I46" s="34">
        <v>0</v>
      </c>
      <c r="J46" s="33"/>
      <c r="K46" s="34"/>
      <c r="L46" s="584">
        <f t="shared" si="1"/>
        <v>200</v>
      </c>
      <c r="M46" s="584">
        <f t="shared" si="1"/>
        <v>0</v>
      </c>
    </row>
    <row r="47" spans="1:18" ht="18">
      <c r="A47" s="16" t="s">
        <v>44</v>
      </c>
      <c r="B47" s="16" t="s">
        <v>284</v>
      </c>
      <c r="C47" s="84">
        <f>SUM(C48:C50)</f>
        <v>0</v>
      </c>
      <c r="D47" s="84">
        <f>SUM(D48:D50)</f>
        <v>12015</v>
      </c>
      <c r="E47" s="153"/>
      <c r="F47" s="84">
        <f t="shared" ref="F47:K47" si="7">SUM(F48:F50)</f>
        <v>222284.31</v>
      </c>
      <c r="G47" s="84">
        <f t="shared" si="7"/>
        <v>124024.9</v>
      </c>
      <c r="H47" s="84">
        <f t="shared" si="7"/>
        <v>98222.51</v>
      </c>
      <c r="I47" s="574">
        <f t="shared" si="7"/>
        <v>17446</v>
      </c>
      <c r="J47" s="84">
        <f t="shared" si="7"/>
        <v>0</v>
      </c>
      <c r="K47" s="84">
        <f t="shared" si="7"/>
        <v>35200</v>
      </c>
      <c r="L47" s="584">
        <f t="shared" si="1"/>
        <v>320506.82</v>
      </c>
      <c r="M47" s="596">
        <f t="shared" si="1"/>
        <v>188685.9</v>
      </c>
      <c r="Q47" s="21">
        <v>1</v>
      </c>
    </row>
    <row r="48" spans="1:18" ht="18">
      <c r="A48" s="98" t="s">
        <v>351</v>
      </c>
      <c r="B48" s="98" t="s">
        <v>354</v>
      </c>
      <c r="C48" s="33"/>
      <c r="D48" s="34">
        <v>10000</v>
      </c>
      <c r="E48" s="153"/>
      <c r="F48" s="33">
        <v>206284.31</v>
      </c>
      <c r="G48" s="34">
        <v>122009.9</v>
      </c>
      <c r="H48" s="33">
        <v>65776.509999999995</v>
      </c>
      <c r="I48" s="34"/>
      <c r="J48" s="33"/>
      <c r="K48" s="34">
        <v>35200</v>
      </c>
      <c r="L48" s="584">
        <f t="shared" si="1"/>
        <v>272060.82</v>
      </c>
      <c r="M48" s="584">
        <f t="shared" si="1"/>
        <v>167209.9</v>
      </c>
    </row>
    <row r="49" spans="1:17" ht="30">
      <c r="A49" s="98" t="s">
        <v>352</v>
      </c>
      <c r="B49" s="98" t="s">
        <v>353</v>
      </c>
      <c r="C49" s="33"/>
      <c r="D49" s="34"/>
      <c r="E49" s="153"/>
      <c r="F49" s="33"/>
      <c r="G49" s="34"/>
      <c r="H49" s="33">
        <v>17431</v>
      </c>
      <c r="I49" s="34">
        <v>17431</v>
      </c>
      <c r="J49" s="33"/>
      <c r="K49" s="34"/>
      <c r="L49" s="584">
        <f t="shared" si="1"/>
        <v>17431</v>
      </c>
      <c r="M49" s="584">
        <f t="shared" si="1"/>
        <v>17431</v>
      </c>
    </row>
    <row r="50" spans="1:17" ht="30">
      <c r="A50" s="98" t="s">
        <v>355</v>
      </c>
      <c r="B50" s="98" t="s">
        <v>356</v>
      </c>
      <c r="C50" s="33"/>
      <c r="D50" s="34">
        <v>2015</v>
      </c>
      <c r="E50" s="153"/>
      <c r="F50" s="33">
        <v>16000</v>
      </c>
      <c r="G50" s="34">
        <v>2015</v>
      </c>
      <c r="H50" s="33">
        <v>15015</v>
      </c>
      <c r="I50" s="34">
        <v>15</v>
      </c>
      <c r="J50" s="33"/>
      <c r="K50" s="34"/>
      <c r="L50" s="584">
        <f t="shared" si="1"/>
        <v>31015</v>
      </c>
      <c r="M50" s="584">
        <f t="shared" si="1"/>
        <v>4045</v>
      </c>
    </row>
    <row r="51" spans="1:17" ht="45">
      <c r="A51" s="16" t="s">
        <v>45</v>
      </c>
      <c r="B51" s="16" t="s">
        <v>29</v>
      </c>
      <c r="C51" s="33"/>
      <c r="D51" s="34"/>
      <c r="E51" s="153"/>
      <c r="F51" s="33"/>
      <c r="G51" s="34"/>
      <c r="H51" s="33"/>
      <c r="I51" s="34"/>
      <c r="J51" s="33"/>
      <c r="K51" s="34"/>
      <c r="L51" s="584">
        <f t="shared" si="1"/>
        <v>0</v>
      </c>
      <c r="M51" s="584">
        <f t="shared" si="1"/>
        <v>0</v>
      </c>
    </row>
    <row r="52" spans="1:17" ht="30">
      <c r="A52" s="16" t="s">
        <v>46</v>
      </c>
      <c r="B52" s="16" t="s">
        <v>6</v>
      </c>
      <c r="C52" s="33">
        <v>9976.0400000000009</v>
      </c>
      <c r="D52" s="34">
        <v>9266.0400000000009</v>
      </c>
      <c r="E52" s="153"/>
      <c r="F52" s="33">
        <v>39816.17</v>
      </c>
      <c r="G52" s="34">
        <v>28060</v>
      </c>
      <c r="H52" s="33">
        <v>45875</v>
      </c>
      <c r="I52" s="34">
        <v>17130</v>
      </c>
      <c r="J52" s="33">
        <v>35.64</v>
      </c>
      <c r="K52" s="34">
        <v>35.64</v>
      </c>
      <c r="L52" s="584">
        <v>96905</v>
      </c>
      <c r="M52" s="596">
        <f t="shared" si="1"/>
        <v>54491.68</v>
      </c>
      <c r="N52" s="21">
        <v>1202</v>
      </c>
      <c r="Q52" s="21">
        <v>1</v>
      </c>
    </row>
    <row r="53" spans="1:17" ht="45">
      <c r="A53" s="14">
        <v>1.3</v>
      </c>
      <c r="B53" s="88" t="s">
        <v>389</v>
      </c>
      <c r="C53" s="85">
        <f>SUM(C54:C55)</f>
        <v>24447.119999999999</v>
      </c>
      <c r="D53" s="85">
        <f>SUM(D54:D55)</f>
        <v>4600</v>
      </c>
      <c r="E53" s="153"/>
      <c r="F53" s="85">
        <f t="shared" ref="F53:K53" si="8">SUM(F54:F55)</f>
        <v>111314.5</v>
      </c>
      <c r="G53" s="85">
        <f t="shared" si="8"/>
        <v>40194</v>
      </c>
      <c r="H53" s="85">
        <f t="shared" si="8"/>
        <v>40702</v>
      </c>
      <c r="I53" s="573">
        <f t="shared" si="8"/>
        <v>350</v>
      </c>
      <c r="J53" s="85">
        <f t="shared" si="8"/>
        <v>0</v>
      </c>
      <c r="K53" s="85">
        <f t="shared" si="8"/>
        <v>0</v>
      </c>
      <c r="L53" s="584">
        <f t="shared" si="1"/>
        <v>176463.62</v>
      </c>
      <c r="M53" s="596">
        <f t="shared" si="1"/>
        <v>45144</v>
      </c>
      <c r="Q53" s="21">
        <v>1</v>
      </c>
    </row>
    <row r="54" spans="1:17" ht="45">
      <c r="A54" s="16" t="s">
        <v>50</v>
      </c>
      <c r="B54" s="16" t="s">
        <v>48</v>
      </c>
      <c r="C54" s="33">
        <v>19847.12</v>
      </c>
      <c r="D54" s="34"/>
      <c r="E54" s="153"/>
      <c r="F54" s="33">
        <v>111314.5</v>
      </c>
      <c r="G54" s="34">
        <v>40194</v>
      </c>
      <c r="H54" s="33">
        <v>40702</v>
      </c>
      <c r="I54" s="34">
        <v>350</v>
      </c>
      <c r="J54" s="33"/>
      <c r="K54" s="34"/>
      <c r="L54" s="584">
        <f t="shared" si="1"/>
        <v>171863.62</v>
      </c>
      <c r="M54" s="584">
        <f t="shared" si="1"/>
        <v>40544</v>
      </c>
    </row>
    <row r="55" spans="1:17" ht="18">
      <c r="A55" s="16" t="s">
        <v>51</v>
      </c>
      <c r="B55" s="16" t="s">
        <v>47</v>
      </c>
      <c r="C55" s="33">
        <v>4600</v>
      </c>
      <c r="D55" s="34">
        <v>4600</v>
      </c>
      <c r="E55" s="153"/>
      <c r="F55" s="33"/>
      <c r="G55" s="34"/>
      <c r="H55" s="33"/>
      <c r="I55" s="34"/>
      <c r="J55" s="33"/>
      <c r="K55" s="34"/>
      <c r="L55" s="584">
        <f t="shared" si="1"/>
        <v>4600</v>
      </c>
      <c r="M55" s="584">
        <f t="shared" si="1"/>
        <v>4600</v>
      </c>
    </row>
    <row r="56" spans="1:17" ht="45">
      <c r="A56" s="14">
        <v>1.4</v>
      </c>
      <c r="B56" s="14" t="s">
        <v>391</v>
      </c>
      <c r="C56" s="33"/>
      <c r="D56" s="34"/>
      <c r="E56" s="153"/>
      <c r="F56" s="33"/>
      <c r="G56" s="34"/>
      <c r="H56" s="33"/>
      <c r="I56" s="34"/>
      <c r="J56" s="33"/>
      <c r="K56" s="34"/>
      <c r="L56" s="584">
        <f t="shared" si="1"/>
        <v>0</v>
      </c>
      <c r="M56" s="584">
        <f t="shared" si="1"/>
        <v>0</v>
      </c>
    </row>
    <row r="57" spans="1:17" ht="18">
      <c r="A57" s="14">
        <v>1.5</v>
      </c>
      <c r="B57" s="14" t="s">
        <v>7</v>
      </c>
      <c r="C57" s="37"/>
      <c r="D57" s="40"/>
      <c r="E57" s="153"/>
      <c r="F57" s="37"/>
      <c r="G57" s="40"/>
      <c r="H57" s="37"/>
      <c r="I57" s="577"/>
      <c r="J57" s="37"/>
      <c r="K57" s="40"/>
      <c r="L57" s="584">
        <f t="shared" si="1"/>
        <v>0</v>
      </c>
      <c r="M57" s="584">
        <f t="shared" si="1"/>
        <v>0</v>
      </c>
    </row>
    <row r="58" spans="1:17" ht="18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3"/>
      <c r="F58" s="85">
        <f t="shared" ref="F58:K58" si="9">SUM(F59:F63)</f>
        <v>0</v>
      </c>
      <c r="G58" s="85">
        <f t="shared" si="9"/>
        <v>0</v>
      </c>
      <c r="H58" s="85">
        <f t="shared" si="9"/>
        <v>0</v>
      </c>
      <c r="I58" s="573">
        <f t="shared" si="9"/>
        <v>0</v>
      </c>
      <c r="J58" s="85">
        <f t="shared" si="9"/>
        <v>0</v>
      </c>
      <c r="K58" s="85">
        <f t="shared" si="9"/>
        <v>0</v>
      </c>
      <c r="L58" s="584">
        <f t="shared" si="1"/>
        <v>0</v>
      </c>
      <c r="M58" s="584">
        <f t="shared" si="1"/>
        <v>0</v>
      </c>
    </row>
    <row r="59" spans="1:17" ht="18">
      <c r="A59" s="16" t="s">
        <v>285</v>
      </c>
      <c r="B59" s="46" t="s">
        <v>52</v>
      </c>
      <c r="C59" s="37"/>
      <c r="D59" s="40"/>
      <c r="E59" s="153"/>
      <c r="F59" s="37"/>
      <c r="G59" s="40"/>
      <c r="H59" s="37"/>
      <c r="I59" s="577"/>
      <c r="J59" s="37"/>
      <c r="K59" s="40"/>
      <c r="L59" s="584">
        <f t="shared" si="1"/>
        <v>0</v>
      </c>
      <c r="M59" s="584">
        <f t="shared" si="1"/>
        <v>0</v>
      </c>
    </row>
    <row r="60" spans="1:17" ht="45">
      <c r="A60" s="16" t="s">
        <v>286</v>
      </c>
      <c r="B60" s="46" t="s">
        <v>54</v>
      </c>
      <c r="C60" s="37"/>
      <c r="D60" s="40"/>
      <c r="E60" s="153"/>
      <c r="F60" s="37"/>
      <c r="G60" s="40"/>
      <c r="H60" s="37"/>
      <c r="I60" s="577"/>
      <c r="J60" s="37"/>
      <c r="K60" s="40"/>
      <c r="L60" s="584">
        <f t="shared" si="1"/>
        <v>0</v>
      </c>
      <c r="M60" s="584">
        <f t="shared" si="1"/>
        <v>0</v>
      </c>
    </row>
    <row r="61" spans="1:17" ht="18">
      <c r="A61" s="16" t="s">
        <v>287</v>
      </c>
      <c r="B61" s="46" t="s">
        <v>53</v>
      </c>
      <c r="C61" s="40"/>
      <c r="D61" s="40"/>
      <c r="E61" s="153"/>
      <c r="F61" s="40"/>
      <c r="G61" s="40"/>
      <c r="H61" s="40"/>
      <c r="I61" s="577"/>
      <c r="J61" s="40"/>
      <c r="K61" s="40"/>
      <c r="L61" s="584">
        <f t="shared" si="1"/>
        <v>0</v>
      </c>
      <c r="M61" s="584">
        <f t="shared" si="1"/>
        <v>0</v>
      </c>
    </row>
    <row r="62" spans="1:17" ht="18">
      <c r="A62" s="16" t="s">
        <v>288</v>
      </c>
      <c r="B62" s="46" t="s">
        <v>27</v>
      </c>
      <c r="C62" s="37"/>
      <c r="D62" s="40"/>
      <c r="E62" s="153"/>
      <c r="F62" s="37"/>
      <c r="G62" s="40"/>
      <c r="H62" s="37"/>
      <c r="I62" s="577"/>
      <c r="J62" s="37"/>
      <c r="K62" s="40"/>
      <c r="L62" s="584">
        <f t="shared" si="1"/>
        <v>0</v>
      </c>
      <c r="M62" s="584">
        <f t="shared" si="1"/>
        <v>0</v>
      </c>
    </row>
    <row r="63" spans="1:17" ht="30">
      <c r="A63" s="16" t="s">
        <v>322</v>
      </c>
      <c r="B63" s="215" t="s">
        <v>323</v>
      </c>
      <c r="C63" s="37"/>
      <c r="D63" s="216"/>
      <c r="E63" s="153"/>
      <c r="F63" s="37"/>
      <c r="G63" s="216"/>
      <c r="H63" s="37"/>
      <c r="I63" s="580"/>
      <c r="J63" s="37"/>
      <c r="K63" s="216"/>
      <c r="L63" s="584">
        <f t="shared" si="1"/>
        <v>0</v>
      </c>
      <c r="M63" s="584">
        <f t="shared" si="1"/>
        <v>0</v>
      </c>
    </row>
    <row r="64" spans="1:17" ht="45">
      <c r="A64" s="13">
        <v>2</v>
      </c>
      <c r="B64" s="47" t="s">
        <v>95</v>
      </c>
      <c r="C64" s="273"/>
      <c r="D64" s="118">
        <f>SUM(D65:D70)</f>
        <v>0</v>
      </c>
      <c r="E64" s="153"/>
      <c r="F64" s="273"/>
      <c r="G64" s="118">
        <f>SUM(G65:G70)</f>
        <v>0</v>
      </c>
      <c r="H64" s="273"/>
      <c r="I64" s="581">
        <f>SUM(I65:I70)</f>
        <v>0</v>
      </c>
      <c r="J64" s="273"/>
      <c r="K64" s="118">
        <f>SUM(K65:K70)</f>
        <v>0</v>
      </c>
      <c r="L64" s="584">
        <f t="shared" si="1"/>
        <v>0</v>
      </c>
      <c r="M64" s="584">
        <f t="shared" si="1"/>
        <v>0</v>
      </c>
    </row>
    <row r="65" spans="1:13" ht="18">
      <c r="A65" s="15">
        <v>2.1</v>
      </c>
      <c r="B65" s="48" t="s">
        <v>89</v>
      </c>
      <c r="C65" s="273"/>
      <c r="D65" s="42"/>
      <c r="E65" s="153"/>
      <c r="F65" s="273"/>
      <c r="G65" s="42"/>
      <c r="H65" s="273"/>
      <c r="I65" s="582"/>
      <c r="J65" s="273"/>
      <c r="K65" s="42"/>
      <c r="L65" s="584">
        <f t="shared" si="1"/>
        <v>0</v>
      </c>
      <c r="M65" s="584">
        <f t="shared" si="1"/>
        <v>0</v>
      </c>
    </row>
    <row r="66" spans="1:13" ht="18">
      <c r="A66" s="15">
        <v>2.2000000000000002</v>
      </c>
      <c r="B66" s="48" t="s">
        <v>93</v>
      </c>
      <c r="C66" s="275"/>
      <c r="D66" s="43"/>
      <c r="E66" s="153"/>
      <c r="F66" s="275"/>
      <c r="G66" s="43"/>
      <c r="H66" s="275"/>
      <c r="I66" s="582"/>
      <c r="J66" s="275"/>
      <c r="K66" s="43"/>
      <c r="L66" s="584">
        <f t="shared" si="1"/>
        <v>0</v>
      </c>
      <c r="M66" s="584">
        <f t="shared" si="1"/>
        <v>0</v>
      </c>
    </row>
    <row r="67" spans="1:13" ht="18">
      <c r="A67" s="15">
        <v>2.2999999999999998</v>
      </c>
      <c r="B67" s="48" t="s">
        <v>92</v>
      </c>
      <c r="C67" s="275"/>
      <c r="D67" s="43"/>
      <c r="E67" s="153"/>
      <c r="F67" s="275"/>
      <c r="G67" s="43"/>
      <c r="H67" s="275"/>
      <c r="I67" s="582"/>
      <c r="J67" s="275"/>
      <c r="K67" s="43"/>
      <c r="L67" s="584">
        <f t="shared" si="1"/>
        <v>0</v>
      </c>
      <c r="M67" s="584">
        <f t="shared" si="1"/>
        <v>0</v>
      </c>
    </row>
    <row r="68" spans="1:13" ht="18">
      <c r="A68" s="15">
        <v>2.4</v>
      </c>
      <c r="B68" s="48" t="s">
        <v>94</v>
      </c>
      <c r="C68" s="275"/>
      <c r="D68" s="43"/>
      <c r="E68" s="153"/>
      <c r="F68" s="275"/>
      <c r="G68" s="43"/>
      <c r="H68" s="275"/>
      <c r="I68" s="582"/>
      <c r="J68" s="275"/>
      <c r="K68" s="43"/>
      <c r="L68" s="584">
        <f t="shared" si="1"/>
        <v>0</v>
      </c>
      <c r="M68" s="584">
        <f t="shared" si="1"/>
        <v>0</v>
      </c>
    </row>
    <row r="69" spans="1:13" ht="18">
      <c r="A69" s="15">
        <v>2.5</v>
      </c>
      <c r="B69" s="48" t="s">
        <v>90</v>
      </c>
      <c r="C69" s="275"/>
      <c r="D69" s="43"/>
      <c r="E69" s="153"/>
      <c r="F69" s="275"/>
      <c r="G69" s="43"/>
      <c r="H69" s="275"/>
      <c r="I69" s="582"/>
      <c r="J69" s="275"/>
      <c r="K69" s="43"/>
      <c r="L69" s="584">
        <f t="shared" si="1"/>
        <v>0</v>
      </c>
      <c r="M69" s="584">
        <f t="shared" si="1"/>
        <v>0</v>
      </c>
    </row>
    <row r="70" spans="1:13" ht="18">
      <c r="A70" s="15">
        <v>2.6</v>
      </c>
      <c r="B70" s="48" t="s">
        <v>91</v>
      </c>
      <c r="C70" s="275"/>
      <c r="D70" s="43"/>
      <c r="E70" s="153"/>
      <c r="F70" s="275"/>
      <c r="G70" s="43"/>
      <c r="H70" s="275"/>
      <c r="I70" s="582"/>
      <c r="J70" s="275"/>
      <c r="K70" s="43"/>
      <c r="L70" s="584">
        <f t="shared" si="1"/>
        <v>0</v>
      </c>
      <c r="M70" s="584">
        <f t="shared" si="1"/>
        <v>0</v>
      </c>
    </row>
    <row r="71" spans="1:13" s="2" customFormat="1" ht="18">
      <c r="A71" s="13">
        <v>3</v>
      </c>
      <c r="B71" s="271" t="s">
        <v>421</v>
      </c>
      <c r="C71" s="274"/>
      <c r="D71" s="272"/>
      <c r="E71" s="106"/>
      <c r="F71" s="274"/>
      <c r="G71" s="272"/>
      <c r="H71" s="274"/>
      <c r="I71" s="272"/>
      <c r="J71" s="274"/>
      <c r="K71" s="272"/>
      <c r="L71" s="584">
        <f t="shared" si="1"/>
        <v>0</v>
      </c>
      <c r="M71" s="584">
        <f t="shared" si="1"/>
        <v>0</v>
      </c>
    </row>
    <row r="72" spans="1:13" s="2" customFormat="1" ht="18">
      <c r="A72" s="13">
        <v>4</v>
      </c>
      <c r="B72" s="13" t="s">
        <v>240</v>
      </c>
      <c r="C72" s="274">
        <f>SUM(C73:C74)</f>
        <v>0</v>
      </c>
      <c r="D72" s="86">
        <f>SUM(D73:D74)</f>
        <v>0</v>
      </c>
      <c r="E72" s="106"/>
      <c r="F72" s="274">
        <f t="shared" ref="F72:K72" si="10">SUM(F73:F74)</f>
        <v>0</v>
      </c>
      <c r="G72" s="86">
        <f t="shared" si="10"/>
        <v>0</v>
      </c>
      <c r="H72" s="274">
        <f t="shared" si="10"/>
        <v>0</v>
      </c>
      <c r="I72" s="583">
        <f t="shared" si="10"/>
        <v>0</v>
      </c>
      <c r="J72" s="274">
        <f t="shared" si="10"/>
        <v>0</v>
      </c>
      <c r="K72" s="86">
        <f t="shared" si="10"/>
        <v>0</v>
      </c>
      <c r="L72" s="584">
        <f t="shared" si="1"/>
        <v>0</v>
      </c>
      <c r="M72" s="584">
        <f t="shared" si="1"/>
        <v>0</v>
      </c>
    </row>
    <row r="73" spans="1:13" s="2" customFormat="1" ht="30">
      <c r="A73" s="15">
        <v>4.0999999999999996</v>
      </c>
      <c r="B73" s="15" t="s">
        <v>241</v>
      </c>
      <c r="C73" s="8"/>
      <c r="D73" s="8"/>
      <c r="E73" s="106"/>
      <c r="F73" s="8"/>
      <c r="G73" s="8"/>
      <c r="H73" s="8"/>
      <c r="I73" s="409"/>
      <c r="J73" s="8"/>
      <c r="K73" s="8"/>
      <c r="L73" s="584">
        <f t="shared" si="1"/>
        <v>0</v>
      </c>
      <c r="M73" s="584">
        <f t="shared" si="1"/>
        <v>0</v>
      </c>
    </row>
    <row r="74" spans="1:13" s="2" customFormat="1" ht="18">
      <c r="A74" s="15">
        <v>4.2</v>
      </c>
      <c r="B74" s="15" t="s">
        <v>242</v>
      </c>
      <c r="C74" s="8"/>
      <c r="D74" s="8"/>
      <c r="E74" s="106"/>
      <c r="F74" s="8"/>
      <c r="G74" s="8"/>
      <c r="H74" s="8"/>
      <c r="I74" s="409"/>
      <c r="J74" s="8"/>
      <c r="K74" s="8"/>
      <c r="L74" s="584">
        <f t="shared" ref="L74:M74" si="11">C74+F74+H74+J74</f>
        <v>0</v>
      </c>
      <c r="M74" s="584">
        <f t="shared" si="11"/>
        <v>0</v>
      </c>
    </row>
    <row r="75" spans="1:13" s="2" customFormat="1" ht="18">
      <c r="A75" s="13">
        <v>5</v>
      </c>
      <c r="B75" s="269" t="s">
        <v>267</v>
      </c>
      <c r="C75" s="8"/>
      <c r="D75" s="86"/>
      <c r="E75" s="106"/>
      <c r="F75" s="8"/>
      <c r="G75" s="86"/>
      <c r="H75" s="8"/>
      <c r="I75" s="583"/>
      <c r="J75" s="8"/>
      <c r="K75" s="86"/>
      <c r="L75" s="584">
        <v>0</v>
      </c>
      <c r="M75" s="584">
        <v>0</v>
      </c>
    </row>
    <row r="76" spans="1:13" s="2" customFormat="1" ht="18">
      <c r="A76" s="349"/>
      <c r="B76" s="349"/>
      <c r="C76" s="12"/>
      <c r="D76" s="12"/>
      <c r="E76" s="106"/>
      <c r="F76" s="8"/>
      <c r="G76" s="8"/>
      <c r="H76" s="8"/>
      <c r="I76" s="8"/>
      <c r="J76" s="8"/>
      <c r="K76" s="588"/>
      <c r="L76" s="594"/>
      <c r="M76" s="594"/>
    </row>
    <row r="77" spans="1:13" s="2" customFormat="1" ht="18">
      <c r="A77" s="787" t="s">
        <v>465</v>
      </c>
      <c r="B77" s="787"/>
      <c r="C77" s="787"/>
      <c r="D77" s="787"/>
      <c r="E77" s="106"/>
      <c r="F77" s="8"/>
      <c r="G77" s="8"/>
      <c r="H77" s="8"/>
      <c r="I77" s="8"/>
      <c r="J77" s="8"/>
      <c r="K77" s="588"/>
      <c r="L77" s="594"/>
      <c r="M77" s="594"/>
    </row>
    <row r="78" spans="1:13" s="2" customFormat="1" ht="18">
      <c r="A78" s="349"/>
      <c r="B78" s="349"/>
      <c r="C78" s="12"/>
      <c r="D78" s="12"/>
      <c r="E78" s="106"/>
      <c r="F78" s="8"/>
      <c r="G78" s="8"/>
      <c r="H78" s="8"/>
      <c r="I78" s="8"/>
      <c r="J78" s="8"/>
      <c r="K78" s="588"/>
      <c r="L78" s="594"/>
      <c r="M78" s="594"/>
    </row>
    <row r="79" spans="1:13" s="23" customFormat="1" ht="18">
      <c r="F79" s="570"/>
      <c r="G79" s="570"/>
      <c r="H79" s="570"/>
      <c r="I79" s="570"/>
      <c r="J79" s="570"/>
      <c r="K79" s="591"/>
      <c r="L79" s="594"/>
      <c r="M79" s="594"/>
    </row>
    <row r="80" spans="1:13" s="2" customFormat="1" ht="18">
      <c r="A80" s="70" t="s">
        <v>96</v>
      </c>
      <c r="E80" s="511"/>
      <c r="F80" s="8"/>
      <c r="G80" s="8"/>
      <c r="H80" s="8"/>
      <c r="I80" s="8"/>
      <c r="J80" s="8"/>
      <c r="K80" s="588"/>
      <c r="L80" s="594"/>
      <c r="M80" s="594"/>
    </row>
    <row r="81" spans="1:13" s="2" customFormat="1" ht="18">
      <c r="E81"/>
      <c r="F81" s="571"/>
      <c r="G81" s="571"/>
      <c r="H81" s="571"/>
      <c r="I81" s="571"/>
      <c r="J81" s="8"/>
      <c r="K81" s="588"/>
      <c r="L81" s="594"/>
      <c r="M81" s="594"/>
    </row>
    <row r="82" spans="1:13" s="2" customFormat="1" ht="18">
      <c r="D82" s="12"/>
      <c r="E82"/>
      <c r="F82" s="571"/>
      <c r="G82" s="571"/>
      <c r="H82" s="571"/>
      <c r="I82" s="571"/>
      <c r="J82" s="8"/>
      <c r="K82" s="588"/>
      <c r="L82" s="594"/>
      <c r="M82" s="594"/>
    </row>
    <row r="83" spans="1:13" s="2" customFormat="1" ht="18">
      <c r="A83"/>
      <c r="B83" s="44" t="s">
        <v>466</v>
      </c>
      <c r="D83" s="12"/>
      <c r="E83"/>
      <c r="F83" s="571"/>
      <c r="G83" s="571"/>
      <c r="H83" s="571"/>
      <c r="I83" s="571"/>
      <c r="J83" s="8"/>
      <c r="K83" s="588"/>
      <c r="L83" s="594"/>
      <c r="M83" s="594"/>
    </row>
    <row r="84" spans="1:13" s="2" customFormat="1" ht="18">
      <c r="A84"/>
      <c r="B84" s="807" t="s">
        <v>467</v>
      </c>
      <c r="C84" s="807"/>
      <c r="D84" s="807"/>
      <c r="E84"/>
      <c r="F84" s="571"/>
      <c r="G84" s="571"/>
      <c r="H84" s="571"/>
      <c r="I84" s="571"/>
      <c r="J84" s="8"/>
      <c r="K84" s="588"/>
      <c r="L84" s="594"/>
      <c r="M84" s="594"/>
    </row>
    <row r="85" spans="1:13" customFormat="1" ht="18">
      <c r="B85" s="66" t="s">
        <v>468</v>
      </c>
      <c r="F85" s="571"/>
      <c r="G85" s="571"/>
      <c r="H85" s="571"/>
      <c r="I85" s="571"/>
      <c r="J85" s="571"/>
      <c r="K85" s="592"/>
      <c r="L85" s="594"/>
      <c r="M85" s="594"/>
    </row>
    <row r="86" spans="1:13" s="2" customFormat="1" ht="18">
      <c r="A86" s="11"/>
      <c r="B86" s="807" t="s">
        <v>469</v>
      </c>
      <c r="C86" s="807"/>
      <c r="D86" s="807"/>
      <c r="F86" s="8"/>
      <c r="G86" s="8"/>
      <c r="H86" s="8"/>
      <c r="I86" s="8"/>
      <c r="J86" s="8"/>
      <c r="K86" s="588"/>
      <c r="L86" s="594"/>
      <c r="M86" s="594"/>
    </row>
    <row r="87" spans="1:13" s="23" customFormat="1" ht="12.75">
      <c r="F87" s="570"/>
      <c r="G87" s="570"/>
      <c r="H87" s="570"/>
      <c r="I87" s="570"/>
      <c r="J87" s="570"/>
      <c r="K87" s="591"/>
      <c r="L87" s="64"/>
      <c r="M87" s="64"/>
    </row>
    <row r="88" spans="1:13" s="23" customFormat="1" ht="12.75">
      <c r="F88" s="570"/>
      <c r="G88" s="570"/>
      <c r="H88" s="570"/>
      <c r="I88" s="570"/>
      <c r="J88" s="570"/>
      <c r="K88" s="570"/>
      <c r="L88" s="593"/>
      <c r="M88" s="593"/>
    </row>
  </sheetData>
  <mergeCells count="7">
    <mergeCell ref="B86:D86"/>
    <mergeCell ref="C1:D1"/>
    <mergeCell ref="L1:M1"/>
    <mergeCell ref="C2:D2"/>
    <mergeCell ref="L2:M2"/>
    <mergeCell ref="A77:D77"/>
    <mergeCell ref="B84:D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40625"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8"/>
      <c r="C1" s="784" t="s">
        <v>97</v>
      </c>
      <c r="D1" s="784"/>
      <c r="E1" s="114"/>
    </row>
    <row r="2" spans="1:12" s="6" customFormat="1">
      <c r="A2" s="77" t="s">
        <v>128</v>
      </c>
      <c r="B2" s="248"/>
      <c r="C2" s="785" t="s">
        <v>1466</v>
      </c>
      <c r="D2" s="786"/>
      <c r="E2" s="114"/>
    </row>
    <row r="3" spans="1:12" s="6" customFormat="1">
      <c r="A3" s="77"/>
      <c r="B3" s="248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9"/>
      <c r="C4" s="77"/>
      <c r="D4" s="77"/>
      <c r="E4" s="109"/>
      <c r="L4" s="6"/>
    </row>
    <row r="5" spans="1:12" s="2" customFormat="1">
      <c r="A5" s="119" t="str">
        <f>'ფორმა N1'!D4</f>
        <v>პლატფორმა ახალი პოლიტიკური მოძრაობა სახელმწიფო ხალხისთვის</v>
      </c>
      <c r="B5" s="250"/>
      <c r="C5" s="59"/>
      <c r="D5" s="59"/>
      <c r="E5" s="109"/>
    </row>
    <row r="6" spans="1:12" s="2" customFormat="1">
      <c r="A6" s="78"/>
      <c r="B6" s="249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5">
        <v>1</v>
      </c>
      <c r="B9" s="235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70</v>
      </c>
      <c r="B13" s="98" t="s">
        <v>299</v>
      </c>
      <c r="C13" s="8"/>
      <c r="D13" s="8"/>
      <c r="E13" s="114"/>
    </row>
    <row r="14" spans="1:12" s="3" customFormat="1">
      <c r="A14" s="98" t="s">
        <v>471</v>
      </c>
      <c r="B14" s="98" t="s">
        <v>470</v>
      </c>
      <c r="C14" s="8"/>
      <c r="D14" s="8"/>
      <c r="E14" s="114"/>
    </row>
    <row r="15" spans="1:12" s="3" customFormat="1">
      <c r="A15" s="98" t="s">
        <v>472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392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416</v>
      </c>
      <c r="C23" s="8"/>
      <c r="D23" s="8"/>
      <c r="E23" s="114"/>
    </row>
    <row r="24" spans="1:5" s="3" customFormat="1">
      <c r="A24" s="89" t="s">
        <v>84</v>
      </c>
      <c r="B24" s="89" t="s">
        <v>417</v>
      </c>
      <c r="C24" s="268"/>
      <c r="D24" s="8"/>
      <c r="E24" s="114"/>
    </row>
    <row r="25" spans="1:5" s="3" customFormat="1">
      <c r="A25" s="89" t="s">
        <v>239</v>
      </c>
      <c r="B25" s="89" t="s">
        <v>423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3" t="s">
        <v>87</v>
      </c>
      <c r="B28" s="243" t="s">
        <v>297</v>
      </c>
      <c r="C28" s="8"/>
      <c r="D28" s="8"/>
      <c r="E28" s="114"/>
    </row>
    <row r="29" spans="1:5">
      <c r="A29" s="243" t="s">
        <v>88</v>
      </c>
      <c r="B29" s="243" t="s">
        <v>300</v>
      </c>
      <c r="C29" s="8"/>
      <c r="D29" s="8"/>
      <c r="E29" s="114"/>
    </row>
    <row r="30" spans="1:5">
      <c r="A30" s="243" t="s">
        <v>425</v>
      </c>
      <c r="B30" s="243" t="s">
        <v>298</v>
      </c>
      <c r="C30" s="8"/>
      <c r="D30" s="8"/>
      <c r="E30" s="114"/>
    </row>
    <row r="31" spans="1:5">
      <c r="A31" s="89" t="s">
        <v>33</v>
      </c>
      <c r="B31" s="89" t="s">
        <v>470</v>
      </c>
      <c r="C31" s="108">
        <f>SUM(C32:C34)</f>
        <v>0</v>
      </c>
      <c r="D31" s="108">
        <f>SUM(D32:D34)</f>
        <v>0</v>
      </c>
      <c r="E31" s="114"/>
    </row>
    <row r="32" spans="1:5">
      <c r="A32" s="243" t="s">
        <v>12</v>
      </c>
      <c r="B32" s="243" t="s">
        <v>473</v>
      </c>
      <c r="C32" s="8"/>
      <c r="D32" s="8"/>
      <c r="E32" s="114"/>
    </row>
    <row r="33" spans="1:9">
      <c r="A33" s="243" t="s">
        <v>13</v>
      </c>
      <c r="B33" s="243" t="s">
        <v>474</v>
      </c>
      <c r="C33" s="8"/>
      <c r="D33" s="8"/>
      <c r="E33" s="114"/>
    </row>
    <row r="34" spans="1:9">
      <c r="A34" s="243" t="s">
        <v>269</v>
      </c>
      <c r="B34" s="243" t="s">
        <v>475</v>
      </c>
      <c r="C34" s="8"/>
      <c r="D34" s="8"/>
      <c r="E34" s="114"/>
    </row>
    <row r="35" spans="1:9" s="23" customFormat="1">
      <c r="A35" s="89" t="s">
        <v>34</v>
      </c>
      <c r="B35" s="256" t="s">
        <v>422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420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B19" sqref="B19"/>
    </sheetView>
  </sheetViews>
  <sheetFormatPr defaultColWidth="9.140625"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381</v>
      </c>
      <c r="B1" s="232"/>
      <c r="C1" s="784" t="s">
        <v>97</v>
      </c>
      <c r="D1" s="784"/>
      <c r="E1" s="92"/>
    </row>
    <row r="2" spans="1:5" s="6" customFormat="1">
      <c r="A2" s="75" t="s">
        <v>382</v>
      </c>
      <c r="B2" s="232"/>
      <c r="C2" s="782" t="s">
        <v>1466</v>
      </c>
      <c r="D2" s="783"/>
      <c r="E2" s="92"/>
    </row>
    <row r="3" spans="1:5" s="6" customFormat="1">
      <c r="A3" s="75" t="s">
        <v>383</v>
      </c>
      <c r="B3" s="232"/>
      <c r="C3" s="233"/>
      <c r="D3" s="233"/>
      <c r="E3" s="92"/>
    </row>
    <row r="4" spans="1:5" s="6" customFormat="1">
      <c r="A4" s="77" t="s">
        <v>128</v>
      </c>
      <c r="B4" s="232"/>
      <c r="C4" s="233"/>
      <c r="D4" s="233"/>
      <c r="E4" s="92"/>
    </row>
    <row r="5" spans="1:5" s="6" customFormat="1">
      <c r="A5" s="77"/>
      <c r="B5" s="232"/>
      <c r="C5" s="233"/>
      <c r="D5" s="233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4" t="str">
        <f>'ფორმა N1'!D4</f>
        <v>პლატფორმა ახალი პოლიტიკური მოძრაობა სახელმწიფო ხალხისთვის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2"/>
      <c r="B9" s="232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5">
        <v>1</v>
      </c>
      <c r="B11" s="235" t="s">
        <v>57</v>
      </c>
      <c r="C11" s="83">
        <f>SUM(C12,C15,C55,C58,C59,C60,C78)</f>
        <v>0</v>
      </c>
      <c r="D11" s="83">
        <f>SUM(D12,D15,D55,D58,D59,D60,D66,D74,D75)</f>
        <v>0</v>
      </c>
      <c r="E11" s="236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6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7"/>
      <c r="E17" s="96"/>
    </row>
    <row r="18" spans="1:6" s="3" customFormat="1">
      <c r="A18" s="98" t="s">
        <v>88</v>
      </c>
      <c r="B18" s="98" t="s">
        <v>62</v>
      </c>
      <c r="C18" s="4"/>
      <c r="D18" s="237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8"/>
      <c r="F19" s="239"/>
    </row>
    <row r="20" spans="1:6" s="242" customFormat="1" ht="30">
      <c r="A20" s="98" t="s">
        <v>12</v>
      </c>
      <c r="B20" s="98" t="s">
        <v>238</v>
      </c>
      <c r="C20" s="240"/>
      <c r="D20" s="38"/>
      <c r="E20" s="241"/>
    </row>
    <row r="21" spans="1:6" s="242" customFormat="1">
      <c r="A21" s="98" t="s">
        <v>13</v>
      </c>
      <c r="B21" s="98" t="s">
        <v>14</v>
      </c>
      <c r="C21" s="240"/>
      <c r="D21" s="39"/>
      <c r="E21" s="241"/>
    </row>
    <row r="22" spans="1:6" s="242" customFormat="1" ht="30">
      <c r="A22" s="98" t="s">
        <v>269</v>
      </c>
      <c r="B22" s="98" t="s">
        <v>22</v>
      </c>
      <c r="C22" s="240"/>
      <c r="D22" s="40"/>
      <c r="E22" s="241"/>
    </row>
    <row r="23" spans="1:6" s="242" customFormat="1" ht="16.5" customHeight="1">
      <c r="A23" s="98" t="s">
        <v>270</v>
      </c>
      <c r="B23" s="98" t="s">
        <v>15</v>
      </c>
      <c r="C23" s="240"/>
      <c r="D23" s="40"/>
      <c r="E23" s="241"/>
    </row>
    <row r="24" spans="1:6" s="242" customFormat="1" ht="16.5" customHeight="1">
      <c r="A24" s="98" t="s">
        <v>271</v>
      </c>
      <c r="B24" s="98" t="s">
        <v>16</v>
      </c>
      <c r="C24" s="240"/>
      <c r="D24" s="40"/>
      <c r="E24" s="241"/>
    </row>
    <row r="25" spans="1:6" s="242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1"/>
    </row>
    <row r="26" spans="1:6" s="242" customFormat="1" ht="16.5" customHeight="1">
      <c r="A26" s="243" t="s">
        <v>273</v>
      </c>
      <c r="B26" s="243" t="s">
        <v>18</v>
      </c>
      <c r="C26" s="240"/>
      <c r="D26" s="40"/>
      <c r="E26" s="241"/>
    </row>
    <row r="27" spans="1:6" s="242" customFormat="1" ht="16.5" customHeight="1">
      <c r="A27" s="243" t="s">
        <v>274</v>
      </c>
      <c r="B27" s="243" t="s">
        <v>19</v>
      </c>
      <c r="C27" s="240"/>
      <c r="D27" s="40"/>
      <c r="E27" s="241"/>
    </row>
    <row r="28" spans="1:6" s="242" customFormat="1" ht="16.5" customHeight="1">
      <c r="A28" s="243" t="s">
        <v>275</v>
      </c>
      <c r="B28" s="243" t="s">
        <v>20</v>
      </c>
      <c r="C28" s="240"/>
      <c r="D28" s="40"/>
      <c r="E28" s="241"/>
    </row>
    <row r="29" spans="1:6" s="242" customFormat="1" ht="16.5" customHeight="1">
      <c r="A29" s="243" t="s">
        <v>276</v>
      </c>
      <c r="B29" s="243" t="s">
        <v>23</v>
      </c>
      <c r="C29" s="240"/>
      <c r="D29" s="41"/>
      <c r="E29" s="241"/>
    </row>
    <row r="30" spans="1:6" s="242" customFormat="1" ht="16.5" customHeight="1">
      <c r="A30" s="98" t="s">
        <v>277</v>
      </c>
      <c r="B30" s="98" t="s">
        <v>21</v>
      </c>
      <c r="C30" s="240"/>
      <c r="D30" s="41"/>
      <c r="E30" s="241"/>
    </row>
    <row r="31" spans="1:6" s="3" customFormat="1" ht="16.5" customHeight="1">
      <c r="A31" s="89" t="s">
        <v>34</v>
      </c>
      <c r="B31" s="89" t="s">
        <v>3</v>
      </c>
      <c r="C31" s="4"/>
      <c r="D31" s="237"/>
      <c r="E31" s="238"/>
    </row>
    <row r="32" spans="1:6" s="3" customFormat="1" ht="16.5" customHeight="1">
      <c r="A32" s="89" t="s">
        <v>35</v>
      </c>
      <c r="B32" s="89" t="s">
        <v>4</v>
      </c>
      <c r="C32" s="4"/>
      <c r="D32" s="237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7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7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7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7"/>
      <c r="E37" s="96"/>
    </row>
    <row r="38" spans="1:5" s="3" customFormat="1" ht="16.5" customHeight="1">
      <c r="A38" s="89" t="s">
        <v>39</v>
      </c>
      <c r="B38" s="89" t="s">
        <v>384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336</v>
      </c>
      <c r="B39" s="17" t="s">
        <v>340</v>
      </c>
      <c r="C39" s="4"/>
      <c r="D39" s="237"/>
      <c r="E39" s="96"/>
    </row>
    <row r="40" spans="1:5" s="3" customFormat="1" ht="16.5" customHeight="1">
      <c r="A40" s="17" t="s">
        <v>337</v>
      </c>
      <c r="B40" s="17" t="s">
        <v>341</v>
      </c>
      <c r="C40" s="4"/>
      <c r="D40" s="237"/>
      <c r="E40" s="96"/>
    </row>
    <row r="41" spans="1:5" s="3" customFormat="1" ht="16.5" customHeight="1">
      <c r="A41" s="17" t="s">
        <v>338</v>
      </c>
      <c r="B41" s="17" t="s">
        <v>344</v>
      </c>
      <c r="C41" s="4"/>
      <c r="D41" s="237"/>
      <c r="E41" s="96"/>
    </row>
    <row r="42" spans="1:5" s="3" customFormat="1" ht="16.5" customHeight="1">
      <c r="A42" s="17" t="s">
        <v>343</v>
      </c>
      <c r="B42" s="17" t="s">
        <v>345</v>
      </c>
      <c r="C42" s="4"/>
      <c r="D42" s="237"/>
      <c r="E42" s="96"/>
    </row>
    <row r="43" spans="1:5" s="3" customFormat="1" ht="16.5" customHeight="1">
      <c r="A43" s="17" t="s">
        <v>346</v>
      </c>
      <c r="B43" s="17" t="s">
        <v>463</v>
      </c>
      <c r="C43" s="4"/>
      <c r="D43" s="237"/>
      <c r="E43" s="96"/>
    </row>
    <row r="44" spans="1:5" s="3" customFormat="1" ht="16.5" customHeight="1">
      <c r="A44" s="17" t="s">
        <v>464</v>
      </c>
      <c r="B44" s="17" t="s">
        <v>342</v>
      </c>
      <c r="C44" s="4"/>
      <c r="D44" s="237"/>
      <c r="E44" s="96"/>
    </row>
    <row r="45" spans="1:5" s="3" customFormat="1" ht="30">
      <c r="A45" s="89" t="s">
        <v>40</v>
      </c>
      <c r="B45" s="89" t="s">
        <v>28</v>
      </c>
      <c r="C45" s="4"/>
      <c r="D45" s="237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7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7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7"/>
      <c r="E48" s="96"/>
    </row>
    <row r="49" spans="1:6" s="3" customFormat="1" ht="16.5" customHeight="1">
      <c r="A49" s="89" t="s">
        <v>44</v>
      </c>
      <c r="B49" s="89" t="s">
        <v>385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351</v>
      </c>
      <c r="B50" s="98" t="s">
        <v>354</v>
      </c>
      <c r="C50" s="4"/>
      <c r="D50" s="237"/>
      <c r="E50" s="96"/>
    </row>
    <row r="51" spans="1:6" s="3" customFormat="1" ht="16.5" customHeight="1">
      <c r="A51" s="98" t="s">
        <v>352</v>
      </c>
      <c r="B51" s="98" t="s">
        <v>353</v>
      </c>
      <c r="C51" s="4"/>
      <c r="D51" s="237"/>
      <c r="E51" s="96"/>
    </row>
    <row r="52" spans="1:6" s="3" customFormat="1" ht="16.5" customHeight="1">
      <c r="A52" s="98" t="s">
        <v>355</v>
      </c>
      <c r="B52" s="98" t="s">
        <v>356</v>
      </c>
      <c r="C52" s="4"/>
      <c r="D52" s="237"/>
      <c r="E52" s="96"/>
    </row>
    <row r="53" spans="1:6" s="3" customFormat="1">
      <c r="A53" s="89" t="s">
        <v>45</v>
      </c>
      <c r="B53" s="89" t="s">
        <v>29</v>
      </c>
      <c r="C53" s="4"/>
      <c r="D53" s="237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7"/>
      <c r="E54" s="238"/>
      <c r="F54" s="239"/>
    </row>
    <row r="55" spans="1:6" s="3" customFormat="1" ht="30">
      <c r="A55" s="88">
        <v>1.3</v>
      </c>
      <c r="B55" s="88" t="s">
        <v>389</v>
      </c>
      <c r="C55" s="85">
        <f>SUM(C56:C57)</f>
        <v>0</v>
      </c>
      <c r="D55" s="85">
        <f>SUM(D56:D57)</f>
        <v>0</v>
      </c>
      <c r="E55" s="238"/>
      <c r="F55" s="239"/>
    </row>
    <row r="56" spans="1:6" s="3" customFormat="1" ht="30">
      <c r="A56" s="89" t="s">
        <v>50</v>
      </c>
      <c r="B56" s="89" t="s">
        <v>48</v>
      </c>
      <c r="C56" s="4"/>
      <c r="D56" s="237"/>
      <c r="E56" s="238"/>
      <c r="F56" s="239"/>
    </row>
    <row r="57" spans="1:6" s="3" customFormat="1" ht="16.5" customHeight="1">
      <c r="A57" s="89" t="s">
        <v>51</v>
      </c>
      <c r="B57" s="89" t="s">
        <v>47</v>
      </c>
      <c r="C57" s="4"/>
      <c r="D57" s="237"/>
      <c r="E57" s="238"/>
      <c r="F57" s="239"/>
    </row>
    <row r="58" spans="1:6" s="3" customFormat="1">
      <c r="A58" s="88">
        <v>1.4</v>
      </c>
      <c r="B58" s="88" t="s">
        <v>391</v>
      </c>
      <c r="C58" s="4"/>
      <c r="D58" s="237"/>
      <c r="E58" s="238"/>
      <c r="F58" s="239"/>
    </row>
    <row r="59" spans="1:6" s="242" customFormat="1">
      <c r="A59" s="88">
        <v>1.5</v>
      </c>
      <c r="B59" s="88" t="s">
        <v>7</v>
      </c>
      <c r="C59" s="240"/>
      <c r="D59" s="40"/>
      <c r="E59" s="241"/>
    </row>
    <row r="60" spans="1:6" s="242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1"/>
    </row>
    <row r="61" spans="1:6" s="242" customFormat="1">
      <c r="A61" s="89" t="s">
        <v>285</v>
      </c>
      <c r="B61" s="46" t="s">
        <v>52</v>
      </c>
      <c r="C61" s="240"/>
      <c r="D61" s="40"/>
      <c r="E61" s="241"/>
    </row>
    <row r="62" spans="1:6" s="242" customFormat="1" ht="30">
      <c r="A62" s="89" t="s">
        <v>286</v>
      </c>
      <c r="B62" s="46" t="s">
        <v>54</v>
      </c>
      <c r="C62" s="240"/>
      <c r="D62" s="40"/>
      <c r="E62" s="241"/>
    </row>
    <row r="63" spans="1:6" s="242" customFormat="1">
      <c r="A63" s="89" t="s">
        <v>287</v>
      </c>
      <c r="B63" s="46" t="s">
        <v>53</v>
      </c>
      <c r="C63" s="40"/>
      <c r="D63" s="40"/>
      <c r="E63" s="241"/>
    </row>
    <row r="64" spans="1:6" s="242" customFormat="1">
      <c r="A64" s="89" t="s">
        <v>288</v>
      </c>
      <c r="B64" s="46" t="s">
        <v>27</v>
      </c>
      <c r="C64" s="240"/>
      <c r="D64" s="40"/>
      <c r="E64" s="241"/>
    </row>
    <row r="65" spans="1:5" s="242" customFormat="1">
      <c r="A65" s="89" t="s">
        <v>322</v>
      </c>
      <c r="B65" s="46" t="s">
        <v>323</v>
      </c>
      <c r="C65" s="240"/>
      <c r="D65" s="40"/>
      <c r="E65" s="241"/>
    </row>
    <row r="66" spans="1:5">
      <c r="A66" s="235">
        <v>2</v>
      </c>
      <c r="B66" s="235" t="s">
        <v>386</v>
      </c>
      <c r="C66" s="244"/>
      <c r="D66" s="86">
        <f>SUM(D67:D73)</f>
        <v>0</v>
      </c>
      <c r="E66" s="97"/>
    </row>
    <row r="67" spans="1:5">
      <c r="A67" s="99">
        <v>2.1</v>
      </c>
      <c r="B67" s="245" t="s">
        <v>89</v>
      </c>
      <c r="C67" s="246"/>
      <c r="D67" s="22"/>
      <c r="E67" s="97"/>
    </row>
    <row r="68" spans="1:5">
      <c r="A68" s="99">
        <v>2.2000000000000002</v>
      </c>
      <c r="B68" s="245" t="s">
        <v>387</v>
      </c>
      <c r="C68" s="246"/>
      <c r="D68" s="22"/>
      <c r="E68" s="97"/>
    </row>
    <row r="69" spans="1:5">
      <c r="A69" s="99">
        <v>2.2999999999999998</v>
      </c>
      <c r="B69" s="245" t="s">
        <v>93</v>
      </c>
      <c r="C69" s="246"/>
      <c r="D69" s="22"/>
      <c r="E69" s="97"/>
    </row>
    <row r="70" spans="1:5">
      <c r="A70" s="99">
        <v>2.4</v>
      </c>
      <c r="B70" s="245" t="s">
        <v>92</v>
      </c>
      <c r="C70" s="246"/>
      <c r="D70" s="22"/>
      <c r="E70" s="97"/>
    </row>
    <row r="71" spans="1:5">
      <c r="A71" s="99">
        <v>2.5</v>
      </c>
      <c r="B71" s="245" t="s">
        <v>388</v>
      </c>
      <c r="C71" s="246"/>
      <c r="D71" s="22"/>
      <c r="E71" s="97"/>
    </row>
    <row r="72" spans="1:5">
      <c r="A72" s="99">
        <v>2.6</v>
      </c>
      <c r="B72" s="245" t="s">
        <v>90</v>
      </c>
      <c r="C72" s="246"/>
      <c r="D72" s="22"/>
      <c r="E72" s="97"/>
    </row>
    <row r="73" spans="1:5">
      <c r="A73" s="99">
        <v>2.7</v>
      </c>
      <c r="B73" s="245" t="s">
        <v>91</v>
      </c>
      <c r="C73" s="247"/>
      <c r="D73" s="22"/>
      <c r="E73" s="97"/>
    </row>
    <row r="74" spans="1:5">
      <c r="A74" s="235">
        <v>3</v>
      </c>
      <c r="B74" s="235" t="s">
        <v>421</v>
      </c>
      <c r="C74" s="86"/>
      <c r="D74" s="22"/>
      <c r="E74" s="97"/>
    </row>
    <row r="75" spans="1:5">
      <c r="A75" s="235">
        <v>4</v>
      </c>
      <c r="B75" s="235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6"/>
      <c r="D76" s="8"/>
      <c r="E76" s="97"/>
    </row>
    <row r="77" spans="1:5">
      <c r="A77" s="99">
        <v>4.2</v>
      </c>
      <c r="B77" s="99" t="s">
        <v>242</v>
      </c>
      <c r="C77" s="247"/>
      <c r="D77" s="8"/>
      <c r="E77" s="97"/>
    </row>
    <row r="78" spans="1:5">
      <c r="A78" s="235">
        <v>5</v>
      </c>
      <c r="B78" s="235" t="s">
        <v>267</v>
      </c>
      <c r="C78" s="270"/>
      <c r="D78" s="247"/>
      <c r="E78" s="97"/>
    </row>
    <row r="79" spans="1:5">
      <c r="B79" s="44"/>
    </row>
    <row r="80" spans="1:5">
      <c r="A80" s="787" t="s">
        <v>465</v>
      </c>
      <c r="B80" s="787"/>
      <c r="C80" s="787"/>
      <c r="D80" s="787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showGridLines="0" view="pageBreakPreview" zoomScale="85" zoomScaleSheetLayoutView="85" workbookViewId="0">
      <selection activeCell="M10" sqref="M10:M53"/>
    </sheetView>
  </sheetViews>
  <sheetFormatPr defaultColWidth="9.140625" defaultRowHeight="15"/>
  <cols>
    <col min="1" max="1" width="15.7109375" style="615" customWidth="1"/>
    <col min="2" max="2" width="73.42578125" style="615" customWidth="1"/>
    <col min="3" max="5" width="10.42578125" style="615" hidden="1" customWidth="1"/>
    <col min="6" max="11" width="10.42578125" style="616" hidden="1" customWidth="1"/>
    <col min="12" max="13" width="10.42578125" style="616" customWidth="1"/>
    <col min="14" max="14" width="15" style="615" hidden="1" customWidth="1"/>
    <col min="15" max="16" width="9.140625" style="615" hidden="1" customWidth="1"/>
    <col min="17" max="18" width="0" style="615" hidden="1" customWidth="1"/>
    <col min="19" max="19" width="10.28515625" style="615" bestFit="1" customWidth="1"/>
    <col min="20" max="20" width="9.42578125" style="615" bestFit="1" customWidth="1"/>
    <col min="21" max="16384" width="9.140625" style="615"/>
  </cols>
  <sheetData>
    <row r="1" spans="1:20">
      <c r="A1" s="552" t="s">
        <v>290</v>
      </c>
      <c r="B1" s="614"/>
      <c r="C1" s="791" t="s">
        <v>97</v>
      </c>
      <c r="D1" s="791"/>
      <c r="K1" s="617"/>
      <c r="L1" s="789" t="s">
        <v>97</v>
      </c>
      <c r="M1" s="789"/>
    </row>
    <row r="2" spans="1:20">
      <c r="A2" s="82" t="s">
        <v>128</v>
      </c>
      <c r="B2" s="614"/>
      <c r="C2" s="790" t="s">
        <v>1466</v>
      </c>
      <c r="D2" s="789"/>
      <c r="K2" s="617"/>
      <c r="L2" s="790" t="s">
        <v>1466</v>
      </c>
      <c r="M2" s="789"/>
    </row>
    <row r="3" spans="1:20">
      <c r="A3" s="82"/>
      <c r="B3" s="614"/>
      <c r="C3" s="553"/>
      <c r="D3" s="553"/>
      <c r="K3" s="617"/>
      <c r="L3" s="618"/>
      <c r="M3" s="618"/>
    </row>
    <row r="4" spans="1:20" s="183" customFormat="1">
      <c r="A4" s="81" t="s">
        <v>262</v>
      </c>
      <c r="B4" s="81"/>
      <c r="C4" s="82"/>
      <c r="D4" s="82"/>
      <c r="E4" s="186"/>
      <c r="F4" s="409"/>
      <c r="G4" s="409"/>
      <c r="H4" s="409"/>
      <c r="I4" s="409"/>
      <c r="J4" s="409"/>
      <c r="K4" s="619"/>
      <c r="L4" s="618"/>
      <c r="M4" s="190"/>
    </row>
    <row r="5" spans="1:20" s="183" customFormat="1">
      <c r="A5" s="218" t="str">
        <f>'ფორმა N1'!D4</f>
        <v>პლატფორმა ახალი პოლიტიკური მოძრაობა სახელმწიფო ხალხისთვის</v>
      </c>
      <c r="B5" s="190"/>
      <c r="C5" s="82"/>
      <c r="D5" s="82"/>
      <c r="E5" s="186"/>
      <c r="F5" s="409"/>
      <c r="G5" s="409"/>
      <c r="H5" s="409"/>
      <c r="I5" s="409"/>
      <c r="J5" s="409"/>
      <c r="K5" s="619"/>
      <c r="L5" s="190"/>
      <c r="M5" s="190"/>
    </row>
    <row r="6" spans="1:20" s="183" customFormat="1">
      <c r="A6" s="81"/>
      <c r="B6" s="81"/>
      <c r="C6" s="82"/>
      <c r="D6" s="82"/>
      <c r="E6" s="186"/>
      <c r="F6" s="409"/>
      <c r="G6" s="409"/>
      <c r="H6" s="409"/>
      <c r="I6" s="409"/>
      <c r="J6" s="409"/>
      <c r="K6" s="619"/>
      <c r="L6" s="190"/>
      <c r="M6" s="190"/>
    </row>
    <row r="7" spans="1:20" s="620" customFormat="1">
      <c r="A7" s="554"/>
      <c r="B7" s="554"/>
      <c r="C7" s="555">
        <v>1</v>
      </c>
      <c r="D7" s="555">
        <v>1</v>
      </c>
      <c r="F7" s="621">
        <v>2</v>
      </c>
      <c r="G7" s="621">
        <v>2</v>
      </c>
      <c r="H7" s="621">
        <v>3</v>
      </c>
      <c r="I7" s="621">
        <v>3</v>
      </c>
      <c r="J7" s="621">
        <v>4</v>
      </c>
      <c r="K7" s="622">
        <v>4</v>
      </c>
      <c r="L7" s="623"/>
      <c r="M7" s="623"/>
    </row>
    <row r="8" spans="1:20" s="620" customFormat="1" ht="45">
      <c r="A8" s="624" t="s">
        <v>64</v>
      </c>
      <c r="B8" s="504" t="s">
        <v>11</v>
      </c>
      <c r="C8" s="504" t="s">
        <v>10</v>
      </c>
      <c r="D8" s="504" t="s">
        <v>9</v>
      </c>
      <c r="F8" s="504" t="s">
        <v>10</v>
      </c>
      <c r="G8" s="504" t="s">
        <v>9</v>
      </c>
      <c r="H8" s="504" t="s">
        <v>10</v>
      </c>
      <c r="I8" s="504" t="s">
        <v>9</v>
      </c>
      <c r="J8" s="504" t="s">
        <v>10</v>
      </c>
      <c r="K8" s="504" t="s">
        <v>9</v>
      </c>
      <c r="L8" s="625" t="s">
        <v>10</v>
      </c>
      <c r="M8" s="625" t="s">
        <v>9</v>
      </c>
    </row>
    <row r="9" spans="1:20" s="626" customFormat="1" ht="18">
      <c r="A9" s="13">
        <v>1</v>
      </c>
      <c r="B9" s="13" t="s">
        <v>57</v>
      </c>
      <c r="C9" s="572">
        <f>SUM(C10,C13,C53,C56,C57,C58,C75)</f>
        <v>530268.65999999992</v>
      </c>
      <c r="D9" s="572">
        <f>SUM(D10,D13,D53,D56,D57,D58,D64,D71,D72)</f>
        <v>678328.44</v>
      </c>
      <c r="F9" s="572">
        <f>SUM(F10,F13,F53,F56,F57,F58,F75)</f>
        <v>935466.25000000012</v>
      </c>
      <c r="G9" s="572">
        <f>SUM(G10,G13,G53,G56,G57,G58,G64,G71,G72)</f>
        <v>549133.62</v>
      </c>
      <c r="H9" s="572">
        <f>SUM(H10,H13,H53,H56,H57,H58,H75)</f>
        <v>300705.88</v>
      </c>
      <c r="I9" s="572">
        <f>SUM(I10,I13,I53,I56,I57,I58,I64,I71,I72)</f>
        <v>93211.13</v>
      </c>
      <c r="J9" s="572">
        <f>SUM(J10,J13,J53,J56,J57,J58,J75)</f>
        <v>1972.28</v>
      </c>
      <c r="K9" s="572">
        <f>SUM(K10,K13,K53,K56,K57,K58,K64,K71,K72)</f>
        <v>36703.96</v>
      </c>
      <c r="L9" s="612">
        <v>1825848</v>
      </c>
      <c r="M9" s="612">
        <v>1357399.11</v>
      </c>
      <c r="N9" s="627"/>
      <c r="T9" s="770"/>
    </row>
    <row r="10" spans="1:20" s="626" customFormat="1" ht="18">
      <c r="A10" s="14">
        <v>1.1000000000000001</v>
      </c>
      <c r="B10" s="14" t="s">
        <v>58</v>
      </c>
      <c r="C10" s="573">
        <f>SUM(C11:C12)</f>
        <v>28356.25</v>
      </c>
      <c r="D10" s="573">
        <f>SUM(D11:D12)</f>
        <v>28356.25</v>
      </c>
      <c r="F10" s="573">
        <f t="shared" ref="F10:K10" si="0">SUM(F11:F12)</f>
        <v>164391.25</v>
      </c>
      <c r="G10" s="573">
        <f t="shared" si="0"/>
        <v>89719</v>
      </c>
      <c r="H10" s="573">
        <f t="shared" si="0"/>
        <v>45136.25</v>
      </c>
      <c r="I10" s="573">
        <f t="shared" si="0"/>
        <v>873</v>
      </c>
      <c r="J10" s="573">
        <f t="shared" si="0"/>
        <v>0</v>
      </c>
      <c r="K10" s="573">
        <f t="shared" si="0"/>
        <v>0</v>
      </c>
      <c r="L10" s="612">
        <f t="shared" ref="L10:L73" si="1">C10+F10+H10+J10</f>
        <v>237883.75</v>
      </c>
      <c r="M10" s="612">
        <f t="shared" ref="M10:M73" si="2">D10+G10+I10+K10</f>
        <v>118948.25</v>
      </c>
      <c r="Q10" s="626">
        <v>1</v>
      </c>
    </row>
    <row r="11" spans="1:20" s="626" customFormat="1" ht="16.5" customHeight="1">
      <c r="A11" s="16" t="s">
        <v>30</v>
      </c>
      <c r="B11" s="16" t="s">
        <v>59</v>
      </c>
      <c r="C11" s="567">
        <v>28356.25</v>
      </c>
      <c r="D11" s="34">
        <v>28356.25</v>
      </c>
      <c r="F11" s="33">
        <v>164391.25</v>
      </c>
      <c r="G11" s="34">
        <v>89719</v>
      </c>
      <c r="H11" s="33">
        <v>45136.25</v>
      </c>
      <c r="I11" s="34">
        <v>873</v>
      </c>
      <c r="J11" s="33"/>
      <c r="K11" s="34"/>
      <c r="L11" s="613">
        <f t="shared" si="1"/>
        <v>237883.75</v>
      </c>
      <c r="M11" s="613">
        <f t="shared" si="2"/>
        <v>118948.25</v>
      </c>
    </row>
    <row r="12" spans="1:20" ht="16.5" customHeight="1">
      <c r="A12" s="16" t="s">
        <v>31</v>
      </c>
      <c r="B12" s="16" t="s">
        <v>0</v>
      </c>
      <c r="C12" s="33"/>
      <c r="D12" s="34"/>
      <c r="F12" s="33"/>
      <c r="G12" s="34"/>
      <c r="H12" s="33"/>
      <c r="I12" s="34"/>
      <c r="J12" s="33"/>
      <c r="K12" s="34"/>
      <c r="L12" s="613">
        <f t="shared" si="1"/>
        <v>0</v>
      </c>
      <c r="M12" s="613">
        <f t="shared" si="2"/>
        <v>0</v>
      </c>
    </row>
    <row r="13" spans="1:20" ht="18">
      <c r="A13" s="14">
        <v>1.2</v>
      </c>
      <c r="B13" s="14" t="s">
        <v>60</v>
      </c>
      <c r="C13" s="573">
        <f>SUM(C14,C17,C29:C32,C35,C36,C43,C44,C45,C46,C47,C51,C52)</f>
        <v>477465.28999999992</v>
      </c>
      <c r="D13" s="573">
        <f>SUM(D14,D17,D29:D32,D35,D36,D43,D44,D45,D46,D47,D51,D52)</f>
        <v>645372.18999999994</v>
      </c>
      <c r="F13" s="573">
        <f t="shared" ref="F13:K13" si="3">SUM(F14,F17,F29:F32,F35,F36,F43,F44,F45,F46,F47,F51,F52)</f>
        <v>659760.50000000012</v>
      </c>
      <c r="G13" s="573">
        <f t="shared" si="3"/>
        <v>419220.62</v>
      </c>
      <c r="H13" s="573">
        <f t="shared" si="3"/>
        <v>214867.63</v>
      </c>
      <c r="I13" s="573">
        <f t="shared" si="3"/>
        <v>91988.13</v>
      </c>
      <c r="J13" s="573">
        <f t="shared" si="3"/>
        <v>1972.28</v>
      </c>
      <c r="K13" s="573">
        <f t="shared" si="3"/>
        <v>36703.96</v>
      </c>
      <c r="L13" s="613">
        <f t="shared" si="1"/>
        <v>1354065.7</v>
      </c>
      <c r="M13" s="613">
        <f t="shared" si="2"/>
        <v>1193284.8999999999</v>
      </c>
      <c r="Q13" s="615">
        <v>0</v>
      </c>
    </row>
    <row r="14" spans="1:20" ht="18">
      <c r="A14" s="16" t="s">
        <v>32</v>
      </c>
      <c r="B14" s="16" t="s">
        <v>1</v>
      </c>
      <c r="C14" s="574">
        <f>SUM(C15:C16)</f>
        <v>15793</v>
      </c>
      <c r="D14" s="574">
        <f>SUM(D15:D16)</f>
        <v>1921.05</v>
      </c>
      <c r="F14" s="574">
        <f t="shared" ref="F14:K14" si="4">SUM(F15:F16)</f>
        <v>4257</v>
      </c>
      <c r="G14" s="574">
        <f t="shared" si="4"/>
        <v>3402</v>
      </c>
      <c r="H14" s="574">
        <f t="shared" si="4"/>
        <v>2404</v>
      </c>
      <c r="I14" s="574">
        <f t="shared" si="4"/>
        <v>3274</v>
      </c>
      <c r="J14" s="574">
        <f t="shared" si="4"/>
        <v>936.64</v>
      </c>
      <c r="K14" s="574">
        <f t="shared" si="4"/>
        <v>468.32</v>
      </c>
      <c r="L14" s="612">
        <f t="shared" si="1"/>
        <v>23390.639999999999</v>
      </c>
      <c r="M14" s="612">
        <f t="shared" si="2"/>
        <v>9065.369999999999</v>
      </c>
    </row>
    <row r="15" spans="1:20" ht="17.25" customHeight="1">
      <c r="A15" s="17" t="s">
        <v>87</v>
      </c>
      <c r="B15" s="17" t="s">
        <v>61</v>
      </c>
      <c r="C15" s="35">
        <v>795</v>
      </c>
      <c r="D15" s="36">
        <v>795</v>
      </c>
      <c r="F15" s="35">
        <v>855</v>
      </c>
      <c r="G15" s="36"/>
      <c r="H15" s="35">
        <v>150</v>
      </c>
      <c r="I15" s="36">
        <v>1020</v>
      </c>
      <c r="J15" s="35"/>
      <c r="K15" s="36"/>
      <c r="L15" s="613">
        <f t="shared" si="1"/>
        <v>1800</v>
      </c>
      <c r="M15" s="613">
        <f t="shared" si="2"/>
        <v>1815</v>
      </c>
    </row>
    <row r="16" spans="1:20" ht="17.25" customHeight="1">
      <c r="A16" s="17" t="s">
        <v>88</v>
      </c>
      <c r="B16" s="17" t="s">
        <v>62</v>
      </c>
      <c r="C16" s="35">
        <v>14998</v>
      </c>
      <c r="D16" s="36">
        <v>1126.05</v>
      </c>
      <c r="F16" s="35">
        <v>3402</v>
      </c>
      <c r="G16" s="36">
        <v>3402</v>
      </c>
      <c r="H16" s="35">
        <v>2254</v>
      </c>
      <c r="I16" s="36">
        <v>2254</v>
      </c>
      <c r="J16" s="35">
        <v>936.64</v>
      </c>
      <c r="K16" s="36">
        <v>468.32</v>
      </c>
      <c r="L16" s="613">
        <f t="shared" si="1"/>
        <v>21590.639999999999</v>
      </c>
      <c r="M16" s="613">
        <f t="shared" si="2"/>
        <v>7250.37</v>
      </c>
    </row>
    <row r="17" spans="1:17" ht="18">
      <c r="A17" s="16" t="s">
        <v>33</v>
      </c>
      <c r="B17" s="16" t="s">
        <v>2</v>
      </c>
      <c r="C17" s="574">
        <f>SUM(C18:C23,C28)</f>
        <v>152694.97999999998</v>
      </c>
      <c r="D17" s="574">
        <f>SUM(D18:D23,D28)</f>
        <v>129000</v>
      </c>
      <c r="F17" s="574">
        <f t="shared" ref="F17:K17" si="5">SUM(F18:F23,F28)</f>
        <v>118137.35</v>
      </c>
      <c r="G17" s="574">
        <f t="shared" si="5"/>
        <v>53536.71</v>
      </c>
      <c r="H17" s="574">
        <f t="shared" si="5"/>
        <v>26348.41</v>
      </c>
      <c r="I17" s="574">
        <f t="shared" si="5"/>
        <v>15818.15</v>
      </c>
      <c r="J17" s="574">
        <f t="shared" si="5"/>
        <v>0</v>
      </c>
      <c r="K17" s="574">
        <f t="shared" si="5"/>
        <v>0</v>
      </c>
      <c r="L17" s="612">
        <f t="shared" si="1"/>
        <v>297180.73999999993</v>
      </c>
      <c r="M17" s="612">
        <f t="shared" si="2"/>
        <v>198354.86</v>
      </c>
      <c r="Q17" s="615">
        <v>1</v>
      </c>
    </row>
    <row r="18" spans="1:17" ht="30">
      <c r="A18" s="17" t="s">
        <v>12</v>
      </c>
      <c r="B18" s="17" t="s">
        <v>238</v>
      </c>
      <c r="C18" s="628">
        <v>69781.09</v>
      </c>
      <c r="D18" s="575">
        <v>56000</v>
      </c>
      <c r="F18" s="628">
        <v>76570.84</v>
      </c>
      <c r="G18" s="575">
        <v>26912</v>
      </c>
      <c r="H18" s="628">
        <v>17302.59</v>
      </c>
      <c r="I18" s="575">
        <v>11107</v>
      </c>
      <c r="J18" s="628"/>
      <c r="K18" s="575"/>
      <c r="L18" s="613">
        <f t="shared" si="1"/>
        <v>163654.51999999999</v>
      </c>
      <c r="M18" s="613">
        <f t="shared" si="2"/>
        <v>94019</v>
      </c>
    </row>
    <row r="19" spans="1:17" ht="18">
      <c r="A19" s="17" t="s">
        <v>13</v>
      </c>
      <c r="B19" s="17" t="s">
        <v>14</v>
      </c>
      <c r="C19" s="628">
        <v>78486.2</v>
      </c>
      <c r="D19" s="577">
        <v>70000</v>
      </c>
      <c r="F19" s="628">
        <v>33986.26</v>
      </c>
      <c r="G19" s="576">
        <v>25315.4</v>
      </c>
      <c r="H19" s="628">
        <v>4139</v>
      </c>
      <c r="I19" s="576">
        <v>1200</v>
      </c>
      <c r="J19" s="628"/>
      <c r="K19" s="629"/>
      <c r="L19" s="613">
        <f t="shared" si="1"/>
        <v>116611.45999999999</v>
      </c>
      <c r="M19" s="613">
        <f t="shared" si="2"/>
        <v>96515.4</v>
      </c>
    </row>
    <row r="20" spans="1:17" ht="30">
      <c r="A20" s="17" t="s">
        <v>269</v>
      </c>
      <c r="B20" s="17" t="s">
        <v>22</v>
      </c>
      <c r="C20" s="628"/>
      <c r="D20" s="577"/>
      <c r="F20" s="628">
        <v>500</v>
      </c>
      <c r="G20" s="577">
        <v>499.86</v>
      </c>
      <c r="H20" s="628"/>
      <c r="I20" s="577"/>
      <c r="J20" s="628"/>
      <c r="K20" s="577"/>
      <c r="L20" s="613">
        <f t="shared" si="1"/>
        <v>500</v>
      </c>
      <c r="M20" s="613">
        <f t="shared" si="2"/>
        <v>499.86</v>
      </c>
    </row>
    <row r="21" spans="1:17" ht="18">
      <c r="A21" s="17" t="s">
        <v>270</v>
      </c>
      <c r="B21" s="17" t="s">
        <v>15</v>
      </c>
      <c r="C21" s="628"/>
      <c r="D21" s="577"/>
      <c r="F21" s="628">
        <v>180</v>
      </c>
      <c r="G21" s="577">
        <v>180</v>
      </c>
      <c r="H21" s="628">
        <v>2015.49</v>
      </c>
      <c r="I21" s="577">
        <v>2015.49</v>
      </c>
      <c r="J21" s="628"/>
      <c r="K21" s="577"/>
      <c r="L21" s="613">
        <f t="shared" si="1"/>
        <v>2195.4899999999998</v>
      </c>
      <c r="M21" s="613">
        <f t="shared" si="2"/>
        <v>2195.4899999999998</v>
      </c>
    </row>
    <row r="22" spans="1:17" ht="18">
      <c r="A22" s="17" t="s">
        <v>271</v>
      </c>
      <c r="B22" s="17" t="s">
        <v>16</v>
      </c>
      <c r="C22" s="628"/>
      <c r="D22" s="577"/>
      <c r="F22" s="628"/>
      <c r="G22" s="577"/>
      <c r="H22" s="628">
        <v>35</v>
      </c>
      <c r="I22" s="577"/>
      <c r="J22" s="628"/>
      <c r="K22" s="577"/>
      <c r="L22" s="613">
        <f t="shared" si="1"/>
        <v>35</v>
      </c>
      <c r="M22" s="613">
        <f t="shared" si="2"/>
        <v>0</v>
      </c>
    </row>
    <row r="23" spans="1:17" ht="18">
      <c r="A23" s="17" t="s">
        <v>272</v>
      </c>
      <c r="B23" s="17" t="s">
        <v>17</v>
      </c>
      <c r="C23" s="578">
        <f>SUM(C24:C27)</f>
        <v>185.85</v>
      </c>
      <c r="D23" s="578">
        <f>SUM(D24:D27)</f>
        <v>0</v>
      </c>
      <c r="F23" s="578">
        <f>SUM(F24:F27)</f>
        <v>5246.19</v>
      </c>
      <c r="G23" s="578">
        <f>SUM(G24:G27)</f>
        <v>124</v>
      </c>
      <c r="H23" s="578">
        <f>H24+H27</f>
        <v>542.73</v>
      </c>
      <c r="I23" s="578">
        <f>SUM(I24:I27)</f>
        <v>564.18000000000006</v>
      </c>
      <c r="J23" s="578">
        <f>SUM(J24:J27)</f>
        <v>0</v>
      </c>
      <c r="K23" s="578">
        <f>SUM(K24:K27)</f>
        <v>0</v>
      </c>
      <c r="L23" s="613">
        <f t="shared" si="1"/>
        <v>5974.77</v>
      </c>
      <c r="M23" s="613">
        <f t="shared" si="2"/>
        <v>688.18000000000006</v>
      </c>
      <c r="Q23" s="615">
        <v>1</v>
      </c>
    </row>
    <row r="24" spans="1:17" ht="16.5" customHeight="1">
      <c r="A24" s="18" t="s">
        <v>273</v>
      </c>
      <c r="B24" s="18" t="s">
        <v>18</v>
      </c>
      <c r="C24" s="628">
        <v>134.6</v>
      </c>
      <c r="D24" s="577"/>
      <c r="F24" s="628">
        <v>4778.87</v>
      </c>
      <c r="G24" s="577">
        <v>118.7</v>
      </c>
      <c r="H24" s="628">
        <v>203.24</v>
      </c>
      <c r="I24" s="577">
        <v>203.24</v>
      </c>
      <c r="J24" s="628"/>
      <c r="K24" s="577"/>
      <c r="L24" s="613">
        <f t="shared" si="1"/>
        <v>5116.71</v>
      </c>
      <c r="M24" s="613">
        <f t="shared" si="2"/>
        <v>321.94</v>
      </c>
    </row>
    <row r="25" spans="1:17" ht="16.5" customHeight="1">
      <c r="A25" s="18" t="s">
        <v>274</v>
      </c>
      <c r="B25" s="18" t="s">
        <v>19</v>
      </c>
      <c r="C25" s="628"/>
      <c r="D25" s="577"/>
      <c r="F25" s="628">
        <v>467.32</v>
      </c>
      <c r="G25" s="577">
        <v>5.3</v>
      </c>
      <c r="H25" s="628">
        <v>21.45</v>
      </c>
      <c r="I25" s="577">
        <v>21.45</v>
      </c>
      <c r="J25" s="628"/>
      <c r="K25" s="577"/>
      <c r="L25" s="613">
        <f t="shared" si="1"/>
        <v>488.77</v>
      </c>
      <c r="M25" s="613">
        <f t="shared" si="2"/>
        <v>26.75</v>
      </c>
    </row>
    <row r="26" spans="1:17" ht="16.5" customHeight="1">
      <c r="A26" s="18" t="s">
        <v>275</v>
      </c>
      <c r="B26" s="18" t="s">
        <v>20</v>
      </c>
      <c r="C26" s="628"/>
      <c r="D26" s="577"/>
      <c r="F26" s="628"/>
      <c r="G26" s="577"/>
      <c r="H26" s="628"/>
      <c r="I26" s="577"/>
      <c r="J26" s="628"/>
      <c r="K26" s="577"/>
      <c r="L26" s="613">
        <f t="shared" si="1"/>
        <v>0</v>
      </c>
      <c r="M26" s="613">
        <f t="shared" si="2"/>
        <v>0</v>
      </c>
    </row>
    <row r="27" spans="1:17" ht="16.5" customHeight="1">
      <c r="A27" s="18" t="s">
        <v>276</v>
      </c>
      <c r="B27" s="18" t="s">
        <v>23</v>
      </c>
      <c r="C27" s="628">
        <v>51.25</v>
      </c>
      <c r="D27" s="630"/>
      <c r="F27" s="628"/>
      <c r="G27" s="630"/>
      <c r="H27" s="628">
        <v>339.49</v>
      </c>
      <c r="I27" s="579">
        <v>339.49</v>
      </c>
      <c r="J27" s="628"/>
      <c r="K27" s="630"/>
      <c r="L27" s="613">
        <f t="shared" si="1"/>
        <v>390.74</v>
      </c>
      <c r="M27" s="613">
        <f t="shared" si="2"/>
        <v>339.49</v>
      </c>
    </row>
    <row r="28" spans="1:17" ht="18">
      <c r="A28" s="17" t="s">
        <v>277</v>
      </c>
      <c r="B28" s="17" t="s">
        <v>21</v>
      </c>
      <c r="C28" s="628">
        <v>4241.84</v>
      </c>
      <c r="D28" s="577">
        <v>3000</v>
      </c>
      <c r="F28" s="628">
        <v>1654.06</v>
      </c>
      <c r="G28" s="576">
        <v>505.45</v>
      </c>
      <c r="H28" s="628">
        <v>2313.6</v>
      </c>
      <c r="I28" s="576">
        <v>931.48</v>
      </c>
      <c r="J28" s="628"/>
      <c r="K28" s="630"/>
      <c r="L28" s="613">
        <f t="shared" si="1"/>
        <v>8209.5</v>
      </c>
      <c r="M28" s="613">
        <v>4437</v>
      </c>
      <c r="O28" s="615">
        <v>-1000</v>
      </c>
      <c r="P28" s="631">
        <f>M28+O28</f>
        <v>3437</v>
      </c>
      <c r="Q28" s="615">
        <v>1</v>
      </c>
    </row>
    <row r="29" spans="1:17" ht="18">
      <c r="A29" s="16" t="s">
        <v>34</v>
      </c>
      <c r="B29" s="16" t="s">
        <v>3</v>
      </c>
      <c r="C29" s="33"/>
      <c r="D29" s="34"/>
      <c r="F29" s="33"/>
      <c r="G29" s="34"/>
      <c r="H29" s="33">
        <v>440</v>
      </c>
      <c r="I29" s="34">
        <v>0</v>
      </c>
      <c r="J29" s="33"/>
      <c r="K29" s="34"/>
      <c r="L29" s="613">
        <f t="shared" si="1"/>
        <v>440</v>
      </c>
      <c r="M29" s="613">
        <f t="shared" si="2"/>
        <v>0</v>
      </c>
    </row>
    <row r="30" spans="1:17" ht="18">
      <c r="A30" s="16" t="s">
        <v>35</v>
      </c>
      <c r="B30" s="16" t="s">
        <v>4</v>
      </c>
      <c r="C30" s="33">
        <v>1452</v>
      </c>
      <c r="D30" s="34">
        <v>1452</v>
      </c>
      <c r="F30" s="33">
        <v>3088</v>
      </c>
      <c r="G30" s="34">
        <v>1270</v>
      </c>
      <c r="H30" s="33">
        <v>2430</v>
      </c>
      <c r="I30" s="34">
        <v>848</v>
      </c>
      <c r="J30" s="33"/>
      <c r="K30" s="34"/>
      <c r="L30" s="612">
        <f t="shared" si="1"/>
        <v>6970</v>
      </c>
      <c r="M30" s="612">
        <f t="shared" si="2"/>
        <v>3570</v>
      </c>
      <c r="Q30" s="615">
        <v>1</v>
      </c>
    </row>
    <row r="31" spans="1:17" ht="18">
      <c r="A31" s="16" t="s">
        <v>36</v>
      </c>
      <c r="B31" s="16" t="s">
        <v>5</v>
      </c>
      <c r="C31" s="33"/>
      <c r="D31" s="34"/>
      <c r="F31" s="33"/>
      <c r="G31" s="34"/>
      <c r="H31" s="33"/>
      <c r="I31" s="34"/>
      <c r="J31" s="33"/>
      <c r="K31" s="34"/>
      <c r="L31" s="613">
        <f t="shared" si="1"/>
        <v>0</v>
      </c>
      <c r="M31" s="613">
        <f t="shared" si="2"/>
        <v>0</v>
      </c>
    </row>
    <row r="32" spans="1:17" ht="18">
      <c r="A32" s="16" t="s">
        <v>37</v>
      </c>
      <c r="B32" s="16" t="s">
        <v>63</v>
      </c>
      <c r="C32" s="574">
        <f>SUM(C33:C34)</f>
        <v>0</v>
      </c>
      <c r="D32" s="574">
        <f>SUM(D33:D34)</f>
        <v>0</v>
      </c>
      <c r="F32" s="574">
        <f t="shared" ref="F32:K32" si="6">SUM(F33:F34)</f>
        <v>0</v>
      </c>
      <c r="G32" s="574">
        <f t="shared" si="6"/>
        <v>0</v>
      </c>
      <c r="H32" s="574">
        <f t="shared" si="6"/>
        <v>1634</v>
      </c>
      <c r="I32" s="574">
        <f t="shared" si="6"/>
        <v>1634</v>
      </c>
      <c r="J32" s="574">
        <f t="shared" si="6"/>
        <v>0</v>
      </c>
      <c r="K32" s="574">
        <f t="shared" si="6"/>
        <v>0</v>
      </c>
      <c r="L32" s="612">
        <f t="shared" si="1"/>
        <v>1634</v>
      </c>
      <c r="M32" s="612">
        <f t="shared" si="2"/>
        <v>1634</v>
      </c>
      <c r="Q32" s="615">
        <v>1</v>
      </c>
    </row>
    <row r="33" spans="1:20" ht="18">
      <c r="A33" s="17" t="s">
        <v>278</v>
      </c>
      <c r="B33" s="17" t="s">
        <v>56</v>
      </c>
      <c r="C33" s="33"/>
      <c r="D33" s="34"/>
      <c r="F33" s="33"/>
      <c r="G33" s="34"/>
      <c r="H33" s="33">
        <v>1634</v>
      </c>
      <c r="I33" s="34">
        <v>1634</v>
      </c>
      <c r="J33" s="33"/>
      <c r="K33" s="34"/>
      <c r="L33" s="613">
        <f t="shared" si="1"/>
        <v>1634</v>
      </c>
      <c r="M33" s="613">
        <f t="shared" si="2"/>
        <v>1634</v>
      </c>
    </row>
    <row r="34" spans="1:20" ht="18">
      <c r="A34" s="17" t="s">
        <v>279</v>
      </c>
      <c r="B34" s="17" t="s">
        <v>55</v>
      </c>
      <c r="C34" s="33"/>
      <c r="D34" s="34"/>
      <c r="F34" s="33">
        <v>0</v>
      </c>
      <c r="G34" s="34"/>
      <c r="H34" s="33">
        <v>0</v>
      </c>
      <c r="I34" s="34"/>
      <c r="J34" s="33"/>
      <c r="K34" s="34"/>
      <c r="L34" s="613">
        <f t="shared" si="1"/>
        <v>0</v>
      </c>
      <c r="M34" s="613">
        <f t="shared" si="2"/>
        <v>0</v>
      </c>
    </row>
    <row r="35" spans="1:20" ht="18">
      <c r="A35" s="16" t="s">
        <v>38</v>
      </c>
      <c r="B35" s="16" t="s">
        <v>49</v>
      </c>
      <c r="C35" s="33">
        <v>125.05</v>
      </c>
      <c r="D35" s="34">
        <v>125</v>
      </c>
      <c r="F35" s="33">
        <v>130.01</v>
      </c>
      <c r="G35" s="34">
        <v>130.01</v>
      </c>
      <c r="H35" s="33">
        <v>45.62</v>
      </c>
      <c r="I35" s="34">
        <v>46</v>
      </c>
      <c r="J35" s="33"/>
      <c r="K35" s="34"/>
      <c r="L35" s="612">
        <v>323.11</v>
      </c>
      <c r="M35" s="612">
        <v>323.11</v>
      </c>
      <c r="N35" s="615">
        <v>22.11</v>
      </c>
      <c r="Q35" s="615">
        <v>1</v>
      </c>
    </row>
    <row r="36" spans="1:20" ht="18">
      <c r="A36" s="16" t="s">
        <v>39</v>
      </c>
      <c r="B36" s="16" t="s">
        <v>339</v>
      </c>
      <c r="C36" s="574">
        <f>SUM(C37:C42)</f>
        <v>290183</v>
      </c>
      <c r="D36" s="574">
        <f>SUM(D37:D42)</f>
        <v>348011.43</v>
      </c>
      <c r="F36" s="574">
        <f t="shared" ref="F36:K36" si="7">SUM(F37:F42)</f>
        <v>179380.63</v>
      </c>
      <c r="G36" s="574">
        <f t="shared" si="7"/>
        <v>163998</v>
      </c>
      <c r="H36" s="574">
        <f t="shared" si="7"/>
        <v>14202.5</v>
      </c>
      <c r="I36" s="574">
        <f t="shared" si="7"/>
        <v>0</v>
      </c>
      <c r="J36" s="574">
        <f t="shared" si="7"/>
        <v>1000</v>
      </c>
      <c r="K36" s="574">
        <f t="shared" si="7"/>
        <v>1000</v>
      </c>
      <c r="L36" s="612">
        <v>539616</v>
      </c>
      <c r="M36" s="612">
        <v>511009</v>
      </c>
      <c r="Q36" s="615">
        <v>1</v>
      </c>
      <c r="T36" s="631"/>
    </row>
    <row r="37" spans="1:20" ht="18">
      <c r="A37" s="17" t="s">
        <v>336</v>
      </c>
      <c r="B37" s="17" t="s">
        <v>340</v>
      </c>
      <c r="C37" s="33">
        <v>290183</v>
      </c>
      <c r="D37" s="33">
        <v>348011.43</v>
      </c>
      <c r="F37" s="33">
        <v>161848.13</v>
      </c>
      <c r="G37" s="33">
        <v>161848</v>
      </c>
      <c r="H37" s="33"/>
      <c r="I37" s="33"/>
      <c r="J37" s="33"/>
      <c r="K37" s="33"/>
      <c r="L37" s="613">
        <v>508881.09</v>
      </c>
      <c r="M37" s="613">
        <f t="shared" si="2"/>
        <v>509859.43</v>
      </c>
      <c r="O37" s="631"/>
    </row>
    <row r="38" spans="1:20" ht="18">
      <c r="A38" s="17" t="s">
        <v>337</v>
      </c>
      <c r="B38" s="17" t="s">
        <v>341</v>
      </c>
      <c r="C38" s="33"/>
      <c r="D38" s="33"/>
      <c r="F38" s="33">
        <v>15382.5</v>
      </c>
      <c r="G38" s="33">
        <v>0</v>
      </c>
      <c r="H38" s="33">
        <v>14202.5</v>
      </c>
      <c r="I38" s="33">
        <v>0</v>
      </c>
      <c r="J38" s="33"/>
      <c r="K38" s="33"/>
      <c r="L38" s="613">
        <f t="shared" si="1"/>
        <v>29585</v>
      </c>
      <c r="M38" s="613">
        <f t="shared" si="2"/>
        <v>0</v>
      </c>
    </row>
    <row r="39" spans="1:20" ht="18">
      <c r="A39" s="17" t="s">
        <v>338</v>
      </c>
      <c r="B39" s="17" t="s">
        <v>344</v>
      </c>
      <c r="C39" s="33"/>
      <c r="D39" s="34"/>
      <c r="F39" s="33"/>
      <c r="G39" s="34"/>
      <c r="H39" s="33"/>
      <c r="I39" s="34"/>
      <c r="J39" s="33"/>
      <c r="K39" s="34"/>
      <c r="L39" s="613">
        <f t="shared" si="1"/>
        <v>0</v>
      </c>
      <c r="M39" s="613">
        <f t="shared" si="2"/>
        <v>0</v>
      </c>
    </row>
    <row r="40" spans="1:20" ht="18">
      <c r="A40" s="17" t="s">
        <v>343</v>
      </c>
      <c r="B40" s="17" t="s">
        <v>345</v>
      </c>
      <c r="C40" s="33"/>
      <c r="D40" s="34"/>
      <c r="F40" s="33"/>
      <c r="G40" s="34"/>
      <c r="H40" s="33"/>
      <c r="I40" s="34"/>
      <c r="J40" s="33"/>
      <c r="K40" s="34"/>
      <c r="L40" s="613">
        <f t="shared" si="1"/>
        <v>0</v>
      </c>
      <c r="M40" s="613">
        <f t="shared" si="2"/>
        <v>0</v>
      </c>
    </row>
    <row r="41" spans="1:20" ht="18">
      <c r="A41" s="17" t="s">
        <v>346</v>
      </c>
      <c r="B41" s="17" t="s">
        <v>463</v>
      </c>
      <c r="C41" s="33"/>
      <c r="D41" s="34"/>
      <c r="F41" s="33">
        <v>2150</v>
      </c>
      <c r="G41" s="34">
        <v>2150</v>
      </c>
      <c r="H41" s="33"/>
      <c r="I41" s="34"/>
      <c r="J41" s="33">
        <v>1000</v>
      </c>
      <c r="K41" s="34">
        <v>1000</v>
      </c>
      <c r="L41" s="613">
        <v>1150</v>
      </c>
      <c r="M41" s="613">
        <v>1150</v>
      </c>
    </row>
    <row r="42" spans="1:20" ht="18">
      <c r="A42" s="17" t="s">
        <v>464</v>
      </c>
      <c r="B42" s="17" t="s">
        <v>342</v>
      </c>
      <c r="C42" s="33"/>
      <c r="D42" s="34"/>
      <c r="F42" s="33"/>
      <c r="G42" s="34"/>
      <c r="H42" s="33"/>
      <c r="I42" s="34"/>
      <c r="J42" s="33"/>
      <c r="K42" s="34"/>
      <c r="L42" s="613">
        <f t="shared" si="1"/>
        <v>0</v>
      </c>
      <c r="M42" s="613">
        <f t="shared" si="2"/>
        <v>0</v>
      </c>
    </row>
    <row r="43" spans="1:20" ht="30">
      <c r="A43" s="16" t="s">
        <v>40</v>
      </c>
      <c r="B43" s="16" t="s">
        <v>28</v>
      </c>
      <c r="C43" s="33">
        <v>5587.5</v>
      </c>
      <c r="D43" s="34">
        <v>141927.95000000001</v>
      </c>
      <c r="F43" s="33">
        <v>89157.03</v>
      </c>
      <c r="G43" s="34">
        <v>44602</v>
      </c>
      <c r="H43" s="33">
        <v>22936.84</v>
      </c>
      <c r="I43" s="34">
        <v>32751.98</v>
      </c>
      <c r="J43" s="33"/>
      <c r="K43" s="34"/>
      <c r="L43" s="612">
        <f t="shared" si="1"/>
        <v>117681.37</v>
      </c>
      <c r="M43" s="612">
        <v>219282</v>
      </c>
      <c r="Q43" s="615">
        <v>1</v>
      </c>
      <c r="R43" s="631"/>
    </row>
    <row r="44" spans="1:20" ht="18">
      <c r="A44" s="16" t="s">
        <v>41</v>
      </c>
      <c r="B44" s="16" t="s">
        <v>24</v>
      </c>
      <c r="C44" s="33">
        <v>1653.72</v>
      </c>
      <c r="D44" s="34">
        <v>1653.72</v>
      </c>
      <c r="F44" s="33">
        <v>3310</v>
      </c>
      <c r="G44" s="34">
        <v>197</v>
      </c>
      <c r="H44" s="33">
        <v>328.75</v>
      </c>
      <c r="I44" s="34">
        <v>3040</v>
      </c>
      <c r="J44" s="33"/>
      <c r="K44" s="34"/>
      <c r="L44" s="612">
        <f t="shared" si="1"/>
        <v>5292.47</v>
      </c>
      <c r="M44" s="612">
        <f t="shared" si="2"/>
        <v>4890.72</v>
      </c>
      <c r="Q44" s="615">
        <v>1</v>
      </c>
    </row>
    <row r="45" spans="1:20" ht="18">
      <c r="A45" s="16" t="s">
        <v>42</v>
      </c>
      <c r="B45" s="16" t="s">
        <v>25</v>
      </c>
      <c r="C45" s="33"/>
      <c r="D45" s="34"/>
      <c r="F45" s="33"/>
      <c r="G45" s="34"/>
      <c r="H45" s="33"/>
      <c r="I45" s="34"/>
      <c r="J45" s="33"/>
      <c r="K45" s="34"/>
      <c r="L45" s="613">
        <f t="shared" si="1"/>
        <v>0</v>
      </c>
      <c r="M45" s="613">
        <f t="shared" si="2"/>
        <v>0</v>
      </c>
    </row>
    <row r="46" spans="1:20" ht="18">
      <c r="A46" s="16" t="s">
        <v>43</v>
      </c>
      <c r="B46" s="16" t="s">
        <v>26</v>
      </c>
      <c r="C46" s="33"/>
      <c r="D46" s="34"/>
      <c r="F46" s="33">
        <v>200</v>
      </c>
      <c r="G46" s="34">
        <v>0</v>
      </c>
      <c r="H46" s="33"/>
      <c r="I46" s="34">
        <v>0</v>
      </c>
      <c r="J46" s="33"/>
      <c r="K46" s="34"/>
      <c r="L46" s="613">
        <f t="shared" si="1"/>
        <v>200</v>
      </c>
      <c r="M46" s="613">
        <f t="shared" si="2"/>
        <v>0</v>
      </c>
    </row>
    <row r="47" spans="1:20" ht="18">
      <c r="A47" s="16" t="s">
        <v>44</v>
      </c>
      <c r="B47" s="16" t="s">
        <v>284</v>
      </c>
      <c r="C47" s="574">
        <f>SUM(C48:C50)</f>
        <v>0</v>
      </c>
      <c r="D47" s="574">
        <f>SUM(D48:D50)</f>
        <v>12015</v>
      </c>
      <c r="F47" s="574">
        <f t="shared" ref="F47:K47" si="8">SUM(F48:F50)</f>
        <v>222284.31</v>
      </c>
      <c r="G47" s="574">
        <f t="shared" si="8"/>
        <v>124024.9</v>
      </c>
      <c r="H47" s="574">
        <f t="shared" si="8"/>
        <v>98222.51</v>
      </c>
      <c r="I47" s="574">
        <f t="shared" si="8"/>
        <v>17446</v>
      </c>
      <c r="J47" s="574">
        <f t="shared" si="8"/>
        <v>0</v>
      </c>
      <c r="K47" s="574">
        <f t="shared" si="8"/>
        <v>35200</v>
      </c>
      <c r="L47" s="612">
        <v>322507</v>
      </c>
      <c r="M47" s="612">
        <v>190686</v>
      </c>
      <c r="Q47" s="615">
        <v>1</v>
      </c>
    </row>
    <row r="48" spans="1:20" ht="18">
      <c r="A48" s="17" t="s">
        <v>351</v>
      </c>
      <c r="B48" s="17" t="s">
        <v>354</v>
      </c>
      <c r="C48" s="33"/>
      <c r="D48" s="34">
        <v>10000</v>
      </c>
      <c r="F48" s="33">
        <v>206284.31</v>
      </c>
      <c r="G48" s="34">
        <v>122009.9</v>
      </c>
      <c r="H48" s="33">
        <v>65776.509999999995</v>
      </c>
      <c r="I48" s="34"/>
      <c r="J48" s="33"/>
      <c r="K48" s="34">
        <v>35200</v>
      </c>
      <c r="L48" s="613">
        <f t="shared" si="1"/>
        <v>272060.82</v>
      </c>
      <c r="M48" s="613">
        <f t="shared" si="2"/>
        <v>167209.9</v>
      </c>
    </row>
    <row r="49" spans="1:17" ht="18">
      <c r="A49" s="17" t="s">
        <v>352</v>
      </c>
      <c r="B49" s="17" t="s">
        <v>353</v>
      </c>
      <c r="C49" s="33"/>
      <c r="D49" s="34"/>
      <c r="F49" s="33"/>
      <c r="G49" s="34"/>
      <c r="H49" s="33">
        <v>17431</v>
      </c>
      <c r="I49" s="34">
        <v>17431</v>
      </c>
      <c r="J49" s="33"/>
      <c r="K49" s="34"/>
      <c r="L49" s="613">
        <f t="shared" si="1"/>
        <v>17431</v>
      </c>
      <c r="M49" s="613">
        <f t="shared" si="2"/>
        <v>17431</v>
      </c>
    </row>
    <row r="50" spans="1:17" ht="18">
      <c r="A50" s="17" t="s">
        <v>355</v>
      </c>
      <c r="B50" s="17" t="s">
        <v>356</v>
      </c>
      <c r="C50" s="33"/>
      <c r="D50" s="34">
        <v>2015</v>
      </c>
      <c r="F50" s="33">
        <v>16000</v>
      </c>
      <c r="G50" s="34">
        <v>2015</v>
      </c>
      <c r="H50" s="33">
        <v>15015</v>
      </c>
      <c r="I50" s="34">
        <v>15</v>
      </c>
      <c r="J50" s="33"/>
      <c r="K50" s="34"/>
      <c r="L50" s="613">
        <v>33015</v>
      </c>
      <c r="M50" s="613">
        <v>6045</v>
      </c>
    </row>
    <row r="51" spans="1:17" ht="26.25" customHeight="1">
      <c r="A51" s="16" t="s">
        <v>45</v>
      </c>
      <c r="B51" s="16" t="s">
        <v>29</v>
      </c>
      <c r="C51" s="33"/>
      <c r="D51" s="34"/>
      <c r="F51" s="33"/>
      <c r="G51" s="34"/>
      <c r="H51" s="33"/>
      <c r="I51" s="34"/>
      <c r="J51" s="33"/>
      <c r="K51" s="34"/>
      <c r="L51" s="613">
        <f t="shared" si="1"/>
        <v>0</v>
      </c>
      <c r="M51" s="613">
        <f t="shared" si="2"/>
        <v>0</v>
      </c>
    </row>
    <row r="52" spans="1:17" ht="18">
      <c r="A52" s="16" t="s">
        <v>46</v>
      </c>
      <c r="B52" s="16" t="s">
        <v>6</v>
      </c>
      <c r="C52" s="33">
        <v>9976.0400000000009</v>
      </c>
      <c r="D52" s="34">
        <v>9266.0400000000009</v>
      </c>
      <c r="F52" s="33">
        <v>39816.17</v>
      </c>
      <c r="G52" s="34">
        <v>28060</v>
      </c>
      <c r="H52" s="33">
        <v>45875</v>
      </c>
      <c r="I52" s="34">
        <v>17130</v>
      </c>
      <c r="J52" s="33">
        <v>35.64</v>
      </c>
      <c r="K52" s="34">
        <v>35.64</v>
      </c>
      <c r="L52" s="612">
        <v>96905</v>
      </c>
      <c r="M52" s="612">
        <f t="shared" si="2"/>
        <v>54491.68</v>
      </c>
      <c r="N52" s="615">
        <v>1202</v>
      </c>
      <c r="Q52" s="615">
        <v>1</v>
      </c>
    </row>
    <row r="53" spans="1:17" ht="30">
      <c r="A53" s="14">
        <v>1.3</v>
      </c>
      <c r="B53" s="14" t="s">
        <v>389</v>
      </c>
      <c r="C53" s="573">
        <f>SUM(C54:C55)</f>
        <v>24447.119999999999</v>
      </c>
      <c r="D53" s="573">
        <f>SUM(D54:D55)</f>
        <v>4600</v>
      </c>
      <c r="F53" s="573">
        <f t="shared" ref="F53:K53" si="9">SUM(F54:F55)</f>
        <v>111314.5</v>
      </c>
      <c r="G53" s="573">
        <f t="shared" si="9"/>
        <v>40194</v>
      </c>
      <c r="H53" s="573">
        <f t="shared" si="9"/>
        <v>40702</v>
      </c>
      <c r="I53" s="573">
        <f t="shared" si="9"/>
        <v>350</v>
      </c>
      <c r="J53" s="573">
        <f t="shared" si="9"/>
        <v>0</v>
      </c>
      <c r="K53" s="573">
        <f t="shared" si="9"/>
        <v>0</v>
      </c>
      <c r="L53" s="612">
        <f t="shared" si="1"/>
        <v>176463.62</v>
      </c>
      <c r="M53" s="612">
        <f t="shared" si="2"/>
        <v>45144</v>
      </c>
      <c r="Q53" s="615">
        <v>1</v>
      </c>
    </row>
    <row r="54" spans="1:17" ht="30">
      <c r="A54" s="16" t="s">
        <v>50</v>
      </c>
      <c r="B54" s="16" t="s">
        <v>48</v>
      </c>
      <c r="C54" s="33">
        <v>19847.12</v>
      </c>
      <c r="D54" s="34"/>
      <c r="F54" s="33">
        <v>111314.5</v>
      </c>
      <c r="G54" s="34">
        <v>40194</v>
      </c>
      <c r="H54" s="33">
        <v>40702</v>
      </c>
      <c r="I54" s="34">
        <v>350</v>
      </c>
      <c r="J54" s="33"/>
      <c r="K54" s="34"/>
      <c r="L54" s="613">
        <f t="shared" si="1"/>
        <v>171863.62</v>
      </c>
      <c r="M54" s="613">
        <f t="shared" si="2"/>
        <v>40544</v>
      </c>
    </row>
    <row r="55" spans="1:17" ht="18">
      <c r="A55" s="16" t="s">
        <v>51</v>
      </c>
      <c r="B55" s="16" t="s">
        <v>47</v>
      </c>
      <c r="C55" s="33">
        <v>4600</v>
      </c>
      <c r="D55" s="34">
        <v>4600</v>
      </c>
      <c r="F55" s="33"/>
      <c r="G55" s="34"/>
      <c r="H55" s="33"/>
      <c r="I55" s="34"/>
      <c r="J55" s="33"/>
      <c r="K55" s="34"/>
      <c r="L55" s="613">
        <f t="shared" si="1"/>
        <v>4600</v>
      </c>
      <c r="M55" s="613">
        <f t="shared" si="2"/>
        <v>4600</v>
      </c>
    </row>
    <row r="56" spans="1:17" ht="18">
      <c r="A56" s="14">
        <v>1.4</v>
      </c>
      <c r="B56" s="14" t="s">
        <v>391</v>
      </c>
      <c r="C56" s="33"/>
      <c r="D56" s="34"/>
      <c r="F56" s="33"/>
      <c r="G56" s="34"/>
      <c r="H56" s="33"/>
      <c r="I56" s="34"/>
      <c r="J56" s="33"/>
      <c r="K56" s="34"/>
      <c r="L56" s="613">
        <f t="shared" si="1"/>
        <v>0</v>
      </c>
      <c r="M56" s="613">
        <f t="shared" si="2"/>
        <v>0</v>
      </c>
    </row>
    <row r="57" spans="1:17" ht="18">
      <c r="A57" s="14">
        <v>1.5</v>
      </c>
      <c r="B57" s="14" t="s">
        <v>7</v>
      </c>
      <c r="C57" s="628"/>
      <c r="D57" s="577"/>
      <c r="F57" s="628"/>
      <c r="G57" s="577"/>
      <c r="H57" s="628"/>
      <c r="I57" s="577"/>
      <c r="J57" s="628"/>
      <c r="K57" s="577"/>
      <c r="L57" s="613">
        <f t="shared" si="1"/>
        <v>0</v>
      </c>
      <c r="M57" s="613">
        <f t="shared" si="2"/>
        <v>0</v>
      </c>
    </row>
    <row r="58" spans="1:17" ht="18">
      <c r="A58" s="14">
        <v>1.6</v>
      </c>
      <c r="B58" s="632" t="s">
        <v>8</v>
      </c>
      <c r="C58" s="573">
        <f>SUM(C59:C63)</f>
        <v>0</v>
      </c>
      <c r="D58" s="573">
        <f>SUM(D59:D63)</f>
        <v>0</v>
      </c>
      <c r="F58" s="573">
        <f t="shared" ref="F58:K58" si="10">SUM(F59:F63)</f>
        <v>0</v>
      </c>
      <c r="G58" s="573">
        <f t="shared" si="10"/>
        <v>0</v>
      </c>
      <c r="H58" s="573">
        <f t="shared" si="10"/>
        <v>0</v>
      </c>
      <c r="I58" s="573">
        <f t="shared" si="10"/>
        <v>0</v>
      </c>
      <c r="J58" s="573">
        <f t="shared" si="10"/>
        <v>0</v>
      </c>
      <c r="K58" s="573">
        <f t="shared" si="10"/>
        <v>0</v>
      </c>
      <c r="L58" s="613">
        <f t="shared" si="1"/>
        <v>0</v>
      </c>
      <c r="M58" s="613">
        <f t="shared" si="2"/>
        <v>0</v>
      </c>
    </row>
    <row r="59" spans="1:17" ht="18">
      <c r="A59" s="16" t="s">
        <v>285</v>
      </c>
      <c r="B59" s="633" t="s">
        <v>52</v>
      </c>
      <c r="C59" s="628"/>
      <c r="D59" s="577"/>
      <c r="F59" s="628"/>
      <c r="G59" s="577"/>
      <c r="H59" s="628"/>
      <c r="I59" s="577"/>
      <c r="J59" s="628"/>
      <c r="K59" s="577"/>
      <c r="L59" s="613">
        <f t="shared" si="1"/>
        <v>0</v>
      </c>
      <c r="M59" s="613">
        <f t="shared" si="2"/>
        <v>0</v>
      </c>
    </row>
    <row r="60" spans="1:17" ht="30">
      <c r="A60" s="16" t="s">
        <v>286</v>
      </c>
      <c r="B60" s="633" t="s">
        <v>54</v>
      </c>
      <c r="C60" s="628"/>
      <c r="D60" s="577"/>
      <c r="F60" s="628"/>
      <c r="G60" s="577"/>
      <c r="H60" s="628"/>
      <c r="I60" s="577"/>
      <c r="J60" s="628"/>
      <c r="K60" s="577"/>
      <c r="L60" s="613">
        <f t="shared" si="1"/>
        <v>0</v>
      </c>
      <c r="M60" s="613">
        <f t="shared" si="2"/>
        <v>0</v>
      </c>
    </row>
    <row r="61" spans="1:17" ht="18">
      <c r="A61" s="16" t="s">
        <v>287</v>
      </c>
      <c r="B61" s="633" t="s">
        <v>53</v>
      </c>
      <c r="C61" s="577"/>
      <c r="D61" s="577"/>
      <c r="F61" s="577"/>
      <c r="G61" s="577"/>
      <c r="H61" s="577"/>
      <c r="I61" s="577"/>
      <c r="J61" s="577"/>
      <c r="K61" s="577"/>
      <c r="L61" s="613">
        <f t="shared" si="1"/>
        <v>0</v>
      </c>
      <c r="M61" s="613">
        <f t="shared" si="2"/>
        <v>0</v>
      </c>
    </row>
    <row r="62" spans="1:17" ht="18">
      <c r="A62" s="16" t="s">
        <v>288</v>
      </c>
      <c r="B62" s="633" t="s">
        <v>27</v>
      </c>
      <c r="C62" s="628"/>
      <c r="D62" s="577"/>
      <c r="F62" s="628"/>
      <c r="G62" s="577"/>
      <c r="H62" s="628"/>
      <c r="I62" s="577"/>
      <c r="J62" s="628"/>
      <c r="K62" s="577"/>
      <c r="L62" s="613">
        <f t="shared" si="1"/>
        <v>0</v>
      </c>
      <c r="M62" s="613">
        <f t="shared" si="2"/>
        <v>0</v>
      </c>
    </row>
    <row r="63" spans="1:17" ht="18">
      <c r="A63" s="16" t="s">
        <v>322</v>
      </c>
      <c r="B63" s="634" t="s">
        <v>323</v>
      </c>
      <c r="C63" s="628"/>
      <c r="D63" s="580"/>
      <c r="F63" s="628"/>
      <c r="G63" s="580"/>
      <c r="H63" s="628"/>
      <c r="I63" s="580"/>
      <c r="J63" s="628"/>
      <c r="K63" s="580"/>
      <c r="L63" s="613">
        <f t="shared" si="1"/>
        <v>0</v>
      </c>
      <c r="M63" s="613">
        <f t="shared" si="2"/>
        <v>0</v>
      </c>
    </row>
    <row r="64" spans="1:17" ht="18">
      <c r="A64" s="13">
        <v>2</v>
      </c>
      <c r="B64" s="47" t="s">
        <v>95</v>
      </c>
      <c r="C64" s="635"/>
      <c r="D64" s="581">
        <f>SUM(D65:D70)</f>
        <v>0</v>
      </c>
      <c r="F64" s="635"/>
      <c r="G64" s="581">
        <f>SUM(G65:G70)</f>
        <v>0</v>
      </c>
      <c r="H64" s="635"/>
      <c r="I64" s="581">
        <f>SUM(I65:I70)</f>
        <v>0</v>
      </c>
      <c r="J64" s="635"/>
      <c r="K64" s="581">
        <f>SUM(K65:K70)</f>
        <v>0</v>
      </c>
      <c r="L64" s="613">
        <f t="shared" si="1"/>
        <v>0</v>
      </c>
      <c r="M64" s="613">
        <f t="shared" si="2"/>
        <v>0</v>
      </c>
    </row>
    <row r="65" spans="1:13" ht="18">
      <c r="A65" s="15">
        <v>2.1</v>
      </c>
      <c r="B65" s="636" t="s">
        <v>89</v>
      </c>
      <c r="C65" s="635"/>
      <c r="D65" s="582"/>
      <c r="F65" s="635"/>
      <c r="G65" s="582"/>
      <c r="H65" s="635"/>
      <c r="I65" s="582"/>
      <c r="J65" s="635"/>
      <c r="K65" s="582"/>
      <c r="L65" s="613">
        <f t="shared" si="1"/>
        <v>0</v>
      </c>
      <c r="M65" s="613">
        <f t="shared" si="2"/>
        <v>0</v>
      </c>
    </row>
    <row r="66" spans="1:13" ht="18">
      <c r="A66" s="15">
        <v>2.2000000000000002</v>
      </c>
      <c r="B66" s="636" t="s">
        <v>93</v>
      </c>
      <c r="C66" s="637"/>
      <c r="D66" s="582"/>
      <c r="F66" s="637"/>
      <c r="G66" s="582"/>
      <c r="H66" s="637"/>
      <c r="I66" s="582"/>
      <c r="J66" s="637"/>
      <c r="K66" s="582"/>
      <c r="L66" s="613">
        <f t="shared" si="1"/>
        <v>0</v>
      </c>
      <c r="M66" s="613">
        <f t="shared" si="2"/>
        <v>0</v>
      </c>
    </row>
    <row r="67" spans="1:13" ht="18">
      <c r="A67" s="15">
        <v>2.2999999999999998</v>
      </c>
      <c r="B67" s="636" t="s">
        <v>92</v>
      </c>
      <c r="C67" s="637"/>
      <c r="D67" s="582"/>
      <c r="F67" s="637"/>
      <c r="G67" s="582"/>
      <c r="H67" s="637"/>
      <c r="I67" s="582"/>
      <c r="J67" s="637"/>
      <c r="K67" s="582"/>
      <c r="L67" s="613">
        <f t="shared" si="1"/>
        <v>0</v>
      </c>
      <c r="M67" s="613">
        <f t="shared" si="2"/>
        <v>0</v>
      </c>
    </row>
    <row r="68" spans="1:13" ht="18">
      <c r="A68" s="15">
        <v>2.4</v>
      </c>
      <c r="B68" s="636" t="s">
        <v>94</v>
      </c>
      <c r="C68" s="637"/>
      <c r="D68" s="582"/>
      <c r="F68" s="637"/>
      <c r="G68" s="582"/>
      <c r="H68" s="637"/>
      <c r="I68" s="582"/>
      <c r="J68" s="637"/>
      <c r="K68" s="582"/>
      <c r="L68" s="613">
        <f t="shared" si="1"/>
        <v>0</v>
      </c>
      <c r="M68" s="613">
        <f t="shared" si="2"/>
        <v>0</v>
      </c>
    </row>
    <row r="69" spans="1:13" ht="18">
      <c r="A69" s="15">
        <v>2.5</v>
      </c>
      <c r="B69" s="636" t="s">
        <v>90</v>
      </c>
      <c r="C69" s="637"/>
      <c r="D69" s="582"/>
      <c r="F69" s="637"/>
      <c r="G69" s="582"/>
      <c r="H69" s="637"/>
      <c r="I69" s="582"/>
      <c r="J69" s="637"/>
      <c r="K69" s="582"/>
      <c r="L69" s="613">
        <f t="shared" si="1"/>
        <v>0</v>
      </c>
      <c r="M69" s="613">
        <f t="shared" si="2"/>
        <v>0</v>
      </c>
    </row>
    <row r="70" spans="1:13" ht="18">
      <c r="A70" s="15">
        <v>2.6</v>
      </c>
      <c r="B70" s="636" t="s">
        <v>91</v>
      </c>
      <c r="C70" s="637"/>
      <c r="D70" s="582"/>
      <c r="F70" s="637"/>
      <c r="G70" s="582"/>
      <c r="H70" s="637"/>
      <c r="I70" s="582"/>
      <c r="J70" s="637"/>
      <c r="K70" s="582"/>
      <c r="L70" s="613">
        <f t="shared" si="1"/>
        <v>0</v>
      </c>
      <c r="M70" s="613">
        <f t="shared" si="2"/>
        <v>0</v>
      </c>
    </row>
    <row r="71" spans="1:13" s="183" customFormat="1" ht="18">
      <c r="A71" s="13">
        <v>3</v>
      </c>
      <c r="B71" s="47" t="s">
        <v>421</v>
      </c>
      <c r="C71" s="638"/>
      <c r="D71" s="272"/>
      <c r="F71" s="638"/>
      <c r="G71" s="272"/>
      <c r="H71" s="638"/>
      <c r="I71" s="272"/>
      <c r="J71" s="638"/>
      <c r="K71" s="272"/>
      <c r="L71" s="613">
        <f t="shared" si="1"/>
        <v>0</v>
      </c>
      <c r="M71" s="613">
        <f t="shared" si="2"/>
        <v>0</v>
      </c>
    </row>
    <row r="72" spans="1:13" s="183" customFormat="1" ht="18">
      <c r="A72" s="13">
        <v>4</v>
      </c>
      <c r="B72" s="13" t="s">
        <v>240</v>
      </c>
      <c r="C72" s="638">
        <f>SUM(C73:C74)</f>
        <v>0</v>
      </c>
      <c r="D72" s="583">
        <f>SUM(D73:D74)</f>
        <v>0</v>
      </c>
      <c r="F72" s="638">
        <f t="shared" ref="F72:K72" si="11">SUM(F73:F74)</f>
        <v>0</v>
      </c>
      <c r="G72" s="583">
        <f t="shared" si="11"/>
        <v>0</v>
      </c>
      <c r="H72" s="638">
        <f t="shared" si="11"/>
        <v>0</v>
      </c>
      <c r="I72" s="583">
        <f t="shared" si="11"/>
        <v>0</v>
      </c>
      <c r="J72" s="638">
        <f t="shared" si="11"/>
        <v>0</v>
      </c>
      <c r="K72" s="583">
        <f t="shared" si="11"/>
        <v>0</v>
      </c>
      <c r="L72" s="613">
        <f t="shared" si="1"/>
        <v>0</v>
      </c>
      <c r="M72" s="613">
        <f t="shared" si="2"/>
        <v>0</v>
      </c>
    </row>
    <row r="73" spans="1:13" s="183" customFormat="1" ht="18">
      <c r="A73" s="15">
        <v>4.0999999999999996</v>
      </c>
      <c r="B73" s="15" t="s">
        <v>241</v>
      </c>
      <c r="C73" s="409"/>
      <c r="D73" s="409"/>
      <c r="F73" s="409"/>
      <c r="G73" s="409"/>
      <c r="H73" s="409"/>
      <c r="I73" s="409"/>
      <c r="J73" s="409"/>
      <c r="K73" s="409"/>
      <c r="L73" s="613">
        <f t="shared" si="1"/>
        <v>0</v>
      </c>
      <c r="M73" s="613">
        <f t="shared" si="2"/>
        <v>0</v>
      </c>
    </row>
    <row r="74" spans="1:13" s="183" customFormat="1" ht="18">
      <c r="A74" s="15">
        <v>4.2</v>
      </c>
      <c r="B74" s="15" t="s">
        <v>242</v>
      </c>
      <c r="C74" s="409"/>
      <c r="D74" s="409"/>
      <c r="F74" s="409"/>
      <c r="G74" s="409"/>
      <c r="H74" s="409"/>
      <c r="I74" s="409"/>
      <c r="J74" s="409"/>
      <c r="K74" s="409"/>
      <c r="L74" s="613">
        <f t="shared" ref="L74" si="12">C74+F74+H74+J74</f>
        <v>0</v>
      </c>
      <c r="M74" s="613">
        <f t="shared" ref="M74" si="13">D74+G74+I74+K74</f>
        <v>0</v>
      </c>
    </row>
    <row r="75" spans="1:13" s="183" customFormat="1" ht="18">
      <c r="A75" s="13">
        <v>5</v>
      </c>
      <c r="B75" s="269" t="s">
        <v>267</v>
      </c>
      <c r="C75" s="409"/>
      <c r="D75" s="583"/>
      <c r="F75" s="409"/>
      <c r="G75" s="583"/>
      <c r="H75" s="409"/>
      <c r="I75" s="583"/>
      <c r="J75" s="409"/>
      <c r="K75" s="583"/>
      <c r="L75" s="613">
        <v>0</v>
      </c>
      <c r="M75" s="613">
        <v>0</v>
      </c>
    </row>
    <row r="76" spans="1:13" s="183" customFormat="1" ht="18">
      <c r="A76" s="349"/>
      <c r="B76" s="349"/>
      <c r="C76" s="190"/>
      <c r="D76" s="190"/>
      <c r="F76" s="409"/>
      <c r="G76" s="409"/>
      <c r="H76" s="409"/>
      <c r="I76" s="409"/>
      <c r="J76" s="409"/>
      <c r="K76" s="619"/>
      <c r="L76" s="639"/>
      <c r="M76" s="639"/>
    </row>
    <row r="77" spans="1:13" s="183" customFormat="1" ht="18">
      <c r="A77" s="787" t="s">
        <v>465</v>
      </c>
      <c r="B77" s="787"/>
      <c r="C77" s="787"/>
      <c r="D77" s="787"/>
      <c r="F77" s="409"/>
      <c r="G77" s="409"/>
      <c r="H77" s="409"/>
      <c r="I77" s="409"/>
      <c r="J77" s="409"/>
      <c r="K77" s="619"/>
      <c r="L77" s="639"/>
      <c r="M77" s="639"/>
    </row>
    <row r="78" spans="1:13" s="183" customFormat="1" ht="18">
      <c r="A78" s="349"/>
      <c r="B78" s="349"/>
      <c r="C78" s="190"/>
      <c r="D78" s="190"/>
      <c r="F78" s="409"/>
      <c r="G78" s="409"/>
      <c r="H78" s="409"/>
      <c r="I78" s="409"/>
      <c r="J78" s="409"/>
      <c r="K78" s="619"/>
      <c r="L78" s="639"/>
      <c r="M78" s="639"/>
    </row>
    <row r="79" spans="1:13" s="221" customFormat="1" ht="18">
      <c r="F79" s="403"/>
      <c r="G79" s="403"/>
      <c r="H79" s="403"/>
      <c r="I79" s="403"/>
      <c r="J79" s="403"/>
      <c r="K79" s="640"/>
      <c r="L79" s="639"/>
      <c r="M79" s="639"/>
    </row>
    <row r="80" spans="1:13" s="183" customFormat="1" ht="18">
      <c r="A80" s="189" t="s">
        <v>96</v>
      </c>
      <c r="E80" s="186"/>
      <c r="F80" s="409"/>
      <c r="G80" s="409"/>
      <c r="H80" s="409"/>
      <c r="I80" s="409"/>
      <c r="J80" s="409"/>
      <c r="K80" s="619"/>
      <c r="L80" s="639"/>
      <c r="M80" s="639"/>
    </row>
    <row r="81" spans="1:13" s="183" customFormat="1" ht="18">
      <c r="E81" s="184"/>
      <c r="F81" s="407"/>
      <c r="G81" s="407"/>
      <c r="H81" s="407"/>
      <c r="I81" s="407"/>
      <c r="J81" s="409"/>
      <c r="K81" s="619"/>
      <c r="L81" s="639"/>
      <c r="M81" s="639"/>
    </row>
    <row r="82" spans="1:13" s="183" customFormat="1" ht="18">
      <c r="D82" s="190"/>
      <c r="E82" s="184"/>
      <c r="F82" s="407"/>
      <c r="G82" s="407"/>
      <c r="H82" s="407"/>
      <c r="I82" s="407"/>
      <c r="J82" s="409"/>
      <c r="K82" s="619"/>
      <c r="L82" s="639"/>
      <c r="M82" s="639"/>
    </row>
    <row r="83" spans="1:13" s="183" customFormat="1" ht="18">
      <c r="A83" s="184"/>
      <c r="B83" s="223" t="s">
        <v>466</v>
      </c>
      <c r="D83" s="190"/>
      <c r="E83" s="184"/>
      <c r="F83" s="407"/>
      <c r="G83" s="407"/>
      <c r="H83" s="407"/>
      <c r="I83" s="407"/>
      <c r="J83" s="409"/>
      <c r="K83" s="619"/>
      <c r="L83" s="639"/>
      <c r="M83" s="639"/>
    </row>
    <row r="84" spans="1:13" s="183" customFormat="1" ht="18">
      <c r="A84" s="184"/>
      <c r="B84" s="788" t="s">
        <v>467</v>
      </c>
      <c r="C84" s="788"/>
      <c r="D84" s="788"/>
      <c r="E84" s="184"/>
      <c r="F84" s="407"/>
      <c r="G84" s="407"/>
      <c r="H84" s="407"/>
      <c r="I84" s="407"/>
      <c r="J84" s="409"/>
      <c r="K84" s="619"/>
      <c r="L84" s="639"/>
      <c r="M84" s="639"/>
    </row>
    <row r="85" spans="1:13" s="184" customFormat="1" ht="18">
      <c r="B85" s="191" t="s">
        <v>468</v>
      </c>
      <c r="F85" s="407"/>
      <c r="G85" s="407"/>
      <c r="H85" s="407"/>
      <c r="I85" s="407"/>
      <c r="J85" s="407"/>
      <c r="K85" s="641"/>
      <c r="L85" s="639"/>
      <c r="M85" s="639"/>
    </row>
    <row r="86" spans="1:13" s="183" customFormat="1" ht="18">
      <c r="A86" s="642"/>
      <c r="B86" s="788" t="s">
        <v>469</v>
      </c>
      <c r="C86" s="788"/>
      <c r="D86" s="788"/>
      <c r="F86" s="409"/>
      <c r="G86" s="409"/>
      <c r="H86" s="409"/>
      <c r="I86" s="409"/>
      <c r="J86" s="409"/>
      <c r="K86" s="619"/>
      <c r="L86" s="639"/>
      <c r="M86" s="639"/>
    </row>
    <row r="87" spans="1:13" s="221" customFormat="1" ht="12.75">
      <c r="F87" s="403"/>
      <c r="G87" s="403"/>
      <c r="H87" s="403"/>
      <c r="I87" s="403"/>
      <c r="J87" s="403"/>
      <c r="K87" s="640"/>
      <c r="L87" s="643"/>
      <c r="M87" s="643"/>
    </row>
    <row r="88" spans="1:13" s="221" customFormat="1" ht="12.75">
      <c r="F88" s="403"/>
      <c r="G88" s="403"/>
      <c r="H88" s="403"/>
      <c r="I88" s="403"/>
      <c r="J88" s="403"/>
      <c r="K88" s="403"/>
      <c r="L88" s="644"/>
      <c r="M88" s="644"/>
    </row>
  </sheetData>
  <autoFilter ref="A8:R75"/>
  <mergeCells count="7">
    <mergeCell ref="B84:D84"/>
    <mergeCell ref="B86:D86"/>
    <mergeCell ref="L1:M1"/>
    <mergeCell ref="L2:M2"/>
    <mergeCell ref="C1:D1"/>
    <mergeCell ref="C2:D2"/>
    <mergeCell ref="A77:D7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1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showGridLines="0" view="pageBreakPreview" zoomScale="80" zoomScaleNormal="100" zoomScaleSheetLayoutView="80" workbookViewId="0">
      <selection activeCell="B24" sqref="B24"/>
    </sheetView>
  </sheetViews>
  <sheetFormatPr defaultColWidth="9.140625" defaultRowHeight="15"/>
  <cols>
    <col min="1" max="1" width="12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784" t="s">
        <v>97</v>
      </c>
      <c r="D1" s="784"/>
      <c r="E1" s="92"/>
    </row>
    <row r="2" spans="1:5" s="6" customFormat="1">
      <c r="A2" s="75" t="s">
        <v>315</v>
      </c>
      <c r="B2" s="78"/>
      <c r="C2" s="782" t="s">
        <v>1466</v>
      </c>
      <c r="D2" s="783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პლატფორმა ახალი პოლიტიკური მოძრაობა სახელმწიფო ხალხისთვის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 t="s">
        <v>1403</v>
      </c>
      <c r="C17" s="4">
        <v>30</v>
      </c>
      <c r="D17" s="4">
        <v>0</v>
      </c>
      <c r="E17" s="95"/>
    </row>
    <row r="18" spans="1:5" s="10" customFormat="1" ht="18" customHeight="1">
      <c r="A18" s="99" t="s">
        <v>319</v>
      </c>
      <c r="B18" s="88" t="s">
        <v>1404</v>
      </c>
      <c r="C18" s="4">
        <v>430</v>
      </c>
      <c r="D18" s="4">
        <v>0</v>
      </c>
      <c r="E18" s="95"/>
    </row>
    <row r="19" spans="1:5" s="10" customFormat="1">
      <c r="A19" s="99" t="s">
        <v>1405</v>
      </c>
      <c r="B19" s="88" t="s">
        <v>1408</v>
      </c>
      <c r="C19" s="4">
        <v>250</v>
      </c>
      <c r="D19" s="4">
        <v>0</v>
      </c>
      <c r="E19" s="95"/>
    </row>
    <row r="20" spans="1:5" s="10" customFormat="1">
      <c r="A20" s="99" t="s">
        <v>1406</v>
      </c>
      <c r="B20" s="88" t="s">
        <v>1409</v>
      </c>
      <c r="C20" s="4">
        <v>9266.0400000000009</v>
      </c>
      <c r="D20" s="4">
        <v>9266.0400000000009</v>
      </c>
      <c r="E20" s="95"/>
    </row>
    <row r="21" spans="1:5" s="10" customFormat="1">
      <c r="A21" s="99" t="s">
        <v>1407</v>
      </c>
      <c r="B21" s="88" t="s">
        <v>1582</v>
      </c>
      <c r="C21" s="4">
        <v>143.75</v>
      </c>
      <c r="D21" s="4">
        <v>0</v>
      </c>
      <c r="E21" s="95"/>
    </row>
    <row r="22" spans="1:5" s="10" customFormat="1">
      <c r="A22" s="99" t="s">
        <v>1596</v>
      </c>
      <c r="B22" s="88" t="s">
        <v>1583</v>
      </c>
      <c r="C22" s="4">
        <v>800</v>
      </c>
      <c r="D22" s="4">
        <v>0</v>
      </c>
      <c r="E22" s="95"/>
    </row>
    <row r="23" spans="1:5" s="10" customFormat="1">
      <c r="A23" s="99" t="s">
        <v>1597</v>
      </c>
      <c r="B23" s="88" t="s">
        <v>1584</v>
      </c>
      <c r="C23" s="4">
        <v>2427.7199999999998</v>
      </c>
      <c r="D23" s="4">
        <v>2428</v>
      </c>
      <c r="E23" s="95"/>
    </row>
    <row r="24" spans="1:5" s="10" customFormat="1">
      <c r="A24" s="99" t="s">
        <v>1598</v>
      </c>
      <c r="B24" s="88" t="s">
        <v>1585</v>
      </c>
      <c r="C24" s="4">
        <v>3750</v>
      </c>
      <c r="D24" s="4">
        <v>0</v>
      </c>
      <c r="E24" s="95"/>
    </row>
    <row r="25" spans="1:5" s="10" customFormat="1">
      <c r="A25" s="99" t="s">
        <v>1599</v>
      </c>
      <c r="B25" s="88" t="s">
        <v>1586</v>
      </c>
      <c r="C25" s="4">
        <v>4349.6000000000004</v>
      </c>
      <c r="D25" s="4">
        <v>18221.8</v>
      </c>
      <c r="E25" s="95"/>
    </row>
    <row r="26" spans="1:5" s="10" customFormat="1">
      <c r="A26" s="99" t="s">
        <v>1600</v>
      </c>
      <c r="B26" s="88" t="s">
        <v>1587</v>
      </c>
      <c r="C26" s="4">
        <v>6375</v>
      </c>
      <c r="D26" s="4">
        <v>2000</v>
      </c>
      <c r="E26" s="95"/>
    </row>
    <row r="27" spans="1:5" s="10" customFormat="1">
      <c r="A27" s="99" t="s">
        <v>1601</v>
      </c>
      <c r="B27" s="88" t="s">
        <v>1588</v>
      </c>
      <c r="C27" s="4">
        <v>21970</v>
      </c>
      <c r="D27" s="4">
        <v>5410</v>
      </c>
      <c r="E27" s="95"/>
    </row>
    <row r="28" spans="1:5" s="10" customFormat="1">
      <c r="A28" s="99" t="s">
        <v>1602</v>
      </c>
      <c r="B28" s="88" t="s">
        <v>1589</v>
      </c>
      <c r="C28" s="4">
        <v>10565.55</v>
      </c>
      <c r="D28" s="4">
        <v>0</v>
      </c>
      <c r="E28" s="95"/>
    </row>
    <row r="29" spans="1:5" s="10" customFormat="1">
      <c r="A29" s="99" t="s">
        <v>1603</v>
      </c>
      <c r="B29" s="88" t="s">
        <v>1584</v>
      </c>
      <c r="C29" s="4">
        <v>6000.42</v>
      </c>
      <c r="D29" s="4">
        <v>0</v>
      </c>
      <c r="E29" s="95"/>
    </row>
    <row r="30" spans="1:5" s="10" customFormat="1">
      <c r="A30" s="99" t="s">
        <v>1604</v>
      </c>
      <c r="B30" s="88" t="s">
        <v>1590</v>
      </c>
      <c r="C30" s="4">
        <v>2620</v>
      </c>
      <c r="D30" s="4">
        <v>1300</v>
      </c>
      <c r="E30" s="95"/>
    </row>
    <row r="31" spans="1:5" s="10" customFormat="1">
      <c r="A31" s="99" t="s">
        <v>1605</v>
      </c>
      <c r="B31" s="88" t="s">
        <v>1591</v>
      </c>
      <c r="C31" s="4">
        <v>2362.5</v>
      </c>
      <c r="D31" s="4">
        <v>1890</v>
      </c>
      <c r="E31" s="95"/>
    </row>
    <row r="32" spans="1:5" s="10" customFormat="1">
      <c r="A32" s="99" t="s">
        <v>1606</v>
      </c>
      <c r="B32" s="88" t="s">
        <v>1583</v>
      </c>
      <c r="C32" s="4">
        <v>1545</v>
      </c>
      <c r="D32" s="4">
        <v>160</v>
      </c>
      <c r="E32" s="95"/>
    </row>
    <row r="33" spans="1:5" s="10" customFormat="1">
      <c r="A33" s="99" t="s">
        <v>1607</v>
      </c>
      <c r="B33" s="88" t="s">
        <v>1592</v>
      </c>
      <c r="C33" s="4">
        <v>1124.9100000000001</v>
      </c>
      <c r="D33" s="4">
        <v>3750</v>
      </c>
      <c r="E33" s="95"/>
    </row>
    <row r="34" spans="1:5" s="10" customFormat="1">
      <c r="A34" s="99" t="s">
        <v>1608</v>
      </c>
      <c r="B34" s="88" t="s">
        <v>1503</v>
      </c>
      <c r="C34" s="4">
        <v>550.6</v>
      </c>
      <c r="D34" s="4">
        <v>0</v>
      </c>
      <c r="E34" s="95"/>
    </row>
    <row r="35" spans="1:5" s="10" customFormat="1">
      <c r="A35" s="99" t="s">
        <v>1609</v>
      </c>
      <c r="B35" s="89" t="s">
        <v>1593</v>
      </c>
      <c r="C35" s="4">
        <v>30</v>
      </c>
      <c r="D35" s="4">
        <v>30</v>
      </c>
      <c r="E35" s="95"/>
    </row>
    <row r="36" spans="1:5" s="10" customFormat="1">
      <c r="A36" s="99" t="s">
        <v>1610</v>
      </c>
      <c r="B36" s="89" t="s">
        <v>1594</v>
      </c>
      <c r="C36" s="4">
        <v>21075.919999999998</v>
      </c>
      <c r="D36" s="4">
        <v>10000</v>
      </c>
      <c r="E36" s="95"/>
    </row>
    <row r="37" spans="1:5" s="10" customFormat="1">
      <c r="A37" s="99" t="s">
        <v>1611</v>
      </c>
      <c r="B37" s="88" t="s">
        <v>1595</v>
      </c>
      <c r="C37" s="4">
        <v>35.64</v>
      </c>
      <c r="D37" s="4">
        <v>35.64</v>
      </c>
      <c r="E37" s="95"/>
    </row>
    <row r="38" spans="1:5" s="10" customFormat="1">
      <c r="A38" s="99" t="s">
        <v>1612</v>
      </c>
      <c r="B38" s="88" t="s">
        <v>1614</v>
      </c>
      <c r="C38" s="4">
        <v>1102</v>
      </c>
      <c r="D38" s="4"/>
      <c r="E38" s="95"/>
    </row>
    <row r="39" spans="1:5" s="10" customFormat="1">
      <c r="A39" s="99" t="s">
        <v>1613</v>
      </c>
      <c r="B39" s="88" t="s">
        <v>1615</v>
      </c>
      <c r="C39" s="4">
        <v>100</v>
      </c>
      <c r="D39" s="4"/>
      <c r="E39" s="95"/>
    </row>
    <row r="40" spans="1:5" s="10" customFormat="1">
      <c r="B40" s="586" t="s">
        <v>406</v>
      </c>
      <c r="C40" s="4">
        <f>SUM(C17:C39)</f>
        <v>96904.650000000009</v>
      </c>
      <c r="D40" s="4">
        <f>SUM(D17:D37)</f>
        <v>54491.479999999996</v>
      </c>
      <c r="E40" s="95"/>
    </row>
    <row r="41" spans="1:5">
      <c r="A41" s="44"/>
      <c r="B41" s="44"/>
    </row>
    <row r="42" spans="1:5">
      <c r="A42" s="2" t="s">
        <v>409</v>
      </c>
      <c r="E42" s="5"/>
    </row>
    <row r="43" spans="1:5">
      <c r="A43" s="2" t="s">
        <v>393</v>
      </c>
    </row>
    <row r="44" spans="1:5">
      <c r="A44" s="214" t="s">
        <v>394</v>
      </c>
    </row>
    <row r="45" spans="1:5">
      <c r="A45" s="214"/>
    </row>
    <row r="46" spans="1:5">
      <c r="A46" s="214" t="s">
        <v>334</v>
      </c>
    </row>
    <row r="47" spans="1:5" s="23" customFormat="1" ht="12.75"/>
    <row r="48" spans="1:5">
      <c r="A48" s="70" t="s">
        <v>96</v>
      </c>
      <c r="E48" s="5"/>
    </row>
    <row r="49" spans="1:9">
      <c r="E49"/>
      <c r="F49"/>
      <c r="G49"/>
      <c r="H49"/>
      <c r="I49"/>
    </row>
    <row r="50" spans="1:9">
      <c r="D50" s="12"/>
      <c r="E50"/>
      <c r="F50"/>
      <c r="G50"/>
      <c r="H50"/>
      <c r="I50"/>
    </row>
    <row r="51" spans="1:9">
      <c r="A51" s="70"/>
      <c r="B51" s="70" t="s">
        <v>259</v>
      </c>
      <c r="D51" s="12"/>
      <c r="E51"/>
      <c r="F51"/>
      <c r="G51"/>
      <c r="H51"/>
      <c r="I51"/>
    </row>
    <row r="52" spans="1:9">
      <c r="B52" s="2" t="s">
        <v>258</v>
      </c>
      <c r="D52" s="12"/>
      <c r="E52"/>
      <c r="F52"/>
      <c r="G52"/>
      <c r="H52"/>
      <c r="I52"/>
    </row>
    <row r="53" spans="1:9" customFormat="1" ht="12.75">
      <c r="A53" s="66"/>
      <c r="B53" s="66" t="s">
        <v>127</v>
      </c>
    </row>
    <row r="54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0"/>
  <sheetViews>
    <sheetView view="pageBreakPreview" topLeftCell="A40" zoomScale="85" zoomScaleSheetLayoutView="85" workbookViewId="0">
      <selection activeCell="L40" sqref="L1:M1048576"/>
    </sheetView>
  </sheetViews>
  <sheetFormatPr defaultColWidth="9.140625" defaultRowHeight="15"/>
  <cols>
    <col min="1" max="1" width="5.42578125" style="454" customWidth="1"/>
    <col min="2" max="2" width="14.7109375" style="454" customWidth="1"/>
    <col min="3" max="3" width="26" style="483" customWidth="1"/>
    <col min="4" max="4" width="17.5703125" style="454" customWidth="1"/>
    <col min="5" max="5" width="41.140625" style="454" customWidth="1"/>
    <col min="6" max="6" width="15.7109375" style="454" customWidth="1"/>
    <col min="7" max="7" width="15.5703125" style="496" customWidth="1"/>
    <col min="8" max="8" width="10.28515625" style="474" customWidth="1"/>
    <col min="9" max="9" width="23.5703125" style="474" customWidth="1"/>
    <col min="10" max="10" width="0" style="454" hidden="1" customWidth="1"/>
    <col min="11" max="11" width="7.7109375" style="454" hidden="1" customWidth="1"/>
    <col min="12" max="13" width="0" style="454" hidden="1" customWidth="1"/>
    <col min="14" max="16384" width="9.140625" style="454"/>
  </cols>
  <sheetData>
    <row r="1" spans="1:11" ht="18">
      <c r="A1" s="451" t="s">
        <v>441</v>
      </c>
      <c r="B1" s="451"/>
      <c r="C1" s="475"/>
      <c r="D1" s="452"/>
      <c r="E1" s="452"/>
      <c r="F1" s="452"/>
      <c r="G1" s="485"/>
      <c r="H1" s="453"/>
      <c r="I1" s="792" t="s">
        <v>97</v>
      </c>
      <c r="J1" s="792"/>
    </row>
    <row r="2" spans="1:11" ht="18">
      <c r="A2" s="455" t="s">
        <v>128</v>
      </c>
      <c r="B2" s="451"/>
      <c r="C2" s="475"/>
      <c r="D2" s="452"/>
      <c r="E2" s="452"/>
      <c r="F2" s="452"/>
      <c r="G2" s="485"/>
      <c r="H2" s="453"/>
      <c r="I2" s="793" t="s">
        <v>1466</v>
      </c>
      <c r="J2" s="794"/>
    </row>
    <row r="3" spans="1:11" ht="18">
      <c r="A3" s="455"/>
      <c r="B3" s="455"/>
      <c r="C3" s="476"/>
      <c r="D3" s="451"/>
      <c r="E3" s="451"/>
      <c r="F3" s="451"/>
      <c r="G3" s="485"/>
      <c r="H3" s="453"/>
      <c r="I3" s="453"/>
    </row>
    <row r="4" spans="1:11" ht="18">
      <c r="A4" s="452" t="s">
        <v>262</v>
      </c>
      <c r="B4" s="452"/>
      <c r="C4" s="475"/>
      <c r="D4" s="452"/>
      <c r="E4" s="452"/>
      <c r="F4" s="452"/>
      <c r="G4" s="486"/>
      <c r="H4" s="456"/>
      <c r="I4" s="456"/>
    </row>
    <row r="5" spans="1:11" ht="18">
      <c r="A5" s="457" t="str">
        <f>'ფორმა N1'!D4</f>
        <v>პლატფორმა ახალი პოლიტიკური მოძრაობა სახელმწიფო ხალხისთვის</v>
      </c>
      <c r="B5" s="457"/>
      <c r="C5" s="477"/>
      <c r="D5" s="457"/>
      <c r="E5" s="457"/>
      <c r="F5" s="457"/>
      <c r="G5" s="487"/>
      <c r="H5" s="458"/>
      <c r="I5" s="458"/>
    </row>
    <row r="6" spans="1:11" ht="18">
      <c r="A6" s="452"/>
      <c r="B6" s="452"/>
      <c r="C6" s="475"/>
      <c r="D6" s="452"/>
      <c r="E6" s="452"/>
      <c r="F6" s="452"/>
      <c r="G6" s="486"/>
      <c r="H6" s="456"/>
      <c r="I6" s="456"/>
    </row>
    <row r="7" spans="1:11" ht="18">
      <c r="A7" s="459"/>
      <c r="B7" s="459"/>
      <c r="C7" s="478"/>
      <c r="D7" s="459"/>
      <c r="E7" s="459"/>
      <c r="F7" s="459"/>
      <c r="G7" s="485"/>
      <c r="H7" s="459"/>
      <c r="I7" s="459"/>
    </row>
    <row r="8" spans="1:11" s="473" customFormat="1" ht="90">
      <c r="A8" s="460" t="s">
        <v>64</v>
      </c>
      <c r="B8" s="460" t="s">
        <v>325</v>
      </c>
      <c r="C8" s="484" t="s">
        <v>326</v>
      </c>
      <c r="D8" s="460" t="s">
        <v>215</v>
      </c>
      <c r="E8" s="460" t="s">
        <v>330</v>
      </c>
      <c r="F8" s="460" t="s">
        <v>333</v>
      </c>
      <c r="G8" s="488" t="s">
        <v>10</v>
      </c>
      <c r="H8" s="449" t="s">
        <v>9</v>
      </c>
      <c r="I8" s="449" t="s">
        <v>375</v>
      </c>
      <c r="J8" s="473" t="s">
        <v>332</v>
      </c>
    </row>
    <row r="9" spans="1:11" ht="18">
      <c r="A9" s="460">
        <v>1</v>
      </c>
      <c r="B9" s="446" t="s">
        <v>563</v>
      </c>
      <c r="C9" s="479" t="s">
        <v>1537</v>
      </c>
      <c r="D9" s="446">
        <v>39001040068</v>
      </c>
      <c r="E9" s="446" t="s">
        <v>1538</v>
      </c>
      <c r="F9" s="443" t="s">
        <v>332</v>
      </c>
      <c r="G9" s="489">
        <v>125</v>
      </c>
      <c r="H9" s="444">
        <v>0</v>
      </c>
      <c r="I9" s="445">
        <v>25</v>
      </c>
      <c r="K9" s="546"/>
    </row>
    <row r="10" spans="1:11" ht="18">
      <c r="A10" s="460">
        <v>2</v>
      </c>
      <c r="B10" s="446" t="s">
        <v>1190</v>
      </c>
      <c r="C10" s="480" t="s">
        <v>1191</v>
      </c>
      <c r="D10" s="446" t="s">
        <v>1192</v>
      </c>
      <c r="E10" s="446" t="s">
        <v>1193</v>
      </c>
      <c r="F10" s="443" t="s">
        <v>332</v>
      </c>
      <c r="G10" s="489">
        <f t="shared" ref="G10:G16" si="0">K10/0.8</f>
        <v>1125</v>
      </c>
      <c r="H10" s="447">
        <v>720</v>
      </c>
      <c r="I10" s="445">
        <f t="shared" ref="I10:I16" si="1">G10*20/100</f>
        <v>225</v>
      </c>
      <c r="K10" s="448">
        <v>900</v>
      </c>
    </row>
    <row r="11" spans="1:11" ht="18">
      <c r="A11" s="460">
        <v>3</v>
      </c>
      <c r="B11" s="446" t="s">
        <v>890</v>
      </c>
      <c r="C11" s="480" t="s">
        <v>895</v>
      </c>
      <c r="D11" s="446" t="s">
        <v>481</v>
      </c>
      <c r="E11" s="446" t="s">
        <v>929</v>
      </c>
      <c r="F11" s="443" t="s">
        <v>332</v>
      </c>
      <c r="G11" s="489">
        <f t="shared" si="0"/>
        <v>3125</v>
      </c>
      <c r="H11" s="444">
        <v>2500</v>
      </c>
      <c r="I11" s="445">
        <f t="shared" si="1"/>
        <v>625</v>
      </c>
      <c r="K11" s="448">
        <v>2500</v>
      </c>
    </row>
    <row r="12" spans="1:11" ht="18">
      <c r="A12" s="460">
        <v>4</v>
      </c>
      <c r="B12" s="446" t="s">
        <v>894</v>
      </c>
      <c r="C12" s="480" t="s">
        <v>895</v>
      </c>
      <c r="D12" s="446" t="s">
        <v>501</v>
      </c>
      <c r="E12" s="446" t="s">
        <v>896</v>
      </c>
      <c r="F12" s="443" t="s">
        <v>332</v>
      </c>
      <c r="G12" s="489">
        <f t="shared" si="0"/>
        <v>6250</v>
      </c>
      <c r="H12" s="444">
        <v>5000</v>
      </c>
      <c r="I12" s="445">
        <f t="shared" si="1"/>
        <v>1250</v>
      </c>
      <c r="K12" s="448">
        <v>5000</v>
      </c>
    </row>
    <row r="13" spans="1:11" ht="18">
      <c r="A13" s="460">
        <v>5</v>
      </c>
      <c r="B13" s="446" t="s">
        <v>1247</v>
      </c>
      <c r="C13" s="480" t="s">
        <v>1248</v>
      </c>
      <c r="D13" s="446" t="s">
        <v>1249</v>
      </c>
      <c r="E13" s="446" t="s">
        <v>1250</v>
      </c>
      <c r="F13" s="443" t="s">
        <v>332</v>
      </c>
      <c r="G13" s="489">
        <f t="shared" si="0"/>
        <v>625</v>
      </c>
      <c r="H13" s="447">
        <v>500</v>
      </c>
      <c r="I13" s="445">
        <f t="shared" si="1"/>
        <v>125</v>
      </c>
      <c r="K13" s="448">
        <v>500</v>
      </c>
    </row>
    <row r="14" spans="1:11" ht="18">
      <c r="A14" s="460">
        <v>6</v>
      </c>
      <c r="B14" s="446" t="s">
        <v>1184</v>
      </c>
      <c r="C14" s="480" t="s">
        <v>1185</v>
      </c>
      <c r="D14" s="446" t="s">
        <v>1186</v>
      </c>
      <c r="E14" s="446" t="s">
        <v>1187</v>
      </c>
      <c r="F14" s="443" t="s">
        <v>332</v>
      </c>
      <c r="G14" s="489">
        <f t="shared" si="0"/>
        <v>1125</v>
      </c>
      <c r="H14" s="447">
        <v>720</v>
      </c>
      <c r="I14" s="445">
        <f t="shared" si="1"/>
        <v>225</v>
      </c>
      <c r="K14" s="448">
        <v>900</v>
      </c>
    </row>
    <row r="15" spans="1:11" ht="18">
      <c r="A15" s="460">
        <v>7</v>
      </c>
      <c r="B15" s="446" t="s">
        <v>1205</v>
      </c>
      <c r="C15" s="480" t="s">
        <v>1206</v>
      </c>
      <c r="D15" s="446" t="s">
        <v>1207</v>
      </c>
      <c r="E15" s="446" t="s">
        <v>1208</v>
      </c>
      <c r="F15" s="443" t="s">
        <v>332</v>
      </c>
      <c r="G15" s="489">
        <f t="shared" si="0"/>
        <v>1125</v>
      </c>
      <c r="H15" s="447">
        <v>720</v>
      </c>
      <c r="I15" s="445">
        <f t="shared" si="1"/>
        <v>225</v>
      </c>
      <c r="K15" s="448">
        <v>900</v>
      </c>
    </row>
    <row r="16" spans="1:11" ht="18">
      <c r="A16" s="460">
        <v>8</v>
      </c>
      <c r="B16" s="446" t="s">
        <v>1209</v>
      </c>
      <c r="C16" s="480" t="s">
        <v>1210</v>
      </c>
      <c r="D16" s="536" t="s">
        <v>1474</v>
      </c>
      <c r="E16" s="446" t="s">
        <v>1211</v>
      </c>
      <c r="F16" s="443" t="s">
        <v>332</v>
      </c>
      <c r="G16" s="489">
        <f t="shared" si="0"/>
        <v>1125</v>
      </c>
      <c r="H16" s="447">
        <v>720</v>
      </c>
      <c r="I16" s="445">
        <f t="shared" si="1"/>
        <v>225</v>
      </c>
      <c r="K16" s="448">
        <v>900</v>
      </c>
    </row>
    <row r="17" spans="1:11" ht="18">
      <c r="A17" s="460">
        <v>9</v>
      </c>
      <c r="B17" s="538" t="s">
        <v>768</v>
      </c>
      <c r="C17" s="441" t="s">
        <v>1541</v>
      </c>
      <c r="D17" s="540" t="s">
        <v>1542</v>
      </c>
      <c r="E17" s="538" t="s">
        <v>1538</v>
      </c>
      <c r="F17" s="537" t="s">
        <v>332</v>
      </c>
      <c r="G17" s="489">
        <v>125</v>
      </c>
      <c r="H17" s="444">
        <v>0</v>
      </c>
      <c r="I17" s="444">
        <v>25</v>
      </c>
      <c r="K17" s="549"/>
    </row>
    <row r="18" spans="1:11" ht="18">
      <c r="A18" s="460">
        <v>10</v>
      </c>
      <c r="B18" s="446" t="s">
        <v>1172</v>
      </c>
      <c r="C18" s="480" t="s">
        <v>1173</v>
      </c>
      <c r="D18" s="446" t="s">
        <v>1174</v>
      </c>
      <c r="E18" s="446" t="s">
        <v>1175</v>
      </c>
      <c r="F18" s="443" t="s">
        <v>332</v>
      </c>
      <c r="G18" s="489">
        <f t="shared" ref="G18:G35" si="2">K18/0.8</f>
        <v>1125</v>
      </c>
      <c r="H18" s="447">
        <v>720</v>
      </c>
      <c r="I18" s="445">
        <f t="shared" ref="I18:I35" si="3">G18*20/100</f>
        <v>225</v>
      </c>
      <c r="K18" s="448">
        <v>900</v>
      </c>
    </row>
    <row r="19" spans="1:11" ht="18">
      <c r="A19" s="460">
        <v>11</v>
      </c>
      <c r="B19" s="446" t="s">
        <v>1329</v>
      </c>
      <c r="C19" s="479" t="s">
        <v>1330</v>
      </c>
      <c r="D19" s="446" t="s">
        <v>1268</v>
      </c>
      <c r="E19" s="446" t="s">
        <v>1045</v>
      </c>
      <c r="F19" s="443" t="s">
        <v>332</v>
      </c>
      <c r="G19" s="489">
        <f t="shared" si="2"/>
        <v>2750</v>
      </c>
      <c r="H19" s="444">
        <v>2200</v>
      </c>
      <c r="I19" s="445">
        <f t="shared" si="3"/>
        <v>550</v>
      </c>
      <c r="K19" s="546">
        <v>2200</v>
      </c>
    </row>
    <row r="20" spans="1:11" ht="18">
      <c r="A20" s="460">
        <v>12</v>
      </c>
      <c r="B20" s="446" t="s">
        <v>598</v>
      </c>
      <c r="C20" s="480" t="s">
        <v>1188</v>
      </c>
      <c r="D20" s="446" t="s">
        <v>1218</v>
      </c>
      <c r="E20" s="446" t="s">
        <v>1219</v>
      </c>
      <c r="F20" s="443" t="s">
        <v>332</v>
      </c>
      <c r="G20" s="489">
        <f t="shared" si="2"/>
        <v>1125</v>
      </c>
      <c r="H20" s="447">
        <v>720</v>
      </c>
      <c r="I20" s="445">
        <f t="shared" si="3"/>
        <v>225</v>
      </c>
      <c r="K20" s="448">
        <v>900</v>
      </c>
    </row>
    <row r="21" spans="1:11" ht="18">
      <c r="A21" s="460">
        <v>13</v>
      </c>
      <c r="B21" s="446" t="s">
        <v>852</v>
      </c>
      <c r="C21" s="479" t="s">
        <v>1331</v>
      </c>
      <c r="D21" s="446" t="s">
        <v>1269</v>
      </c>
      <c r="E21" s="462" t="s">
        <v>913</v>
      </c>
      <c r="F21" s="443" t="s">
        <v>332</v>
      </c>
      <c r="G21" s="489">
        <f t="shared" si="2"/>
        <v>1875</v>
      </c>
      <c r="H21" s="444">
        <v>1500</v>
      </c>
      <c r="I21" s="445">
        <f t="shared" si="3"/>
        <v>375</v>
      </c>
      <c r="K21" s="546">
        <v>1500</v>
      </c>
    </row>
    <row r="22" spans="1:11" ht="18">
      <c r="A22" s="460">
        <v>14</v>
      </c>
      <c r="B22" s="446" t="s">
        <v>911</v>
      </c>
      <c r="C22" s="480" t="s">
        <v>912</v>
      </c>
      <c r="D22" s="446" t="s">
        <v>484</v>
      </c>
      <c r="E22" s="446" t="s">
        <v>913</v>
      </c>
      <c r="F22" s="443" t="s">
        <v>332</v>
      </c>
      <c r="G22" s="489">
        <f t="shared" si="2"/>
        <v>2500</v>
      </c>
      <c r="H22" s="444">
        <v>2000</v>
      </c>
      <c r="I22" s="445">
        <f t="shared" si="3"/>
        <v>500</v>
      </c>
      <c r="K22" s="448">
        <v>2000</v>
      </c>
    </row>
    <row r="23" spans="1:11" ht="18">
      <c r="A23" s="460">
        <v>15</v>
      </c>
      <c r="B23" s="446" t="s">
        <v>1214</v>
      </c>
      <c r="C23" s="480" t="s">
        <v>1215</v>
      </c>
      <c r="D23" s="446" t="s">
        <v>1216</v>
      </c>
      <c r="E23" s="446" t="s">
        <v>1217</v>
      </c>
      <c r="F23" s="443" t="s">
        <v>332</v>
      </c>
      <c r="G23" s="489">
        <f t="shared" si="2"/>
        <v>1125</v>
      </c>
      <c r="H23" s="447">
        <v>720</v>
      </c>
      <c r="I23" s="445">
        <f t="shared" si="3"/>
        <v>225</v>
      </c>
      <c r="K23" s="448">
        <v>900</v>
      </c>
    </row>
    <row r="24" spans="1:11" ht="18">
      <c r="A24" s="460">
        <v>16</v>
      </c>
      <c r="B24" s="441" t="s">
        <v>590</v>
      </c>
      <c r="C24" s="441" t="s">
        <v>882</v>
      </c>
      <c r="D24" s="442" t="s">
        <v>883</v>
      </c>
      <c r="E24" s="441" t="s">
        <v>884</v>
      </c>
      <c r="F24" s="537" t="s">
        <v>332</v>
      </c>
      <c r="G24" s="489">
        <f t="shared" si="2"/>
        <v>12500</v>
      </c>
      <c r="H24" s="444">
        <v>0</v>
      </c>
      <c r="I24" s="444">
        <f t="shared" si="3"/>
        <v>2500</v>
      </c>
      <c r="K24" s="444">
        <v>10000</v>
      </c>
    </row>
    <row r="25" spans="1:11" ht="18">
      <c r="A25" s="460">
        <v>17</v>
      </c>
      <c r="B25" s="446" t="s">
        <v>1172</v>
      </c>
      <c r="C25" s="480" t="s">
        <v>1220</v>
      </c>
      <c r="D25" s="446" t="s">
        <v>1221</v>
      </c>
      <c r="E25" s="446" t="s">
        <v>1222</v>
      </c>
      <c r="F25" s="443" t="s">
        <v>332</v>
      </c>
      <c r="G25" s="489">
        <f t="shared" si="2"/>
        <v>1125</v>
      </c>
      <c r="H25" s="447">
        <v>720</v>
      </c>
      <c r="I25" s="445">
        <f t="shared" si="3"/>
        <v>225</v>
      </c>
      <c r="K25" s="448">
        <v>900</v>
      </c>
    </row>
    <row r="26" spans="1:11" ht="18">
      <c r="A26" s="460">
        <v>18</v>
      </c>
      <c r="B26" s="446" t="s">
        <v>768</v>
      </c>
      <c r="C26" s="480" t="s">
        <v>1244</v>
      </c>
      <c r="D26" s="446" t="s">
        <v>1245</v>
      </c>
      <c r="E26" s="446" t="s">
        <v>1246</v>
      </c>
      <c r="F26" s="443" t="s">
        <v>332</v>
      </c>
      <c r="G26" s="489">
        <f t="shared" si="2"/>
        <v>1125</v>
      </c>
      <c r="H26" s="447">
        <v>720</v>
      </c>
      <c r="I26" s="445">
        <f t="shared" si="3"/>
        <v>225</v>
      </c>
      <c r="K26" s="448">
        <v>900</v>
      </c>
    </row>
    <row r="27" spans="1:11" ht="18">
      <c r="A27" s="460">
        <v>19</v>
      </c>
      <c r="B27" s="446" t="s">
        <v>942</v>
      </c>
      <c r="C27" s="480" t="s">
        <v>607</v>
      </c>
      <c r="D27" s="446" t="s">
        <v>943</v>
      </c>
      <c r="E27" s="446" t="s">
        <v>944</v>
      </c>
      <c r="F27" s="443" t="s">
        <v>332</v>
      </c>
      <c r="G27" s="489">
        <f t="shared" si="2"/>
        <v>1000</v>
      </c>
      <c r="H27" s="444">
        <v>800</v>
      </c>
      <c r="I27" s="445">
        <f t="shared" si="3"/>
        <v>200</v>
      </c>
      <c r="K27" s="448">
        <v>800</v>
      </c>
    </row>
    <row r="28" spans="1:11" ht="18">
      <c r="A28" s="460">
        <v>20</v>
      </c>
      <c r="B28" s="446" t="s">
        <v>904</v>
      </c>
      <c r="C28" s="480" t="s">
        <v>905</v>
      </c>
      <c r="D28" s="446" t="s">
        <v>906</v>
      </c>
      <c r="E28" s="446" t="s">
        <v>907</v>
      </c>
      <c r="F28" s="443" t="s">
        <v>332</v>
      </c>
      <c r="G28" s="489">
        <f t="shared" si="2"/>
        <v>1281.25</v>
      </c>
      <c r="H28" s="444">
        <v>1025</v>
      </c>
      <c r="I28" s="445">
        <f t="shared" si="3"/>
        <v>256.25</v>
      </c>
      <c r="K28" s="448">
        <v>1025</v>
      </c>
    </row>
    <row r="29" spans="1:11" ht="18">
      <c r="A29" s="460">
        <v>21</v>
      </c>
      <c r="B29" s="446" t="s">
        <v>821</v>
      </c>
      <c r="C29" s="480" t="s">
        <v>895</v>
      </c>
      <c r="D29" s="446" t="s">
        <v>991</v>
      </c>
      <c r="E29" s="446" t="s">
        <v>992</v>
      </c>
      <c r="F29" s="443" t="s">
        <v>332</v>
      </c>
      <c r="G29" s="489">
        <f t="shared" si="2"/>
        <v>1875</v>
      </c>
      <c r="H29" s="444">
        <v>1500</v>
      </c>
      <c r="I29" s="445">
        <f t="shared" si="3"/>
        <v>375</v>
      </c>
      <c r="K29" s="448">
        <v>1500</v>
      </c>
    </row>
    <row r="30" spans="1:11" ht="18">
      <c r="A30" s="460">
        <v>22</v>
      </c>
      <c r="B30" s="446" t="s">
        <v>618</v>
      </c>
      <c r="C30" s="480" t="s">
        <v>1165</v>
      </c>
      <c r="D30" s="446" t="s">
        <v>1166</v>
      </c>
      <c r="E30" s="446" t="s">
        <v>1167</v>
      </c>
      <c r="F30" s="443" t="s">
        <v>332</v>
      </c>
      <c r="G30" s="489">
        <f t="shared" si="2"/>
        <v>1125</v>
      </c>
      <c r="H30" s="447">
        <v>720</v>
      </c>
      <c r="I30" s="445">
        <f t="shared" si="3"/>
        <v>225</v>
      </c>
      <c r="K30" s="448">
        <v>900</v>
      </c>
    </row>
    <row r="31" spans="1:11" ht="18">
      <c r="A31" s="460">
        <v>23</v>
      </c>
      <c r="B31" s="446" t="s">
        <v>1214</v>
      </c>
      <c r="C31" s="480" t="s">
        <v>1237</v>
      </c>
      <c r="D31" s="446" t="s">
        <v>1238</v>
      </c>
      <c r="E31" s="446" t="s">
        <v>1232</v>
      </c>
      <c r="F31" s="443" t="s">
        <v>332</v>
      </c>
      <c r="G31" s="489">
        <f t="shared" si="2"/>
        <v>1125</v>
      </c>
      <c r="H31" s="447">
        <v>720</v>
      </c>
      <c r="I31" s="445">
        <f t="shared" si="3"/>
        <v>225</v>
      </c>
      <c r="K31" s="448">
        <v>900</v>
      </c>
    </row>
    <row r="32" spans="1:11" ht="18">
      <c r="A32" s="460">
        <v>24</v>
      </c>
      <c r="B32" s="446" t="s">
        <v>768</v>
      </c>
      <c r="C32" s="480" t="s">
        <v>1230</v>
      </c>
      <c r="D32" s="446" t="s">
        <v>1231</v>
      </c>
      <c r="E32" s="446" t="s">
        <v>1232</v>
      </c>
      <c r="F32" s="443" t="s">
        <v>332</v>
      </c>
      <c r="G32" s="489">
        <f t="shared" si="2"/>
        <v>1125</v>
      </c>
      <c r="H32" s="447">
        <v>720</v>
      </c>
      <c r="I32" s="445">
        <f t="shared" si="3"/>
        <v>225</v>
      </c>
      <c r="K32" s="448">
        <v>900</v>
      </c>
    </row>
    <row r="33" spans="1:11" ht="18">
      <c r="A33" s="460">
        <v>25</v>
      </c>
      <c r="B33" s="446" t="s">
        <v>901</v>
      </c>
      <c r="C33" s="480" t="s">
        <v>902</v>
      </c>
      <c r="D33" s="446" t="s">
        <v>903</v>
      </c>
      <c r="E33" s="446" t="s">
        <v>900</v>
      </c>
      <c r="F33" s="443" t="s">
        <v>332</v>
      </c>
      <c r="G33" s="489">
        <f t="shared" si="2"/>
        <v>375</v>
      </c>
      <c r="H33" s="444">
        <v>300</v>
      </c>
      <c r="I33" s="445">
        <f t="shared" si="3"/>
        <v>75</v>
      </c>
      <c r="K33" s="448">
        <v>300</v>
      </c>
    </row>
    <row r="34" spans="1:11" ht="18">
      <c r="A34" s="460">
        <v>26</v>
      </c>
      <c r="B34" s="446" t="s">
        <v>821</v>
      </c>
      <c r="C34" s="480" t="s">
        <v>1242</v>
      </c>
      <c r="D34" s="446" t="s">
        <v>1243</v>
      </c>
      <c r="E34" s="446" t="s">
        <v>1171</v>
      </c>
      <c r="F34" s="443" t="s">
        <v>332</v>
      </c>
      <c r="G34" s="489">
        <f t="shared" si="2"/>
        <v>1125</v>
      </c>
      <c r="H34" s="447">
        <v>720</v>
      </c>
      <c r="I34" s="445">
        <f t="shared" si="3"/>
        <v>225</v>
      </c>
      <c r="K34" s="448">
        <v>900</v>
      </c>
    </row>
    <row r="35" spans="1:11" ht="18">
      <c r="A35" s="460">
        <v>27</v>
      </c>
      <c r="B35" s="446" t="s">
        <v>890</v>
      </c>
      <c r="C35" s="480" t="s">
        <v>891</v>
      </c>
      <c r="D35" s="446" t="s">
        <v>892</v>
      </c>
      <c r="E35" s="446" t="s">
        <v>893</v>
      </c>
      <c r="F35" s="443" t="s">
        <v>332</v>
      </c>
      <c r="G35" s="489">
        <f t="shared" si="2"/>
        <v>2500</v>
      </c>
      <c r="H35" s="444">
        <v>2000</v>
      </c>
      <c r="I35" s="445">
        <f t="shared" si="3"/>
        <v>500</v>
      </c>
      <c r="K35" s="448">
        <v>2000</v>
      </c>
    </row>
    <row r="36" spans="1:11" ht="18">
      <c r="A36" s="460">
        <v>28</v>
      </c>
      <c r="B36" s="446" t="s">
        <v>1539</v>
      </c>
      <c r="C36" s="479" t="s">
        <v>1540</v>
      </c>
      <c r="D36" s="536" t="s">
        <v>1516</v>
      </c>
      <c r="E36" s="446" t="s">
        <v>1538</v>
      </c>
      <c r="F36" s="443" t="s">
        <v>332</v>
      </c>
      <c r="G36" s="489">
        <v>125</v>
      </c>
      <c r="H36" s="444">
        <v>0</v>
      </c>
      <c r="I36" s="445">
        <v>25</v>
      </c>
      <c r="K36" s="546"/>
    </row>
    <row r="37" spans="1:11" ht="18">
      <c r="A37" s="460">
        <v>29</v>
      </c>
      <c r="B37" s="446" t="s">
        <v>1364</v>
      </c>
      <c r="C37" s="479" t="s">
        <v>1365</v>
      </c>
      <c r="D37" s="446" t="s">
        <v>1288</v>
      </c>
      <c r="E37" s="446" t="s">
        <v>1316</v>
      </c>
      <c r="F37" s="443" t="s">
        <v>332</v>
      </c>
      <c r="G37" s="489">
        <f t="shared" ref="G37:G70" si="4">K37/0.8</f>
        <v>731.25</v>
      </c>
      <c r="H37" s="447">
        <v>585</v>
      </c>
      <c r="I37" s="445">
        <f t="shared" ref="I37:I68" si="5">G37*20/100</f>
        <v>146.25</v>
      </c>
      <c r="K37" s="546">
        <v>585</v>
      </c>
    </row>
    <row r="38" spans="1:11" ht="18">
      <c r="A38" s="460">
        <v>30</v>
      </c>
      <c r="B38" s="446" t="s">
        <v>1233</v>
      </c>
      <c r="C38" s="480" t="s">
        <v>1234</v>
      </c>
      <c r="D38" s="446" t="s">
        <v>1235</v>
      </c>
      <c r="E38" s="446" t="s">
        <v>1236</v>
      </c>
      <c r="F38" s="443" t="s">
        <v>332</v>
      </c>
      <c r="G38" s="489">
        <f t="shared" si="4"/>
        <v>1125</v>
      </c>
      <c r="H38" s="447">
        <v>720</v>
      </c>
      <c r="I38" s="445">
        <f t="shared" si="5"/>
        <v>225</v>
      </c>
      <c r="K38" s="448">
        <v>900</v>
      </c>
    </row>
    <row r="39" spans="1:11" ht="18">
      <c r="A39" s="460">
        <v>31</v>
      </c>
      <c r="B39" s="446" t="s">
        <v>852</v>
      </c>
      <c r="C39" s="480" t="s">
        <v>908</v>
      </c>
      <c r="D39" s="446" t="s">
        <v>909</v>
      </c>
      <c r="E39" s="446" t="s">
        <v>910</v>
      </c>
      <c r="F39" s="443" t="s">
        <v>332</v>
      </c>
      <c r="G39" s="489">
        <f t="shared" si="4"/>
        <v>4375</v>
      </c>
      <c r="H39" s="444">
        <v>3500</v>
      </c>
      <c r="I39" s="445">
        <f t="shared" si="5"/>
        <v>875</v>
      </c>
      <c r="K39" s="448">
        <v>3500</v>
      </c>
    </row>
    <row r="40" spans="1:11" ht="18">
      <c r="A40" s="460">
        <v>32</v>
      </c>
      <c r="B40" s="446" t="s">
        <v>852</v>
      </c>
      <c r="C40" s="480" t="s">
        <v>968</v>
      </c>
      <c r="D40" s="446" t="s">
        <v>969</v>
      </c>
      <c r="E40" s="446" t="s">
        <v>970</v>
      </c>
      <c r="F40" s="443" t="s">
        <v>332</v>
      </c>
      <c r="G40" s="489">
        <f t="shared" si="4"/>
        <v>3125</v>
      </c>
      <c r="H40" s="444">
        <v>2500</v>
      </c>
      <c r="I40" s="445">
        <f t="shared" si="5"/>
        <v>625</v>
      </c>
      <c r="K40" s="448">
        <v>2500</v>
      </c>
    </row>
    <row r="41" spans="1:11" ht="18">
      <c r="A41" s="460">
        <v>33</v>
      </c>
      <c r="B41" s="446" t="s">
        <v>1184</v>
      </c>
      <c r="C41" s="480" t="s">
        <v>1251</v>
      </c>
      <c r="D41" s="446" t="s">
        <v>1252</v>
      </c>
      <c r="E41" s="446" t="s">
        <v>1253</v>
      </c>
      <c r="F41" s="443" t="s">
        <v>332</v>
      </c>
      <c r="G41" s="489">
        <f t="shared" si="4"/>
        <v>2500</v>
      </c>
      <c r="H41" s="444">
        <v>2000</v>
      </c>
      <c r="I41" s="445">
        <f t="shared" si="5"/>
        <v>500</v>
      </c>
      <c r="K41" s="448">
        <v>2000</v>
      </c>
    </row>
    <row r="42" spans="1:11" ht="18">
      <c r="A42" s="460">
        <v>34</v>
      </c>
      <c r="B42" s="446" t="s">
        <v>1158</v>
      </c>
      <c r="C42" s="480" t="s">
        <v>1159</v>
      </c>
      <c r="D42" s="446" t="s">
        <v>1160</v>
      </c>
      <c r="E42" s="446" t="s">
        <v>1161</v>
      </c>
      <c r="F42" s="443" t="s">
        <v>332</v>
      </c>
      <c r="G42" s="489">
        <f t="shared" si="4"/>
        <v>1125</v>
      </c>
      <c r="H42" s="447">
        <v>720</v>
      </c>
      <c r="I42" s="445">
        <f t="shared" si="5"/>
        <v>225</v>
      </c>
      <c r="K42" s="448">
        <v>900</v>
      </c>
    </row>
    <row r="43" spans="1:11" ht="18">
      <c r="A43" s="460">
        <v>35</v>
      </c>
      <c r="B43" s="446" t="s">
        <v>768</v>
      </c>
      <c r="C43" s="480" t="s">
        <v>1188</v>
      </c>
      <c r="D43" s="446" t="s">
        <v>1189</v>
      </c>
      <c r="E43" s="446" t="s">
        <v>1161</v>
      </c>
      <c r="F43" s="443" t="s">
        <v>332</v>
      </c>
      <c r="G43" s="489">
        <f t="shared" si="4"/>
        <v>1125</v>
      </c>
      <c r="H43" s="447">
        <v>720</v>
      </c>
      <c r="I43" s="445">
        <f t="shared" si="5"/>
        <v>225</v>
      </c>
      <c r="K43" s="448">
        <v>900</v>
      </c>
    </row>
    <row r="44" spans="1:11" ht="18">
      <c r="A44" s="460">
        <v>36</v>
      </c>
      <c r="B44" s="446" t="s">
        <v>618</v>
      </c>
      <c r="C44" s="480" t="s">
        <v>1179</v>
      </c>
      <c r="D44" s="446" t="s">
        <v>1180</v>
      </c>
      <c r="E44" s="446" t="s">
        <v>1167</v>
      </c>
      <c r="F44" s="443" t="s">
        <v>332</v>
      </c>
      <c r="G44" s="489">
        <f t="shared" si="4"/>
        <v>1125</v>
      </c>
      <c r="H44" s="447">
        <v>720</v>
      </c>
      <c r="I44" s="445">
        <f t="shared" si="5"/>
        <v>225</v>
      </c>
      <c r="K44" s="448">
        <v>900</v>
      </c>
    </row>
    <row r="45" spans="1:11" ht="18">
      <c r="A45" s="460">
        <v>37</v>
      </c>
      <c r="B45" s="446" t="s">
        <v>1264</v>
      </c>
      <c r="C45" s="480" t="s">
        <v>1265</v>
      </c>
      <c r="D45" s="446" t="s">
        <v>1266</v>
      </c>
      <c r="E45" s="446" t="s">
        <v>1267</v>
      </c>
      <c r="F45" s="443" t="s">
        <v>332</v>
      </c>
      <c r="G45" s="489">
        <f t="shared" si="4"/>
        <v>375</v>
      </c>
      <c r="H45" s="444">
        <v>300</v>
      </c>
      <c r="I45" s="445">
        <f t="shared" si="5"/>
        <v>75</v>
      </c>
      <c r="K45" s="448">
        <v>300</v>
      </c>
    </row>
    <row r="46" spans="1:11" ht="18">
      <c r="A46" s="460">
        <v>38</v>
      </c>
      <c r="B46" s="446" t="s">
        <v>1226</v>
      </c>
      <c r="C46" s="480" t="s">
        <v>1227</v>
      </c>
      <c r="D46" s="446" t="s">
        <v>1228</v>
      </c>
      <c r="E46" s="446" t="s">
        <v>1229</v>
      </c>
      <c r="F46" s="443" t="s">
        <v>332</v>
      </c>
      <c r="G46" s="489">
        <f t="shared" si="4"/>
        <v>1125</v>
      </c>
      <c r="H46" s="447">
        <v>720</v>
      </c>
      <c r="I46" s="445">
        <f t="shared" si="5"/>
        <v>225</v>
      </c>
      <c r="K46" s="448">
        <v>900</v>
      </c>
    </row>
    <row r="47" spans="1:11" ht="18">
      <c r="A47" s="460">
        <v>39</v>
      </c>
      <c r="B47" s="446" t="s">
        <v>768</v>
      </c>
      <c r="C47" s="480" t="s">
        <v>1194</v>
      </c>
      <c r="D47" s="446" t="s">
        <v>1195</v>
      </c>
      <c r="E47" s="446" t="s">
        <v>1196</v>
      </c>
      <c r="F47" s="443" t="s">
        <v>332</v>
      </c>
      <c r="G47" s="489">
        <f t="shared" si="4"/>
        <v>1125</v>
      </c>
      <c r="H47" s="447">
        <v>720</v>
      </c>
      <c r="I47" s="445">
        <f t="shared" si="5"/>
        <v>225</v>
      </c>
      <c r="K47" s="448">
        <v>900</v>
      </c>
    </row>
    <row r="48" spans="1:11" ht="18">
      <c r="A48" s="460">
        <v>40</v>
      </c>
      <c r="B48" s="446" t="s">
        <v>1109</v>
      </c>
      <c r="C48" s="480" t="s">
        <v>1110</v>
      </c>
      <c r="D48" s="446" t="s">
        <v>1111</v>
      </c>
      <c r="E48" s="446" t="s">
        <v>1112</v>
      </c>
      <c r="F48" s="443" t="s">
        <v>332</v>
      </c>
      <c r="G48" s="489">
        <f t="shared" si="4"/>
        <v>1000</v>
      </c>
      <c r="H48" s="444">
        <v>800</v>
      </c>
      <c r="I48" s="445">
        <f t="shared" si="5"/>
        <v>200</v>
      </c>
      <c r="K48" s="448">
        <v>800</v>
      </c>
    </row>
    <row r="49" spans="1:11" ht="18">
      <c r="A49" s="460">
        <v>41</v>
      </c>
      <c r="B49" s="446" t="s">
        <v>872</v>
      </c>
      <c r="C49" s="480" t="s">
        <v>1223</v>
      </c>
      <c r="D49" s="446" t="s">
        <v>1224</v>
      </c>
      <c r="E49" s="446" t="s">
        <v>1225</v>
      </c>
      <c r="F49" s="443" t="s">
        <v>332</v>
      </c>
      <c r="G49" s="489">
        <f t="shared" si="4"/>
        <v>1125</v>
      </c>
      <c r="H49" s="447">
        <v>720</v>
      </c>
      <c r="I49" s="445">
        <f t="shared" si="5"/>
        <v>225</v>
      </c>
      <c r="K49" s="448">
        <v>900</v>
      </c>
    </row>
    <row r="50" spans="1:11" ht="18">
      <c r="A50" s="460">
        <v>42</v>
      </c>
      <c r="B50" s="538" t="s">
        <v>1117</v>
      </c>
      <c r="C50" s="539" t="s">
        <v>1118</v>
      </c>
      <c r="D50" s="538" t="s">
        <v>1119</v>
      </c>
      <c r="E50" s="538" t="s">
        <v>1120</v>
      </c>
      <c r="F50" s="537" t="s">
        <v>332</v>
      </c>
      <c r="G50" s="489">
        <f t="shared" si="4"/>
        <v>1000</v>
      </c>
      <c r="H50" s="444">
        <v>0</v>
      </c>
      <c r="I50" s="444">
        <f t="shared" si="5"/>
        <v>200</v>
      </c>
      <c r="K50" s="542">
        <v>800</v>
      </c>
    </row>
    <row r="51" spans="1:11" ht="18">
      <c r="A51" s="460">
        <v>43</v>
      </c>
      <c r="B51" s="446" t="s">
        <v>1168</v>
      </c>
      <c r="C51" s="480" t="s">
        <v>1169</v>
      </c>
      <c r="D51" s="446" t="s">
        <v>1170</v>
      </c>
      <c r="E51" s="446" t="s">
        <v>1171</v>
      </c>
      <c r="F51" s="443" t="s">
        <v>332</v>
      </c>
      <c r="G51" s="489">
        <f t="shared" si="4"/>
        <v>1125</v>
      </c>
      <c r="H51" s="447">
        <v>720</v>
      </c>
      <c r="I51" s="445">
        <f t="shared" si="5"/>
        <v>225</v>
      </c>
      <c r="K51" s="448">
        <v>900</v>
      </c>
    </row>
    <row r="52" spans="1:11" ht="18">
      <c r="A52" s="460">
        <v>44</v>
      </c>
      <c r="B52" s="446" t="s">
        <v>1150</v>
      </c>
      <c r="C52" s="480" t="s">
        <v>1151</v>
      </c>
      <c r="D52" s="446" t="s">
        <v>1152</v>
      </c>
      <c r="E52" s="446" t="s">
        <v>1153</v>
      </c>
      <c r="F52" s="443" t="s">
        <v>332</v>
      </c>
      <c r="G52" s="489">
        <f t="shared" si="4"/>
        <v>1125</v>
      </c>
      <c r="H52" s="447">
        <v>720</v>
      </c>
      <c r="I52" s="445">
        <f t="shared" si="5"/>
        <v>225</v>
      </c>
      <c r="K52" s="448">
        <v>900</v>
      </c>
    </row>
    <row r="53" spans="1:11" ht="18">
      <c r="A53" s="460">
        <v>45</v>
      </c>
      <c r="B53" s="446" t="s">
        <v>1201</v>
      </c>
      <c r="C53" s="480" t="s">
        <v>1202</v>
      </c>
      <c r="D53" s="446" t="s">
        <v>1203</v>
      </c>
      <c r="E53" s="446" t="s">
        <v>1204</v>
      </c>
      <c r="F53" s="443" t="s">
        <v>332</v>
      </c>
      <c r="G53" s="489">
        <f t="shared" si="4"/>
        <v>1125</v>
      </c>
      <c r="H53" s="447">
        <v>720</v>
      </c>
      <c r="I53" s="445">
        <f t="shared" si="5"/>
        <v>225</v>
      </c>
      <c r="K53" s="545">
        <v>900</v>
      </c>
    </row>
    <row r="54" spans="1:11" ht="18">
      <c r="A54" s="460">
        <v>46</v>
      </c>
      <c r="B54" s="446" t="s">
        <v>768</v>
      </c>
      <c r="C54" s="480" t="s">
        <v>1043</v>
      </c>
      <c r="D54" s="446" t="s">
        <v>1044</v>
      </c>
      <c r="E54" s="446" t="s">
        <v>1045</v>
      </c>
      <c r="F54" s="443" t="s">
        <v>332</v>
      </c>
      <c r="G54" s="489">
        <f t="shared" si="4"/>
        <v>3125</v>
      </c>
      <c r="H54" s="444">
        <v>2500</v>
      </c>
      <c r="I54" s="445">
        <f t="shared" si="5"/>
        <v>625</v>
      </c>
      <c r="K54" s="545">
        <v>2500</v>
      </c>
    </row>
    <row r="55" spans="1:11" ht="18">
      <c r="A55" s="460">
        <v>47</v>
      </c>
      <c r="B55" s="446" t="s">
        <v>821</v>
      </c>
      <c r="C55" s="480" t="s">
        <v>885</v>
      </c>
      <c r="D55" s="446" t="s">
        <v>483</v>
      </c>
      <c r="E55" s="446" t="s">
        <v>886</v>
      </c>
      <c r="F55" s="443" t="s">
        <v>332</v>
      </c>
      <c r="G55" s="489">
        <f t="shared" si="4"/>
        <v>6250</v>
      </c>
      <c r="H55" s="444">
        <v>5000</v>
      </c>
      <c r="I55" s="445">
        <f t="shared" si="5"/>
        <v>1250</v>
      </c>
      <c r="K55" s="545">
        <v>5000</v>
      </c>
    </row>
    <row r="56" spans="1:11" ht="18">
      <c r="A56" s="460">
        <v>48</v>
      </c>
      <c r="B56" s="446" t="s">
        <v>768</v>
      </c>
      <c r="C56" s="480" t="s">
        <v>1239</v>
      </c>
      <c r="D56" s="446" t="s">
        <v>1240</v>
      </c>
      <c r="E56" s="446" t="s">
        <v>1241</v>
      </c>
      <c r="F56" s="443" t="s">
        <v>332</v>
      </c>
      <c r="G56" s="489">
        <f t="shared" si="4"/>
        <v>1125</v>
      </c>
      <c r="H56" s="447">
        <v>720</v>
      </c>
      <c r="I56" s="445">
        <f t="shared" si="5"/>
        <v>225</v>
      </c>
      <c r="K56" s="545">
        <v>900</v>
      </c>
    </row>
    <row r="57" spans="1:11" ht="18">
      <c r="A57" s="460">
        <v>49</v>
      </c>
      <c r="B57" s="446" t="s">
        <v>1197</v>
      </c>
      <c r="C57" s="480" t="s">
        <v>1198</v>
      </c>
      <c r="D57" s="446" t="s">
        <v>1199</v>
      </c>
      <c r="E57" s="446" t="s">
        <v>1200</v>
      </c>
      <c r="F57" s="443" t="s">
        <v>332</v>
      </c>
      <c r="G57" s="489">
        <f t="shared" si="4"/>
        <v>1125</v>
      </c>
      <c r="H57" s="447">
        <v>720</v>
      </c>
      <c r="I57" s="445">
        <f t="shared" si="5"/>
        <v>225</v>
      </c>
      <c r="K57" s="545">
        <v>900</v>
      </c>
    </row>
    <row r="58" spans="1:11" ht="18">
      <c r="A58" s="460">
        <v>50</v>
      </c>
      <c r="B58" s="538" t="s">
        <v>1028</v>
      </c>
      <c r="C58" s="539" t="s">
        <v>1088</v>
      </c>
      <c r="D58" s="538" t="s">
        <v>1089</v>
      </c>
      <c r="E58" s="538" t="s">
        <v>1090</v>
      </c>
      <c r="F58" s="537" t="s">
        <v>332</v>
      </c>
      <c r="G58" s="489">
        <f t="shared" si="4"/>
        <v>1000</v>
      </c>
      <c r="H58" s="444">
        <v>0</v>
      </c>
      <c r="I58" s="444">
        <f t="shared" si="5"/>
        <v>200</v>
      </c>
      <c r="K58" s="547">
        <v>800</v>
      </c>
    </row>
    <row r="59" spans="1:11" ht="18">
      <c r="A59" s="460">
        <v>51</v>
      </c>
      <c r="B59" s="446" t="s">
        <v>821</v>
      </c>
      <c r="C59" s="479" t="s">
        <v>1335</v>
      </c>
      <c r="D59" s="446" t="s">
        <v>1271</v>
      </c>
      <c r="E59" s="446" t="s">
        <v>1302</v>
      </c>
      <c r="F59" s="443" t="s">
        <v>332</v>
      </c>
      <c r="G59" s="489">
        <f t="shared" si="4"/>
        <v>2200</v>
      </c>
      <c r="H59" s="444">
        <v>1760</v>
      </c>
      <c r="I59" s="445">
        <f t="shared" si="5"/>
        <v>440</v>
      </c>
      <c r="K59" s="461">
        <v>1760</v>
      </c>
    </row>
    <row r="60" spans="1:11" ht="18">
      <c r="A60" s="460">
        <v>52</v>
      </c>
      <c r="B60" s="446" t="s">
        <v>805</v>
      </c>
      <c r="C60" s="480" t="s">
        <v>1212</v>
      </c>
      <c r="D60" s="446" t="s">
        <v>1213</v>
      </c>
      <c r="E60" s="446" t="s">
        <v>1157</v>
      </c>
      <c r="F60" s="443" t="s">
        <v>332</v>
      </c>
      <c r="G60" s="489">
        <f t="shared" si="4"/>
        <v>1125</v>
      </c>
      <c r="H60" s="447">
        <v>720</v>
      </c>
      <c r="I60" s="445">
        <f t="shared" si="5"/>
        <v>225</v>
      </c>
      <c r="K60" s="545">
        <v>900</v>
      </c>
    </row>
    <row r="61" spans="1:11" ht="18">
      <c r="A61" s="460">
        <v>53</v>
      </c>
      <c r="B61" s="446" t="s">
        <v>897</v>
      </c>
      <c r="C61" s="480" t="s">
        <v>898</v>
      </c>
      <c r="D61" s="446" t="s">
        <v>899</v>
      </c>
      <c r="E61" s="446" t="s">
        <v>900</v>
      </c>
      <c r="F61" s="443" t="s">
        <v>332</v>
      </c>
      <c r="G61" s="489">
        <f t="shared" si="4"/>
        <v>375</v>
      </c>
      <c r="H61" s="444">
        <v>300</v>
      </c>
      <c r="I61" s="445">
        <f t="shared" si="5"/>
        <v>75</v>
      </c>
      <c r="K61" s="545">
        <v>300</v>
      </c>
    </row>
    <row r="62" spans="1:11" ht="18">
      <c r="A62" s="460">
        <v>54</v>
      </c>
      <c r="B62" s="446" t="s">
        <v>1154</v>
      </c>
      <c r="C62" s="480" t="s">
        <v>1155</v>
      </c>
      <c r="D62" s="446" t="s">
        <v>1156</v>
      </c>
      <c r="E62" s="446" t="s">
        <v>1157</v>
      </c>
      <c r="F62" s="443" t="s">
        <v>332</v>
      </c>
      <c r="G62" s="489">
        <f t="shared" si="4"/>
        <v>1125</v>
      </c>
      <c r="H62" s="447">
        <v>720</v>
      </c>
      <c r="I62" s="445">
        <f t="shared" si="5"/>
        <v>225</v>
      </c>
      <c r="K62" s="545">
        <v>900</v>
      </c>
    </row>
    <row r="63" spans="1:11" ht="18">
      <c r="A63" s="460">
        <v>55</v>
      </c>
      <c r="B63" s="446" t="s">
        <v>1020</v>
      </c>
      <c r="C63" s="480" t="s">
        <v>1162</v>
      </c>
      <c r="D63" s="446" t="s">
        <v>1163</v>
      </c>
      <c r="E63" s="446" t="s">
        <v>1164</v>
      </c>
      <c r="F63" s="443" t="s">
        <v>332</v>
      </c>
      <c r="G63" s="489">
        <f t="shared" si="4"/>
        <v>1125</v>
      </c>
      <c r="H63" s="447">
        <v>720</v>
      </c>
      <c r="I63" s="445">
        <f t="shared" si="5"/>
        <v>225</v>
      </c>
      <c r="K63" s="545">
        <v>900</v>
      </c>
    </row>
    <row r="64" spans="1:11" ht="18">
      <c r="A64" s="460">
        <v>56</v>
      </c>
      <c r="B64" s="446" t="s">
        <v>821</v>
      </c>
      <c r="C64" s="480" t="s">
        <v>993</v>
      </c>
      <c r="D64" s="446" t="s">
        <v>994</v>
      </c>
      <c r="E64" s="446" t="s">
        <v>995</v>
      </c>
      <c r="F64" s="443" t="s">
        <v>332</v>
      </c>
      <c r="G64" s="489">
        <f t="shared" si="4"/>
        <v>1875</v>
      </c>
      <c r="H64" s="444">
        <v>1500</v>
      </c>
      <c r="I64" s="445">
        <f t="shared" si="5"/>
        <v>375</v>
      </c>
      <c r="K64" s="545">
        <v>1500</v>
      </c>
    </row>
    <row r="65" spans="1:13" s="184" customFormat="1" ht="18">
      <c r="A65" s="460">
        <v>57</v>
      </c>
      <c r="B65" s="446" t="s">
        <v>914</v>
      </c>
      <c r="C65" s="480" t="s">
        <v>915</v>
      </c>
      <c r="D65" s="446" t="s">
        <v>916</v>
      </c>
      <c r="E65" s="446" t="s">
        <v>917</v>
      </c>
      <c r="F65" s="443" t="s">
        <v>332</v>
      </c>
      <c r="G65" s="489">
        <f t="shared" si="4"/>
        <v>1250</v>
      </c>
      <c r="H65" s="447">
        <v>0</v>
      </c>
      <c r="I65" s="445">
        <f t="shared" si="5"/>
        <v>250</v>
      </c>
      <c r="J65" s="454"/>
      <c r="K65" s="448">
        <v>1000</v>
      </c>
      <c r="L65" s="454"/>
      <c r="M65" s="444">
        <v>10000</v>
      </c>
    </row>
    <row r="66" spans="1:13" s="184" customFormat="1" ht="18">
      <c r="A66" s="460">
        <v>58</v>
      </c>
      <c r="B66" s="446" t="s">
        <v>918</v>
      </c>
      <c r="C66" s="480" t="s">
        <v>919</v>
      </c>
      <c r="D66" s="446" t="s">
        <v>916</v>
      </c>
      <c r="E66" s="446" t="s">
        <v>920</v>
      </c>
      <c r="F66" s="443" t="s">
        <v>332</v>
      </c>
      <c r="G66" s="489">
        <f t="shared" si="4"/>
        <v>1250</v>
      </c>
      <c r="H66" s="444">
        <v>1000</v>
      </c>
      <c r="I66" s="445">
        <f t="shared" si="5"/>
        <v>250</v>
      </c>
      <c r="J66" s="454"/>
      <c r="K66" s="448">
        <v>1000</v>
      </c>
      <c r="L66" s="454"/>
      <c r="M66" s="448">
        <v>2000</v>
      </c>
    </row>
    <row r="67" spans="1:13" s="184" customFormat="1" ht="18">
      <c r="A67" s="460">
        <v>59</v>
      </c>
      <c r="B67" s="446" t="s">
        <v>1131</v>
      </c>
      <c r="C67" s="480" t="s">
        <v>1132</v>
      </c>
      <c r="D67" s="446" t="s">
        <v>1133</v>
      </c>
      <c r="E67" s="446" t="s">
        <v>1134</v>
      </c>
      <c r="F67" s="443" t="s">
        <v>332</v>
      </c>
      <c r="G67" s="489">
        <f t="shared" si="4"/>
        <v>1000</v>
      </c>
      <c r="H67" s="444">
        <v>800</v>
      </c>
      <c r="I67" s="445">
        <f t="shared" si="5"/>
        <v>200</v>
      </c>
      <c r="J67" s="454"/>
      <c r="K67" s="448">
        <v>800</v>
      </c>
      <c r="L67" s="454"/>
      <c r="M67" s="448">
        <v>300</v>
      </c>
    </row>
    <row r="68" spans="1:13" s="184" customFormat="1" ht="18">
      <c r="A68" s="460">
        <v>60</v>
      </c>
      <c r="B68" s="538" t="s">
        <v>894</v>
      </c>
      <c r="C68" s="441" t="s">
        <v>1361</v>
      </c>
      <c r="D68" s="538" t="s">
        <v>1286</v>
      </c>
      <c r="E68" s="538" t="s">
        <v>1314</v>
      </c>
      <c r="F68" s="537" t="s">
        <v>332</v>
      </c>
      <c r="G68" s="489">
        <f t="shared" si="4"/>
        <v>566.25</v>
      </c>
      <c r="H68" s="444">
        <v>0</v>
      </c>
      <c r="I68" s="444">
        <f t="shared" si="5"/>
        <v>113.25</v>
      </c>
      <c r="J68" s="454"/>
      <c r="K68" s="549">
        <v>453</v>
      </c>
      <c r="L68" s="454"/>
      <c r="M68" s="448">
        <v>2000</v>
      </c>
    </row>
    <row r="69" spans="1:13" s="184" customFormat="1" ht="18">
      <c r="A69" s="460">
        <v>61</v>
      </c>
      <c r="B69" s="538" t="s">
        <v>975</v>
      </c>
      <c r="C69" s="539" t="s">
        <v>976</v>
      </c>
      <c r="D69" s="538" t="s">
        <v>977</v>
      </c>
      <c r="E69" s="538" t="s">
        <v>978</v>
      </c>
      <c r="F69" s="537" t="s">
        <v>332</v>
      </c>
      <c r="G69" s="489">
        <f t="shared" si="4"/>
        <v>1000</v>
      </c>
      <c r="H69" s="444">
        <v>0</v>
      </c>
      <c r="I69" s="444">
        <f t="shared" ref="I69:I86" si="6">G69*20/100</f>
        <v>200</v>
      </c>
      <c r="J69" s="454"/>
      <c r="K69" s="542">
        <v>800</v>
      </c>
      <c r="L69" s="454"/>
      <c r="M69" s="448">
        <v>1400</v>
      </c>
    </row>
    <row r="70" spans="1:13" s="184" customFormat="1" ht="18">
      <c r="A70" s="460">
        <v>62</v>
      </c>
      <c r="B70" s="538" t="s">
        <v>1069</v>
      </c>
      <c r="C70" s="539" t="s">
        <v>1070</v>
      </c>
      <c r="D70" s="538" t="s">
        <v>1071</v>
      </c>
      <c r="E70" s="538" t="s">
        <v>1072</v>
      </c>
      <c r="F70" s="537" t="s">
        <v>332</v>
      </c>
      <c r="G70" s="489">
        <f t="shared" si="4"/>
        <v>187.5</v>
      </c>
      <c r="H70" s="444">
        <v>0</v>
      </c>
      <c r="I70" s="444">
        <f t="shared" si="6"/>
        <v>37.5</v>
      </c>
      <c r="J70" s="454"/>
      <c r="K70" s="542">
        <v>150</v>
      </c>
      <c r="L70" s="454"/>
      <c r="M70" s="448">
        <v>1500</v>
      </c>
    </row>
    <row r="71" spans="1:13" s="184" customFormat="1" ht="18">
      <c r="A71" s="460">
        <v>63</v>
      </c>
      <c r="B71" s="538" t="s">
        <v>1370</v>
      </c>
      <c r="C71" s="441" t="s">
        <v>1371</v>
      </c>
      <c r="D71" s="538" t="s">
        <v>1292</v>
      </c>
      <c r="E71" s="538" t="s">
        <v>1320</v>
      </c>
      <c r="F71" s="537" t="s">
        <v>332</v>
      </c>
      <c r="G71" s="489">
        <f>'[2]ფორმა 5.2'!K142/0.8</f>
        <v>366.25</v>
      </c>
      <c r="H71" s="444">
        <v>0</v>
      </c>
      <c r="I71" s="444">
        <f t="shared" si="6"/>
        <v>73.25</v>
      </c>
      <c r="K71" s="407"/>
      <c r="L71" s="454"/>
      <c r="M71" s="448">
        <v>800</v>
      </c>
    </row>
    <row r="72" spans="1:13" s="184" customFormat="1" ht="18">
      <c r="A72" s="460">
        <v>64</v>
      </c>
      <c r="B72" s="446" t="s">
        <v>983</v>
      </c>
      <c r="C72" s="480" t="s">
        <v>984</v>
      </c>
      <c r="D72" s="446" t="s">
        <v>985</v>
      </c>
      <c r="E72" s="446" t="s">
        <v>986</v>
      </c>
      <c r="F72" s="443" t="s">
        <v>332</v>
      </c>
      <c r="G72" s="489">
        <f t="shared" ref="G72:G86" si="7">K72/0.8</f>
        <v>1000</v>
      </c>
      <c r="H72" s="444">
        <v>800</v>
      </c>
      <c r="I72" s="445">
        <f t="shared" si="6"/>
        <v>200</v>
      </c>
      <c r="J72" s="454"/>
      <c r="K72" s="448">
        <v>800</v>
      </c>
      <c r="L72" s="454"/>
      <c r="M72" s="448">
        <v>1000</v>
      </c>
    </row>
    <row r="73" spans="1:13" s="184" customFormat="1" ht="18">
      <c r="A73" s="460">
        <v>65</v>
      </c>
      <c r="B73" s="446" t="s">
        <v>1382</v>
      </c>
      <c r="C73" s="479" t="s">
        <v>1383</v>
      </c>
      <c r="D73" s="446" t="s">
        <v>1300</v>
      </c>
      <c r="E73" s="446" t="s">
        <v>1328</v>
      </c>
      <c r="F73" s="443" t="s">
        <v>332</v>
      </c>
      <c r="G73" s="489">
        <f t="shared" si="7"/>
        <v>137.5</v>
      </c>
      <c r="H73" s="444">
        <v>110</v>
      </c>
      <c r="I73" s="445">
        <f t="shared" si="6"/>
        <v>27.5</v>
      </c>
      <c r="J73" s="454"/>
      <c r="K73" s="546">
        <v>110</v>
      </c>
      <c r="L73" s="454"/>
      <c r="M73" s="448">
        <v>800</v>
      </c>
    </row>
    <row r="74" spans="1:13" s="184" customFormat="1" ht="18">
      <c r="A74" s="460">
        <v>66</v>
      </c>
      <c r="B74" s="446" t="s">
        <v>979</v>
      </c>
      <c r="C74" s="479" t="s">
        <v>1536</v>
      </c>
      <c r="D74" s="446" t="s">
        <v>1293</v>
      </c>
      <c r="E74" s="446" t="s">
        <v>1321</v>
      </c>
      <c r="F74" s="443" t="s">
        <v>332</v>
      </c>
      <c r="G74" s="489">
        <f t="shared" si="7"/>
        <v>366.25</v>
      </c>
      <c r="H74" s="444">
        <v>293</v>
      </c>
      <c r="I74" s="445">
        <f t="shared" si="6"/>
        <v>73.25</v>
      </c>
      <c r="J74" s="454"/>
      <c r="K74" s="546">
        <v>293</v>
      </c>
      <c r="L74" s="454"/>
      <c r="M74" s="448">
        <v>800</v>
      </c>
    </row>
    <row r="75" spans="1:13" s="184" customFormat="1" ht="18">
      <c r="A75" s="460">
        <v>67</v>
      </c>
      <c r="B75" s="538" t="s">
        <v>821</v>
      </c>
      <c r="C75" s="539" t="s">
        <v>1091</v>
      </c>
      <c r="D75" s="538" t="s">
        <v>1092</v>
      </c>
      <c r="E75" s="538" t="s">
        <v>1093</v>
      </c>
      <c r="F75" s="537" t="s">
        <v>332</v>
      </c>
      <c r="G75" s="489">
        <f t="shared" si="7"/>
        <v>1000</v>
      </c>
      <c r="H75" s="444">
        <v>0</v>
      </c>
      <c r="I75" s="444">
        <f t="shared" si="6"/>
        <v>200</v>
      </c>
      <c r="J75" s="454"/>
      <c r="K75" s="542">
        <v>800</v>
      </c>
      <c r="L75" s="454"/>
      <c r="M75" s="448">
        <v>800</v>
      </c>
    </row>
    <row r="76" spans="1:13" s="184" customFormat="1" ht="18">
      <c r="A76" s="460">
        <v>68</v>
      </c>
      <c r="B76" s="446" t="s">
        <v>1028</v>
      </c>
      <c r="C76" s="480" t="s">
        <v>1029</v>
      </c>
      <c r="D76" s="446" t="s">
        <v>1030</v>
      </c>
      <c r="E76" s="446" t="s">
        <v>1031</v>
      </c>
      <c r="F76" s="443" t="s">
        <v>332</v>
      </c>
      <c r="G76" s="489">
        <f t="shared" si="7"/>
        <v>1000</v>
      </c>
      <c r="H76" s="444">
        <v>800</v>
      </c>
      <c r="I76" s="445">
        <f t="shared" si="6"/>
        <v>200</v>
      </c>
      <c r="J76" s="454"/>
      <c r="K76" s="448">
        <v>800</v>
      </c>
      <c r="L76" s="454"/>
      <c r="M76" s="448">
        <v>800</v>
      </c>
    </row>
    <row r="77" spans="1:13" s="184" customFormat="1" ht="18">
      <c r="A77" s="460">
        <v>69</v>
      </c>
      <c r="B77" s="446" t="s">
        <v>1032</v>
      </c>
      <c r="C77" s="480" t="s">
        <v>1033</v>
      </c>
      <c r="D77" s="446" t="s">
        <v>1034</v>
      </c>
      <c r="E77" s="446" t="s">
        <v>1035</v>
      </c>
      <c r="F77" s="443" t="s">
        <v>332</v>
      </c>
      <c r="G77" s="489">
        <f t="shared" si="7"/>
        <v>1000</v>
      </c>
      <c r="H77" s="447">
        <v>0</v>
      </c>
      <c r="I77" s="445">
        <f t="shared" si="6"/>
        <v>200</v>
      </c>
      <c r="J77" s="454"/>
      <c r="K77" s="448">
        <v>800</v>
      </c>
      <c r="L77" s="454"/>
      <c r="M77" s="448">
        <v>150</v>
      </c>
    </row>
    <row r="78" spans="1:13" s="184" customFormat="1" ht="18">
      <c r="A78" s="460">
        <v>70</v>
      </c>
      <c r="B78" s="446" t="s">
        <v>1032</v>
      </c>
      <c r="C78" s="480" t="s">
        <v>1535</v>
      </c>
      <c r="D78" s="446" t="s">
        <v>1034</v>
      </c>
      <c r="E78" s="446" t="s">
        <v>1035</v>
      </c>
      <c r="F78" s="443" t="s">
        <v>332</v>
      </c>
      <c r="G78" s="489">
        <f t="shared" si="7"/>
        <v>1000</v>
      </c>
      <c r="H78" s="444">
        <v>800</v>
      </c>
      <c r="I78" s="445">
        <f t="shared" si="6"/>
        <v>200</v>
      </c>
      <c r="J78" s="454"/>
      <c r="K78" s="448">
        <v>800</v>
      </c>
      <c r="L78" s="454"/>
      <c r="M78" s="448">
        <v>1500</v>
      </c>
    </row>
    <row r="79" spans="1:13" s="184" customFormat="1" ht="18">
      <c r="A79" s="460">
        <v>71</v>
      </c>
      <c r="B79" s="446" t="s">
        <v>1098</v>
      </c>
      <c r="C79" s="480" t="s">
        <v>1099</v>
      </c>
      <c r="D79" s="446" t="s">
        <v>1100</v>
      </c>
      <c r="E79" s="446" t="s">
        <v>1101</v>
      </c>
      <c r="F79" s="443" t="s">
        <v>332</v>
      </c>
      <c r="G79" s="489">
        <f t="shared" si="7"/>
        <v>150</v>
      </c>
      <c r="H79" s="447">
        <v>0</v>
      </c>
      <c r="I79" s="445">
        <f t="shared" si="6"/>
        <v>30</v>
      </c>
      <c r="J79" s="454"/>
      <c r="K79" s="448">
        <v>120</v>
      </c>
      <c r="L79" s="454"/>
      <c r="M79" s="448">
        <v>1500</v>
      </c>
    </row>
    <row r="80" spans="1:13" s="184" customFormat="1" ht="18">
      <c r="A80" s="460">
        <v>72</v>
      </c>
      <c r="B80" s="446" t="s">
        <v>1098</v>
      </c>
      <c r="C80" s="480" t="s">
        <v>1099</v>
      </c>
      <c r="D80" s="446" t="s">
        <v>1100</v>
      </c>
      <c r="E80" s="446" t="s">
        <v>1101</v>
      </c>
      <c r="F80" s="443" t="s">
        <v>332</v>
      </c>
      <c r="G80" s="489">
        <f t="shared" si="7"/>
        <v>150</v>
      </c>
      <c r="H80" s="444">
        <v>120</v>
      </c>
      <c r="I80" s="445">
        <f t="shared" si="6"/>
        <v>30</v>
      </c>
      <c r="J80" s="454"/>
      <c r="K80" s="448">
        <v>120</v>
      </c>
      <c r="L80" s="454"/>
      <c r="M80" s="448">
        <v>800</v>
      </c>
    </row>
    <row r="81" spans="1:13" s="184" customFormat="1" ht="18">
      <c r="A81" s="460">
        <v>73</v>
      </c>
      <c r="B81" s="446" t="s">
        <v>953</v>
      </c>
      <c r="C81" s="480" t="s">
        <v>954</v>
      </c>
      <c r="D81" s="446" t="s">
        <v>955</v>
      </c>
      <c r="E81" s="446" t="s">
        <v>956</v>
      </c>
      <c r="F81" s="443" t="s">
        <v>332</v>
      </c>
      <c r="G81" s="489">
        <f t="shared" si="7"/>
        <v>2500</v>
      </c>
      <c r="H81" s="444">
        <v>2000</v>
      </c>
      <c r="I81" s="445">
        <f t="shared" si="6"/>
        <v>500</v>
      </c>
      <c r="J81" s="454"/>
      <c r="K81" s="448">
        <v>2000</v>
      </c>
      <c r="L81" s="454"/>
      <c r="M81" s="448">
        <v>800</v>
      </c>
    </row>
    <row r="82" spans="1:13" s="184" customFormat="1" ht="18">
      <c r="A82" s="460">
        <v>74</v>
      </c>
      <c r="B82" s="446" t="s">
        <v>1257</v>
      </c>
      <c r="C82" s="480" t="s">
        <v>1258</v>
      </c>
      <c r="D82" s="446" t="s">
        <v>1259</v>
      </c>
      <c r="E82" s="446" t="s">
        <v>1260</v>
      </c>
      <c r="F82" s="443" t="s">
        <v>332</v>
      </c>
      <c r="G82" s="489">
        <f t="shared" si="7"/>
        <v>875</v>
      </c>
      <c r="H82" s="444">
        <v>700</v>
      </c>
      <c r="I82" s="445">
        <f t="shared" si="6"/>
        <v>175</v>
      </c>
      <c r="J82" s="454"/>
      <c r="K82" s="448">
        <v>700</v>
      </c>
      <c r="L82" s="454"/>
      <c r="M82" s="448">
        <v>800</v>
      </c>
    </row>
    <row r="83" spans="1:13" s="184" customFormat="1" ht="18">
      <c r="A83" s="460">
        <v>75</v>
      </c>
      <c r="B83" s="446" t="s">
        <v>961</v>
      </c>
      <c r="C83" s="480" t="s">
        <v>962</v>
      </c>
      <c r="D83" s="446" t="s">
        <v>963</v>
      </c>
      <c r="E83" s="446" t="s">
        <v>964</v>
      </c>
      <c r="F83" s="443" t="s">
        <v>332</v>
      </c>
      <c r="G83" s="489">
        <f t="shared" si="7"/>
        <v>1250</v>
      </c>
      <c r="H83" s="444">
        <v>1000</v>
      </c>
      <c r="I83" s="445">
        <f t="shared" si="6"/>
        <v>250</v>
      </c>
      <c r="J83" s="454"/>
      <c r="K83" s="448">
        <v>1000</v>
      </c>
      <c r="L83" s="454"/>
      <c r="M83" s="448">
        <v>800</v>
      </c>
    </row>
    <row r="84" spans="1:13" s="184" customFormat="1" ht="18">
      <c r="A84" s="460">
        <v>76</v>
      </c>
      <c r="B84" s="446" t="s">
        <v>1138</v>
      </c>
      <c r="C84" s="480" t="s">
        <v>1139</v>
      </c>
      <c r="D84" s="446" t="s">
        <v>1140</v>
      </c>
      <c r="E84" s="446" t="s">
        <v>1141</v>
      </c>
      <c r="F84" s="443" t="s">
        <v>332</v>
      </c>
      <c r="G84" s="489">
        <f t="shared" si="7"/>
        <v>187.5</v>
      </c>
      <c r="H84" s="444">
        <v>150</v>
      </c>
      <c r="I84" s="445">
        <f t="shared" si="6"/>
        <v>37.5</v>
      </c>
      <c r="J84" s="454"/>
      <c r="K84" s="448">
        <v>150</v>
      </c>
      <c r="L84" s="454"/>
      <c r="M84" s="448">
        <v>800</v>
      </c>
    </row>
    <row r="85" spans="1:13" s="184" customFormat="1" ht="18">
      <c r="A85" s="460">
        <v>77</v>
      </c>
      <c r="B85" s="538" t="s">
        <v>938</v>
      </c>
      <c r="C85" s="539" t="s">
        <v>939</v>
      </c>
      <c r="D85" s="538" t="s">
        <v>940</v>
      </c>
      <c r="E85" s="538" t="s">
        <v>941</v>
      </c>
      <c r="F85" s="537" t="s">
        <v>332</v>
      </c>
      <c r="G85" s="489">
        <f t="shared" si="7"/>
        <v>250</v>
      </c>
      <c r="H85" s="444">
        <v>0</v>
      </c>
      <c r="I85" s="444">
        <f t="shared" si="6"/>
        <v>50</v>
      </c>
      <c r="J85" s="454"/>
      <c r="K85" s="542">
        <v>200</v>
      </c>
      <c r="L85" s="454"/>
      <c r="M85" s="448">
        <v>150</v>
      </c>
    </row>
    <row r="86" spans="1:13" s="184" customFormat="1" ht="18">
      <c r="A86" s="460">
        <v>78</v>
      </c>
      <c r="B86" s="446" t="s">
        <v>563</v>
      </c>
      <c r="C86" s="480" t="s">
        <v>965</v>
      </c>
      <c r="D86" s="446" t="s">
        <v>966</v>
      </c>
      <c r="E86" s="446" t="s">
        <v>967</v>
      </c>
      <c r="F86" s="443" t="s">
        <v>332</v>
      </c>
      <c r="G86" s="489">
        <f t="shared" si="7"/>
        <v>1000</v>
      </c>
      <c r="H86" s="444">
        <v>800</v>
      </c>
      <c r="I86" s="445">
        <f t="shared" si="6"/>
        <v>200</v>
      </c>
      <c r="J86" s="454"/>
      <c r="K86" s="448">
        <v>800</v>
      </c>
      <c r="L86" s="454"/>
      <c r="M86" s="448">
        <v>800</v>
      </c>
    </row>
    <row r="87" spans="1:13" s="184" customFormat="1" ht="18">
      <c r="A87" s="460">
        <v>79</v>
      </c>
      <c r="B87" s="538" t="s">
        <v>768</v>
      </c>
      <c r="C87" s="441" t="s">
        <v>1366</v>
      </c>
      <c r="D87" s="538" t="s">
        <v>1289</v>
      </c>
      <c r="E87" s="538" t="s">
        <v>1317</v>
      </c>
      <c r="F87" s="537" t="s">
        <v>332</v>
      </c>
      <c r="G87" s="489">
        <v>466.25</v>
      </c>
      <c r="H87" s="444">
        <v>373</v>
      </c>
      <c r="I87" s="444">
        <v>93</v>
      </c>
      <c r="K87" s="407"/>
      <c r="L87" s="454"/>
      <c r="M87" s="448">
        <v>120</v>
      </c>
    </row>
    <row r="88" spans="1:13" s="184" customFormat="1" ht="18">
      <c r="A88" s="460">
        <v>80</v>
      </c>
      <c r="B88" s="446" t="s">
        <v>1352</v>
      </c>
      <c r="C88" s="479" t="s">
        <v>1353</v>
      </c>
      <c r="D88" s="446" t="s">
        <v>1281</v>
      </c>
      <c r="E88" s="446" t="s">
        <v>1311</v>
      </c>
      <c r="F88" s="443" t="s">
        <v>332</v>
      </c>
      <c r="G88" s="489">
        <f t="shared" ref="G88:G119" si="8">K88/0.8</f>
        <v>283.75</v>
      </c>
      <c r="H88" s="444">
        <v>227</v>
      </c>
      <c r="I88" s="445">
        <f t="shared" ref="I88:I119" si="9">G88*20/100</f>
        <v>56.75</v>
      </c>
      <c r="J88" s="454"/>
      <c r="K88" s="546">
        <v>227</v>
      </c>
      <c r="L88" s="454"/>
      <c r="M88" s="448">
        <v>150</v>
      </c>
    </row>
    <row r="89" spans="1:13" s="184" customFormat="1" ht="18">
      <c r="A89" s="460">
        <v>81</v>
      </c>
      <c r="B89" s="446" t="s">
        <v>1016</v>
      </c>
      <c r="C89" s="479" t="s">
        <v>1369</v>
      </c>
      <c r="D89" s="446" t="s">
        <v>1291</v>
      </c>
      <c r="E89" s="446" t="s">
        <v>1319</v>
      </c>
      <c r="F89" s="443" t="s">
        <v>332</v>
      </c>
      <c r="G89" s="489">
        <f t="shared" si="8"/>
        <v>496.25</v>
      </c>
      <c r="H89" s="444">
        <v>397</v>
      </c>
      <c r="I89" s="445">
        <f t="shared" si="9"/>
        <v>99.25</v>
      </c>
      <c r="J89" s="454"/>
      <c r="K89" s="546">
        <v>397</v>
      </c>
      <c r="L89" s="454"/>
      <c r="M89" s="448">
        <v>150</v>
      </c>
    </row>
    <row r="90" spans="1:13" s="184" customFormat="1" ht="18">
      <c r="A90" s="460">
        <v>82</v>
      </c>
      <c r="B90" s="538" t="s">
        <v>1367</v>
      </c>
      <c r="C90" s="441" t="s">
        <v>1368</v>
      </c>
      <c r="D90" s="538" t="s">
        <v>1290</v>
      </c>
      <c r="E90" s="538" t="s">
        <v>1318</v>
      </c>
      <c r="F90" s="537" t="s">
        <v>332</v>
      </c>
      <c r="G90" s="489">
        <f t="shared" si="8"/>
        <v>283.75</v>
      </c>
      <c r="H90" s="444">
        <v>0</v>
      </c>
      <c r="I90" s="444">
        <f t="shared" si="9"/>
        <v>56.75</v>
      </c>
      <c r="J90" s="454"/>
      <c r="K90" s="549">
        <v>227</v>
      </c>
      <c r="L90" s="454"/>
      <c r="M90" s="448">
        <v>800</v>
      </c>
    </row>
    <row r="91" spans="1:13" s="184" customFormat="1" ht="18">
      <c r="A91" s="460">
        <v>83</v>
      </c>
      <c r="B91" s="538" t="s">
        <v>1046</v>
      </c>
      <c r="C91" s="539" t="s">
        <v>1047</v>
      </c>
      <c r="D91" s="538" t="s">
        <v>1048</v>
      </c>
      <c r="E91" s="538" t="s">
        <v>1049</v>
      </c>
      <c r="F91" s="537" t="s">
        <v>332</v>
      </c>
      <c r="G91" s="489">
        <f t="shared" si="8"/>
        <v>1000</v>
      </c>
      <c r="H91" s="444">
        <v>0</v>
      </c>
      <c r="I91" s="444">
        <f t="shared" si="9"/>
        <v>200</v>
      </c>
      <c r="J91" s="454"/>
      <c r="K91" s="542">
        <v>800</v>
      </c>
      <c r="L91" s="454"/>
      <c r="M91" s="448">
        <v>800</v>
      </c>
    </row>
    <row r="92" spans="1:13" s="184" customFormat="1" ht="18">
      <c r="A92" s="460">
        <v>84</v>
      </c>
      <c r="B92" s="538" t="s">
        <v>1065</v>
      </c>
      <c r="C92" s="539" t="s">
        <v>1066</v>
      </c>
      <c r="D92" s="538" t="s">
        <v>1067</v>
      </c>
      <c r="E92" s="538" t="s">
        <v>1068</v>
      </c>
      <c r="F92" s="537" t="s">
        <v>332</v>
      </c>
      <c r="G92" s="489">
        <f t="shared" si="8"/>
        <v>187.5</v>
      </c>
      <c r="H92" s="444">
        <v>0</v>
      </c>
      <c r="I92" s="444">
        <f t="shared" si="9"/>
        <v>37.5</v>
      </c>
      <c r="J92" s="454"/>
      <c r="K92" s="542">
        <v>150</v>
      </c>
      <c r="L92" s="454"/>
      <c r="M92" s="448">
        <v>800</v>
      </c>
    </row>
    <row r="93" spans="1:13" s="184" customFormat="1" ht="18">
      <c r="A93" s="460">
        <v>85</v>
      </c>
      <c r="B93" s="446" t="s">
        <v>996</v>
      </c>
      <c r="C93" s="480" t="s">
        <v>997</v>
      </c>
      <c r="D93" s="446" t="s">
        <v>998</v>
      </c>
      <c r="E93" s="446" t="s">
        <v>999</v>
      </c>
      <c r="F93" s="443" t="s">
        <v>332</v>
      </c>
      <c r="G93" s="489">
        <f t="shared" si="8"/>
        <v>1000</v>
      </c>
      <c r="H93" s="444">
        <v>800</v>
      </c>
      <c r="I93" s="445">
        <f t="shared" si="9"/>
        <v>200</v>
      </c>
      <c r="J93" s="454"/>
      <c r="K93" s="448">
        <v>800</v>
      </c>
      <c r="L93" s="454"/>
      <c r="M93" s="448">
        <v>150</v>
      </c>
    </row>
    <row r="94" spans="1:13" s="184" customFormat="1" ht="18">
      <c r="A94" s="460">
        <v>86</v>
      </c>
      <c r="B94" s="538" t="s">
        <v>1380</v>
      </c>
      <c r="C94" s="441" t="s">
        <v>1381</v>
      </c>
      <c r="D94" s="538" t="s">
        <v>1299</v>
      </c>
      <c r="E94" s="538" t="s">
        <v>1327</v>
      </c>
      <c r="F94" s="537" t="s">
        <v>332</v>
      </c>
      <c r="G94" s="489">
        <f t="shared" si="8"/>
        <v>106.25</v>
      </c>
      <c r="H94" s="444">
        <v>0</v>
      </c>
      <c r="I94" s="444">
        <f t="shared" si="9"/>
        <v>21.25</v>
      </c>
      <c r="J94" s="454"/>
      <c r="K94" s="549">
        <v>85</v>
      </c>
      <c r="L94" s="454"/>
      <c r="M94" s="448">
        <v>150</v>
      </c>
    </row>
    <row r="95" spans="1:13" s="184" customFormat="1" ht="18">
      <c r="A95" s="460">
        <v>87</v>
      </c>
      <c r="B95" s="538" t="s">
        <v>1024</v>
      </c>
      <c r="C95" s="539" t="s">
        <v>1025</v>
      </c>
      <c r="D95" s="538" t="s">
        <v>1026</v>
      </c>
      <c r="E95" s="538" t="s">
        <v>1027</v>
      </c>
      <c r="F95" s="537" t="s">
        <v>332</v>
      </c>
      <c r="G95" s="489">
        <f t="shared" si="8"/>
        <v>187.5</v>
      </c>
      <c r="H95" s="444">
        <v>0</v>
      </c>
      <c r="I95" s="444">
        <f t="shared" si="9"/>
        <v>37.5</v>
      </c>
      <c r="J95" s="454"/>
      <c r="K95" s="542">
        <v>150</v>
      </c>
      <c r="L95" s="454"/>
      <c r="M95" s="448">
        <v>800</v>
      </c>
    </row>
    <row r="96" spans="1:13" s="184" customFormat="1" ht="18">
      <c r="A96" s="460">
        <v>88</v>
      </c>
      <c r="B96" s="446" t="s">
        <v>1375</v>
      </c>
      <c r="C96" s="479" t="s">
        <v>1376</v>
      </c>
      <c r="D96" s="446" t="s">
        <v>1296</v>
      </c>
      <c r="E96" s="446" t="s">
        <v>1324</v>
      </c>
      <c r="F96" s="443" t="s">
        <v>332</v>
      </c>
      <c r="G96" s="489">
        <f t="shared" si="8"/>
        <v>366.25</v>
      </c>
      <c r="H96" s="444">
        <v>293</v>
      </c>
      <c r="I96" s="445">
        <f t="shared" si="9"/>
        <v>73.25</v>
      </c>
      <c r="J96" s="454"/>
      <c r="K96" s="546">
        <v>293</v>
      </c>
      <c r="L96" s="454"/>
      <c r="M96" s="448">
        <v>150</v>
      </c>
    </row>
    <row r="97" spans="1:13" s="184" customFormat="1" ht="18">
      <c r="A97" s="460">
        <v>89</v>
      </c>
      <c r="B97" s="446" t="s">
        <v>1004</v>
      </c>
      <c r="C97" s="480" t="s">
        <v>1005</v>
      </c>
      <c r="D97" s="446" t="s">
        <v>1006</v>
      </c>
      <c r="E97" s="446" t="s">
        <v>1007</v>
      </c>
      <c r="F97" s="443" t="s">
        <v>332</v>
      </c>
      <c r="G97" s="489">
        <f t="shared" si="8"/>
        <v>1000</v>
      </c>
      <c r="H97" s="444">
        <v>800</v>
      </c>
      <c r="I97" s="445">
        <f t="shared" si="9"/>
        <v>200</v>
      </c>
      <c r="J97" s="454"/>
      <c r="K97" s="448">
        <v>800</v>
      </c>
      <c r="L97" s="454"/>
      <c r="M97" s="448">
        <v>900</v>
      </c>
    </row>
    <row r="98" spans="1:13" s="184" customFormat="1" ht="18">
      <c r="A98" s="460">
        <v>90</v>
      </c>
      <c r="B98" s="446" t="s">
        <v>949</v>
      </c>
      <c r="C98" s="480" t="s">
        <v>950</v>
      </c>
      <c r="D98" s="446" t="s">
        <v>951</v>
      </c>
      <c r="E98" s="446" t="s">
        <v>952</v>
      </c>
      <c r="F98" s="443" t="s">
        <v>332</v>
      </c>
      <c r="G98" s="489">
        <f t="shared" si="8"/>
        <v>1250</v>
      </c>
      <c r="H98" s="444">
        <v>1000</v>
      </c>
      <c r="I98" s="445">
        <f t="shared" si="9"/>
        <v>250</v>
      </c>
      <c r="J98" s="454"/>
      <c r="K98" s="448">
        <v>1000</v>
      </c>
      <c r="L98" s="454"/>
      <c r="M98" s="448">
        <v>900</v>
      </c>
    </row>
    <row r="99" spans="1:13" s="184" customFormat="1" ht="18">
      <c r="A99" s="460">
        <v>91</v>
      </c>
      <c r="B99" s="538" t="s">
        <v>1016</v>
      </c>
      <c r="C99" s="539" t="s">
        <v>1017</v>
      </c>
      <c r="D99" s="538" t="s">
        <v>1018</v>
      </c>
      <c r="E99" s="538" t="s">
        <v>1019</v>
      </c>
      <c r="F99" s="537" t="s">
        <v>332</v>
      </c>
      <c r="G99" s="489">
        <f t="shared" si="8"/>
        <v>625</v>
      </c>
      <c r="H99" s="444">
        <v>500</v>
      </c>
      <c r="I99" s="444">
        <f t="shared" si="9"/>
        <v>125</v>
      </c>
      <c r="J99" s="454"/>
      <c r="K99" s="542">
        <v>500</v>
      </c>
      <c r="L99" s="454"/>
      <c r="M99" s="448">
        <v>900</v>
      </c>
    </row>
    <row r="100" spans="1:13" s="184" customFormat="1" ht="18">
      <c r="A100" s="460">
        <v>92</v>
      </c>
      <c r="B100" s="446" t="s">
        <v>571</v>
      </c>
      <c r="C100" s="480" t="s">
        <v>1077</v>
      </c>
      <c r="D100" s="446" t="s">
        <v>1078</v>
      </c>
      <c r="E100" s="446" t="s">
        <v>1079</v>
      </c>
      <c r="F100" s="443" t="s">
        <v>332</v>
      </c>
      <c r="G100" s="489">
        <f t="shared" si="8"/>
        <v>187.5</v>
      </c>
      <c r="H100" s="444">
        <v>150</v>
      </c>
      <c r="I100" s="445">
        <f t="shared" si="9"/>
        <v>37.5</v>
      </c>
      <c r="J100" s="454"/>
      <c r="K100" s="448">
        <v>150</v>
      </c>
      <c r="L100" s="454"/>
      <c r="M100" s="448">
        <v>900</v>
      </c>
    </row>
    <row r="101" spans="1:13" s="184" customFormat="1" ht="18">
      <c r="A101" s="460">
        <v>93</v>
      </c>
      <c r="B101" s="446" t="s">
        <v>934</v>
      </c>
      <c r="C101" s="480" t="s">
        <v>935</v>
      </c>
      <c r="D101" s="446" t="s">
        <v>936</v>
      </c>
      <c r="E101" s="446" t="s">
        <v>937</v>
      </c>
      <c r="F101" s="443" t="s">
        <v>332</v>
      </c>
      <c r="G101" s="489">
        <f t="shared" si="8"/>
        <v>250</v>
      </c>
      <c r="H101" s="444">
        <v>200</v>
      </c>
      <c r="I101" s="445">
        <f t="shared" si="9"/>
        <v>50</v>
      </c>
      <c r="J101" s="454"/>
      <c r="K101" s="448">
        <v>200</v>
      </c>
      <c r="L101" s="454"/>
      <c r="M101" s="448">
        <v>900</v>
      </c>
    </row>
    <row r="102" spans="1:13" s="184" customFormat="1" ht="18">
      <c r="A102" s="460">
        <v>94</v>
      </c>
      <c r="B102" s="538" t="s">
        <v>1000</v>
      </c>
      <c r="C102" s="539" t="s">
        <v>1001</v>
      </c>
      <c r="D102" s="538" t="s">
        <v>1002</v>
      </c>
      <c r="E102" s="538" t="s">
        <v>1003</v>
      </c>
      <c r="F102" s="537" t="s">
        <v>332</v>
      </c>
      <c r="G102" s="489">
        <f t="shared" si="8"/>
        <v>1125</v>
      </c>
      <c r="H102" s="444">
        <v>0</v>
      </c>
      <c r="I102" s="444">
        <f t="shared" si="9"/>
        <v>225</v>
      </c>
      <c r="J102" s="454"/>
      <c r="K102" s="542">
        <v>900</v>
      </c>
      <c r="L102" s="454"/>
      <c r="M102" s="448">
        <v>900</v>
      </c>
    </row>
    <row r="103" spans="1:13" s="184" customFormat="1" ht="18">
      <c r="A103" s="460">
        <v>95</v>
      </c>
      <c r="B103" s="538" t="s">
        <v>1084</v>
      </c>
      <c r="C103" s="539" t="s">
        <v>1085</v>
      </c>
      <c r="D103" s="538" t="s">
        <v>1086</v>
      </c>
      <c r="E103" s="538" t="s">
        <v>1087</v>
      </c>
      <c r="F103" s="537" t="s">
        <v>332</v>
      </c>
      <c r="G103" s="489">
        <f t="shared" si="8"/>
        <v>1000</v>
      </c>
      <c r="H103" s="444">
        <v>0</v>
      </c>
      <c r="I103" s="444">
        <f t="shared" si="9"/>
        <v>200</v>
      </c>
      <c r="J103" s="454"/>
      <c r="K103" s="542">
        <v>800</v>
      </c>
      <c r="L103" s="454"/>
      <c r="M103" s="448">
        <v>900</v>
      </c>
    </row>
    <row r="104" spans="1:13" s="184" customFormat="1" ht="18">
      <c r="A104" s="460">
        <v>96</v>
      </c>
      <c r="B104" s="446" t="s">
        <v>630</v>
      </c>
      <c r="C104" s="480" t="s">
        <v>1125</v>
      </c>
      <c r="D104" s="446" t="s">
        <v>629</v>
      </c>
      <c r="E104" s="446" t="s">
        <v>1126</v>
      </c>
      <c r="F104" s="443" t="s">
        <v>332</v>
      </c>
      <c r="G104" s="489">
        <f t="shared" si="8"/>
        <v>187.5</v>
      </c>
      <c r="H104" s="444">
        <v>150</v>
      </c>
      <c r="I104" s="445">
        <f t="shared" si="9"/>
        <v>37.5</v>
      </c>
      <c r="J104" s="454"/>
      <c r="K104" s="448">
        <v>150</v>
      </c>
      <c r="L104" s="454"/>
      <c r="M104" s="448">
        <v>900</v>
      </c>
    </row>
    <row r="105" spans="1:13" s="184" customFormat="1" ht="18">
      <c r="A105" s="460">
        <v>97</v>
      </c>
      <c r="B105" s="446" t="s">
        <v>630</v>
      </c>
      <c r="C105" s="480" t="s">
        <v>1058</v>
      </c>
      <c r="D105" s="446" t="s">
        <v>1059</v>
      </c>
      <c r="E105" s="446" t="s">
        <v>1060</v>
      </c>
      <c r="F105" s="443" t="s">
        <v>332</v>
      </c>
      <c r="G105" s="489">
        <f t="shared" si="8"/>
        <v>150</v>
      </c>
      <c r="H105" s="444">
        <v>120</v>
      </c>
      <c r="I105" s="445">
        <f t="shared" si="9"/>
        <v>30</v>
      </c>
      <c r="J105" s="454"/>
      <c r="K105" s="448">
        <v>120</v>
      </c>
      <c r="L105" s="454"/>
      <c r="M105" s="448">
        <v>900</v>
      </c>
    </row>
    <row r="106" spans="1:13" s="184" customFormat="1" ht="18">
      <c r="A106" s="460">
        <v>98</v>
      </c>
      <c r="B106" s="446" t="s">
        <v>797</v>
      </c>
      <c r="C106" s="480" t="s">
        <v>1135</v>
      </c>
      <c r="D106" s="446" t="s">
        <v>1136</v>
      </c>
      <c r="E106" s="446" t="s">
        <v>1137</v>
      </c>
      <c r="F106" s="443" t="s">
        <v>332</v>
      </c>
      <c r="G106" s="489">
        <f t="shared" si="8"/>
        <v>1000</v>
      </c>
      <c r="H106" s="444">
        <v>800</v>
      </c>
      <c r="I106" s="445">
        <f t="shared" si="9"/>
        <v>200</v>
      </c>
      <c r="J106" s="454"/>
      <c r="K106" s="448">
        <v>800</v>
      </c>
      <c r="L106" s="454"/>
      <c r="M106" s="448">
        <v>900</v>
      </c>
    </row>
    <row r="107" spans="1:13" s="184" customFormat="1" ht="18">
      <c r="A107" s="460">
        <v>99</v>
      </c>
      <c r="B107" s="446" t="s">
        <v>987</v>
      </c>
      <c r="C107" s="480" t="s">
        <v>988</v>
      </c>
      <c r="D107" s="446" t="s">
        <v>989</v>
      </c>
      <c r="E107" s="446" t="s">
        <v>990</v>
      </c>
      <c r="F107" s="443" t="s">
        <v>332</v>
      </c>
      <c r="G107" s="489">
        <f t="shared" si="8"/>
        <v>187.5</v>
      </c>
      <c r="H107" s="444">
        <v>150</v>
      </c>
      <c r="I107" s="445">
        <f t="shared" si="9"/>
        <v>37.5</v>
      </c>
      <c r="J107" s="454"/>
      <c r="K107" s="448">
        <v>150</v>
      </c>
      <c r="L107" s="454"/>
      <c r="M107" s="448">
        <v>900</v>
      </c>
    </row>
    <row r="108" spans="1:13" s="184" customFormat="1" ht="18">
      <c r="A108" s="460">
        <v>100</v>
      </c>
      <c r="B108" s="538" t="s">
        <v>582</v>
      </c>
      <c r="C108" s="441" t="s">
        <v>1339</v>
      </c>
      <c r="D108" s="538" t="s">
        <v>1274</v>
      </c>
      <c r="E108" s="538" t="s">
        <v>1304</v>
      </c>
      <c r="F108" s="537" t="s">
        <v>332</v>
      </c>
      <c r="G108" s="489">
        <f t="shared" si="8"/>
        <v>283.75</v>
      </c>
      <c r="H108" s="444">
        <v>0</v>
      </c>
      <c r="I108" s="444">
        <f t="shared" si="9"/>
        <v>56.75</v>
      </c>
      <c r="J108" s="454"/>
      <c r="K108" s="549">
        <v>227</v>
      </c>
      <c r="L108" s="454"/>
      <c r="M108" s="448">
        <v>900</v>
      </c>
    </row>
    <row r="109" spans="1:13" s="184" customFormat="1" ht="18">
      <c r="A109" s="460">
        <v>101</v>
      </c>
      <c r="B109" s="538" t="s">
        <v>1333</v>
      </c>
      <c r="C109" s="441" t="s">
        <v>1334</v>
      </c>
      <c r="D109" s="538" t="s">
        <v>1270</v>
      </c>
      <c r="E109" s="538" t="s">
        <v>1301</v>
      </c>
      <c r="F109" s="537" t="s">
        <v>332</v>
      </c>
      <c r="G109" s="489">
        <f t="shared" si="8"/>
        <v>137.5</v>
      </c>
      <c r="H109" s="444">
        <v>0</v>
      </c>
      <c r="I109" s="444">
        <f t="shared" si="9"/>
        <v>27.5</v>
      </c>
      <c r="J109" s="454"/>
      <c r="K109" s="549">
        <v>110</v>
      </c>
      <c r="L109" s="454"/>
      <c r="M109" s="448">
        <v>900</v>
      </c>
    </row>
    <row r="110" spans="1:13" s="184" customFormat="1" ht="18">
      <c r="A110" s="460">
        <v>102</v>
      </c>
      <c r="B110" s="538" t="s">
        <v>1342</v>
      </c>
      <c r="C110" s="441" t="s">
        <v>1343</v>
      </c>
      <c r="D110" s="538" t="s">
        <v>1276</v>
      </c>
      <c r="E110" s="538" t="s">
        <v>1306</v>
      </c>
      <c r="F110" s="537" t="s">
        <v>332</v>
      </c>
      <c r="G110" s="489">
        <f t="shared" si="8"/>
        <v>283.75</v>
      </c>
      <c r="H110" s="444">
        <v>0</v>
      </c>
      <c r="I110" s="444">
        <f t="shared" si="9"/>
        <v>56.75</v>
      </c>
      <c r="J110" s="454"/>
      <c r="K110" s="549">
        <v>227</v>
      </c>
      <c r="L110" s="454"/>
      <c r="M110" s="448">
        <v>2000</v>
      </c>
    </row>
    <row r="111" spans="1:13" s="184" customFormat="1" ht="18">
      <c r="A111" s="460">
        <v>103</v>
      </c>
      <c r="B111" s="538" t="s">
        <v>1344</v>
      </c>
      <c r="C111" s="441" t="s">
        <v>1345</v>
      </c>
      <c r="D111" s="538" t="s">
        <v>1277</v>
      </c>
      <c r="E111" s="538" t="s">
        <v>1307</v>
      </c>
      <c r="F111" s="537" t="s">
        <v>332</v>
      </c>
      <c r="G111" s="489">
        <f t="shared" si="8"/>
        <v>566.25</v>
      </c>
      <c r="H111" s="444">
        <v>0</v>
      </c>
      <c r="I111" s="444">
        <f t="shared" si="9"/>
        <v>113.25</v>
      </c>
      <c r="J111" s="454"/>
      <c r="K111" s="549">
        <v>453</v>
      </c>
      <c r="L111" s="454"/>
      <c r="M111" s="448">
        <v>300</v>
      </c>
    </row>
    <row r="112" spans="1:13" s="184" customFormat="1" ht="18">
      <c r="A112" s="460">
        <v>104</v>
      </c>
      <c r="B112" s="538" t="s">
        <v>768</v>
      </c>
      <c r="C112" s="441" t="s">
        <v>1338</v>
      </c>
      <c r="D112" s="538" t="s">
        <v>1273</v>
      </c>
      <c r="E112" s="538" t="s">
        <v>1303</v>
      </c>
      <c r="F112" s="537" t="s">
        <v>332</v>
      </c>
      <c r="G112" s="489">
        <f t="shared" si="8"/>
        <v>496.25</v>
      </c>
      <c r="H112" s="444">
        <v>0</v>
      </c>
      <c r="I112" s="444">
        <f t="shared" si="9"/>
        <v>99.25</v>
      </c>
      <c r="J112" s="454"/>
      <c r="K112" s="544">
        <v>397</v>
      </c>
      <c r="L112" s="454"/>
      <c r="M112" s="461">
        <v>110</v>
      </c>
    </row>
    <row r="113" spans="1:13" s="184" customFormat="1" ht="18">
      <c r="A113" s="460">
        <v>105</v>
      </c>
      <c r="B113" s="538" t="s">
        <v>1379</v>
      </c>
      <c r="C113" s="441" t="s">
        <v>1543</v>
      </c>
      <c r="D113" s="538" t="s">
        <v>1298</v>
      </c>
      <c r="E113" s="538" t="s">
        <v>1326</v>
      </c>
      <c r="F113" s="537" t="s">
        <v>332</v>
      </c>
      <c r="G113" s="489">
        <f t="shared" si="8"/>
        <v>366.25</v>
      </c>
      <c r="H113" s="444">
        <v>0</v>
      </c>
      <c r="I113" s="444">
        <f t="shared" si="9"/>
        <v>73.25</v>
      </c>
      <c r="J113" s="454"/>
      <c r="K113" s="544">
        <v>293</v>
      </c>
      <c r="L113" s="454"/>
      <c r="M113" s="461">
        <v>397</v>
      </c>
    </row>
    <row r="114" spans="1:13" s="184" customFormat="1" ht="18">
      <c r="A114" s="460">
        <v>106</v>
      </c>
      <c r="B114" s="538" t="s">
        <v>1012</v>
      </c>
      <c r="C114" s="539" t="s">
        <v>1013</v>
      </c>
      <c r="D114" s="538" t="s">
        <v>1014</v>
      </c>
      <c r="E114" s="538" t="s">
        <v>1015</v>
      </c>
      <c r="F114" s="537" t="s">
        <v>332</v>
      </c>
      <c r="G114" s="489">
        <f t="shared" si="8"/>
        <v>1000</v>
      </c>
      <c r="H114" s="444">
        <v>0</v>
      </c>
      <c r="I114" s="444">
        <f t="shared" si="9"/>
        <v>200</v>
      </c>
      <c r="J114" s="454"/>
      <c r="K114" s="547">
        <v>800</v>
      </c>
      <c r="L114" s="454"/>
      <c r="M114" s="461">
        <v>227</v>
      </c>
    </row>
    <row r="115" spans="1:13" s="184" customFormat="1" ht="18">
      <c r="A115" s="460">
        <v>107</v>
      </c>
      <c r="B115" s="446" t="s">
        <v>1362</v>
      </c>
      <c r="C115" s="479" t="s">
        <v>1363</v>
      </c>
      <c r="D115" s="446" t="s">
        <v>1287</v>
      </c>
      <c r="E115" s="446" t="s">
        <v>1315</v>
      </c>
      <c r="F115" s="443" t="s">
        <v>332</v>
      </c>
      <c r="G115" s="489">
        <f t="shared" si="8"/>
        <v>496.25</v>
      </c>
      <c r="H115" s="447">
        <v>0</v>
      </c>
      <c r="I115" s="445">
        <f t="shared" si="9"/>
        <v>99.25</v>
      </c>
      <c r="J115" s="454"/>
      <c r="K115" s="461">
        <v>397</v>
      </c>
      <c r="L115" s="454"/>
      <c r="M115" s="461">
        <v>453</v>
      </c>
    </row>
    <row r="116" spans="1:13" s="184" customFormat="1" ht="18">
      <c r="A116" s="460">
        <v>108</v>
      </c>
      <c r="B116" s="446" t="s">
        <v>1362</v>
      </c>
      <c r="C116" s="479" t="s">
        <v>1363</v>
      </c>
      <c r="D116" s="446" t="s">
        <v>1287</v>
      </c>
      <c r="E116" s="446" t="s">
        <v>1315</v>
      </c>
      <c r="F116" s="443" t="s">
        <v>332</v>
      </c>
      <c r="G116" s="489">
        <f t="shared" si="8"/>
        <v>496.25</v>
      </c>
      <c r="H116" s="444">
        <v>397</v>
      </c>
      <c r="I116" s="445">
        <f t="shared" si="9"/>
        <v>99.25</v>
      </c>
      <c r="J116" s="454"/>
      <c r="K116" s="461">
        <v>397</v>
      </c>
      <c r="L116" s="454"/>
      <c r="M116" s="461">
        <v>227</v>
      </c>
    </row>
    <row r="117" spans="1:13" s="184" customFormat="1" ht="18">
      <c r="A117" s="460">
        <v>109</v>
      </c>
      <c r="B117" s="538" t="s">
        <v>1008</v>
      </c>
      <c r="C117" s="539" t="s">
        <v>1009</v>
      </c>
      <c r="D117" s="538" t="s">
        <v>1010</v>
      </c>
      <c r="E117" s="538" t="s">
        <v>1011</v>
      </c>
      <c r="F117" s="537" t="s">
        <v>332</v>
      </c>
      <c r="G117" s="489">
        <f t="shared" si="8"/>
        <v>1000</v>
      </c>
      <c r="H117" s="444">
        <v>0</v>
      </c>
      <c r="I117" s="444">
        <f t="shared" si="9"/>
        <v>200</v>
      </c>
      <c r="J117" s="454"/>
      <c r="K117" s="547">
        <v>800</v>
      </c>
      <c r="L117" s="454"/>
      <c r="M117" s="461">
        <v>227</v>
      </c>
    </row>
    <row r="118" spans="1:13" s="184" customFormat="1" ht="18">
      <c r="A118" s="460">
        <v>110</v>
      </c>
      <c r="B118" s="446" t="s">
        <v>1146</v>
      </c>
      <c r="C118" s="480" t="s">
        <v>1147</v>
      </c>
      <c r="D118" s="446" t="s">
        <v>1148</v>
      </c>
      <c r="E118" s="446" t="s">
        <v>1149</v>
      </c>
      <c r="F118" s="443" t="s">
        <v>332</v>
      </c>
      <c r="G118" s="489">
        <f t="shared" si="8"/>
        <v>1000</v>
      </c>
      <c r="H118" s="444">
        <v>800</v>
      </c>
      <c r="I118" s="445">
        <f t="shared" si="9"/>
        <v>200</v>
      </c>
      <c r="J118" s="454"/>
      <c r="K118" s="545">
        <v>800</v>
      </c>
      <c r="L118" s="454"/>
      <c r="M118" s="461">
        <v>397</v>
      </c>
    </row>
    <row r="119" spans="1:13" s="184" customFormat="1" ht="18">
      <c r="A119" s="460">
        <v>111</v>
      </c>
      <c r="B119" s="538" t="s">
        <v>925</v>
      </c>
      <c r="C119" s="539" t="s">
        <v>926</v>
      </c>
      <c r="D119" s="538" t="s">
        <v>927</v>
      </c>
      <c r="E119" s="538" t="s">
        <v>928</v>
      </c>
      <c r="F119" s="537" t="s">
        <v>332</v>
      </c>
      <c r="G119" s="489">
        <f t="shared" si="8"/>
        <v>1875</v>
      </c>
      <c r="H119" s="444">
        <v>0</v>
      </c>
      <c r="I119" s="444">
        <f t="shared" si="9"/>
        <v>375</v>
      </c>
      <c r="J119" s="454"/>
      <c r="K119" s="547">
        <v>1500</v>
      </c>
      <c r="L119" s="454"/>
      <c r="M119" s="461">
        <v>453</v>
      </c>
    </row>
    <row r="120" spans="1:13" s="184" customFormat="1" ht="18">
      <c r="A120" s="460">
        <v>112</v>
      </c>
      <c r="B120" s="446" t="s">
        <v>1113</v>
      </c>
      <c r="C120" s="480" t="s">
        <v>1114</v>
      </c>
      <c r="D120" s="446" t="s">
        <v>1115</v>
      </c>
      <c r="E120" s="446" t="s">
        <v>1116</v>
      </c>
      <c r="F120" s="443" t="s">
        <v>332</v>
      </c>
      <c r="G120" s="489">
        <f t="shared" ref="G120:G151" si="10">K120/0.8</f>
        <v>187.5</v>
      </c>
      <c r="H120" s="444">
        <v>150</v>
      </c>
      <c r="I120" s="445">
        <f t="shared" ref="I120:I151" si="11">G120*20/100</f>
        <v>37.5</v>
      </c>
      <c r="J120" s="454"/>
      <c r="K120" s="545">
        <v>150</v>
      </c>
      <c r="L120" s="454"/>
      <c r="M120" s="461">
        <v>585</v>
      </c>
    </row>
    <row r="121" spans="1:13" s="184" customFormat="1" ht="18">
      <c r="A121" s="460">
        <v>113</v>
      </c>
      <c r="B121" s="538" t="s">
        <v>1073</v>
      </c>
      <c r="C121" s="539" t="s">
        <v>1074</v>
      </c>
      <c r="D121" s="538" t="s">
        <v>1075</v>
      </c>
      <c r="E121" s="538" t="s">
        <v>1076</v>
      </c>
      <c r="F121" s="537" t="s">
        <v>332</v>
      </c>
      <c r="G121" s="489">
        <f t="shared" si="10"/>
        <v>187.5</v>
      </c>
      <c r="H121" s="444">
        <v>0</v>
      </c>
      <c r="I121" s="444">
        <f t="shared" si="11"/>
        <v>37.5</v>
      </c>
      <c r="J121" s="454"/>
      <c r="K121" s="547">
        <v>150</v>
      </c>
      <c r="L121" s="454"/>
      <c r="M121" s="461">
        <v>397</v>
      </c>
    </row>
    <row r="122" spans="1:13" s="184" customFormat="1" ht="18">
      <c r="A122" s="460">
        <v>114</v>
      </c>
      <c r="B122" s="446" t="s">
        <v>1050</v>
      </c>
      <c r="C122" s="480" t="s">
        <v>1051</v>
      </c>
      <c r="D122" s="446" t="s">
        <v>1052</v>
      </c>
      <c r="E122" s="446" t="s">
        <v>1053</v>
      </c>
      <c r="F122" s="443" t="s">
        <v>332</v>
      </c>
      <c r="G122" s="489">
        <f t="shared" si="10"/>
        <v>150</v>
      </c>
      <c r="H122" s="444">
        <v>120</v>
      </c>
      <c r="I122" s="445">
        <f t="shared" si="11"/>
        <v>30</v>
      </c>
      <c r="J122" s="454"/>
      <c r="K122" s="545">
        <v>120</v>
      </c>
      <c r="L122" s="454"/>
      <c r="M122" s="461">
        <v>293</v>
      </c>
    </row>
    <row r="123" spans="1:13" s="184" customFormat="1" ht="18">
      <c r="A123" s="460">
        <v>115</v>
      </c>
      <c r="B123" s="446" t="s">
        <v>1102</v>
      </c>
      <c r="C123" s="480" t="s">
        <v>1103</v>
      </c>
      <c r="D123" s="446" t="s">
        <v>1104</v>
      </c>
      <c r="E123" s="446" t="s">
        <v>1105</v>
      </c>
      <c r="F123" s="443" t="s">
        <v>332</v>
      </c>
      <c r="G123" s="489">
        <f t="shared" si="10"/>
        <v>150</v>
      </c>
      <c r="H123" s="444">
        <v>120</v>
      </c>
      <c r="I123" s="445">
        <f t="shared" si="11"/>
        <v>30</v>
      </c>
      <c r="J123" s="454"/>
      <c r="K123" s="545">
        <v>120</v>
      </c>
      <c r="L123" s="454"/>
      <c r="M123" s="461">
        <v>293</v>
      </c>
    </row>
    <row r="124" spans="1:13" s="184" customFormat="1" ht="18">
      <c r="A124" s="460">
        <v>116</v>
      </c>
      <c r="B124" s="446" t="s">
        <v>1197</v>
      </c>
      <c r="C124" s="479" t="s">
        <v>1374</v>
      </c>
      <c r="D124" s="446" t="s">
        <v>1295</v>
      </c>
      <c r="E124" s="446" t="s">
        <v>1323</v>
      </c>
      <c r="F124" s="443" t="s">
        <v>332</v>
      </c>
      <c r="G124" s="489">
        <f t="shared" si="10"/>
        <v>366.25</v>
      </c>
      <c r="H124" s="444">
        <v>293</v>
      </c>
      <c r="I124" s="445">
        <f t="shared" si="11"/>
        <v>73.25</v>
      </c>
      <c r="J124" s="454"/>
      <c r="K124" s="461">
        <v>293</v>
      </c>
      <c r="L124" s="454"/>
      <c r="M124" s="461">
        <v>513</v>
      </c>
    </row>
    <row r="125" spans="1:13" s="184" customFormat="1" ht="18">
      <c r="A125" s="460">
        <v>117</v>
      </c>
      <c r="B125" s="446" t="s">
        <v>1020</v>
      </c>
      <c r="C125" s="480" t="s">
        <v>1021</v>
      </c>
      <c r="D125" s="446" t="s">
        <v>1022</v>
      </c>
      <c r="E125" s="446" t="s">
        <v>1023</v>
      </c>
      <c r="F125" s="443" t="s">
        <v>332</v>
      </c>
      <c r="G125" s="489">
        <f t="shared" si="10"/>
        <v>1000</v>
      </c>
      <c r="H125" s="444">
        <v>800</v>
      </c>
      <c r="I125" s="445">
        <f t="shared" si="11"/>
        <v>200</v>
      </c>
      <c r="J125" s="454"/>
      <c r="K125" s="545">
        <v>800</v>
      </c>
      <c r="L125" s="454"/>
      <c r="M125" s="461">
        <v>85</v>
      </c>
    </row>
    <row r="126" spans="1:13" s="184" customFormat="1" ht="18">
      <c r="A126" s="460">
        <v>118</v>
      </c>
      <c r="B126" s="538" t="s">
        <v>945</v>
      </c>
      <c r="C126" s="539" t="s">
        <v>946</v>
      </c>
      <c r="D126" s="538" t="s">
        <v>947</v>
      </c>
      <c r="E126" s="538" t="s">
        <v>948</v>
      </c>
      <c r="F126" s="537" t="s">
        <v>332</v>
      </c>
      <c r="G126" s="489">
        <f t="shared" si="10"/>
        <v>375</v>
      </c>
      <c r="H126" s="444">
        <v>0</v>
      </c>
      <c r="I126" s="444">
        <f t="shared" si="11"/>
        <v>75</v>
      </c>
      <c r="J126" s="454"/>
      <c r="K126" s="550">
        <v>300</v>
      </c>
      <c r="L126" s="454"/>
      <c r="M126" s="541"/>
    </row>
    <row r="127" spans="1:13" s="184" customFormat="1" ht="18">
      <c r="A127" s="460">
        <v>119</v>
      </c>
      <c r="B127" s="446" t="s">
        <v>610</v>
      </c>
      <c r="C127" s="480" t="s">
        <v>1036</v>
      </c>
      <c r="D127" s="446" t="s">
        <v>1037</v>
      </c>
      <c r="E127" s="446" t="s">
        <v>1038</v>
      </c>
      <c r="F127" s="443" t="s">
        <v>332</v>
      </c>
      <c r="G127" s="489">
        <f t="shared" si="10"/>
        <v>187.5</v>
      </c>
      <c r="H127" s="444">
        <v>150</v>
      </c>
      <c r="I127" s="445">
        <f t="shared" si="11"/>
        <v>37.5</v>
      </c>
      <c r="J127" s="454"/>
      <c r="K127" s="448">
        <v>150</v>
      </c>
      <c r="L127" s="454"/>
      <c r="M127" s="444">
        <v>10000</v>
      </c>
    </row>
    <row r="128" spans="1:13" s="184" customFormat="1" ht="18">
      <c r="A128" s="460">
        <v>120</v>
      </c>
      <c r="B128" s="446" t="s">
        <v>996</v>
      </c>
      <c r="C128" s="480" t="s">
        <v>1106</v>
      </c>
      <c r="D128" s="446" t="s">
        <v>1107</v>
      </c>
      <c r="E128" s="446" t="s">
        <v>1108</v>
      </c>
      <c r="F128" s="443" t="s">
        <v>332</v>
      </c>
      <c r="G128" s="489">
        <f t="shared" si="10"/>
        <v>1000</v>
      </c>
      <c r="H128" s="444">
        <v>800</v>
      </c>
      <c r="I128" s="445">
        <f t="shared" si="11"/>
        <v>200</v>
      </c>
      <c r="J128" s="454"/>
      <c r="K128" s="448">
        <v>800</v>
      </c>
      <c r="L128" s="454"/>
      <c r="M128" s="542">
        <v>1400</v>
      </c>
    </row>
    <row r="129" spans="1:13" s="184" customFormat="1" ht="18">
      <c r="A129" s="460">
        <v>121</v>
      </c>
      <c r="B129" s="446" t="s">
        <v>971</v>
      </c>
      <c r="C129" s="480" t="s">
        <v>972</v>
      </c>
      <c r="D129" s="446" t="s">
        <v>973</v>
      </c>
      <c r="E129" s="446" t="s">
        <v>974</v>
      </c>
      <c r="F129" s="443" t="s">
        <v>332</v>
      </c>
      <c r="G129" s="489">
        <f t="shared" si="10"/>
        <v>3125</v>
      </c>
      <c r="H129" s="444">
        <v>2500</v>
      </c>
      <c r="I129" s="445">
        <f t="shared" si="11"/>
        <v>625</v>
      </c>
      <c r="J129" s="454"/>
      <c r="K129" s="448">
        <v>2500</v>
      </c>
      <c r="L129" s="454"/>
      <c r="M129" s="542">
        <v>200</v>
      </c>
    </row>
    <row r="130" spans="1:13" s="184" customFormat="1" ht="18">
      <c r="A130" s="460">
        <v>122</v>
      </c>
      <c r="B130" s="538" t="s">
        <v>1121</v>
      </c>
      <c r="C130" s="539" t="s">
        <v>1122</v>
      </c>
      <c r="D130" s="538" t="s">
        <v>1123</v>
      </c>
      <c r="E130" s="538" t="s">
        <v>1124</v>
      </c>
      <c r="F130" s="537" t="s">
        <v>332</v>
      </c>
      <c r="G130" s="489">
        <f t="shared" si="10"/>
        <v>1000</v>
      </c>
      <c r="H130" s="444">
        <v>0</v>
      </c>
      <c r="I130" s="444">
        <f t="shared" si="11"/>
        <v>200</v>
      </c>
      <c r="J130" s="454"/>
      <c r="K130" s="542">
        <v>800</v>
      </c>
      <c r="L130" s="454"/>
      <c r="M130" s="542">
        <v>800</v>
      </c>
    </row>
    <row r="131" spans="1:13" s="184" customFormat="1" ht="18">
      <c r="A131" s="460">
        <v>123</v>
      </c>
      <c r="B131" s="446" t="s">
        <v>1054</v>
      </c>
      <c r="C131" s="480" t="s">
        <v>1055</v>
      </c>
      <c r="D131" s="446" t="s">
        <v>1056</v>
      </c>
      <c r="E131" s="446" t="s">
        <v>1057</v>
      </c>
      <c r="F131" s="443" t="s">
        <v>332</v>
      </c>
      <c r="G131" s="489">
        <f t="shared" si="10"/>
        <v>125</v>
      </c>
      <c r="H131" s="444">
        <v>100</v>
      </c>
      <c r="I131" s="445">
        <f t="shared" si="11"/>
        <v>25</v>
      </c>
      <c r="J131" s="454"/>
      <c r="K131" s="448">
        <v>100</v>
      </c>
      <c r="L131" s="454"/>
      <c r="M131" s="542">
        <v>900</v>
      </c>
    </row>
    <row r="132" spans="1:13" s="184" customFormat="1" ht="18">
      <c r="A132" s="460">
        <v>124</v>
      </c>
      <c r="B132" s="538" t="s">
        <v>1142</v>
      </c>
      <c r="C132" s="539" t="s">
        <v>1143</v>
      </c>
      <c r="D132" s="538" t="s">
        <v>1144</v>
      </c>
      <c r="E132" s="538" t="s">
        <v>1145</v>
      </c>
      <c r="F132" s="537" t="s">
        <v>332</v>
      </c>
      <c r="G132" s="489">
        <f t="shared" si="10"/>
        <v>187.5</v>
      </c>
      <c r="H132" s="444">
        <v>0</v>
      </c>
      <c r="I132" s="444">
        <f t="shared" si="11"/>
        <v>37.5</v>
      </c>
      <c r="J132" s="454"/>
      <c r="K132" s="542">
        <v>150</v>
      </c>
      <c r="L132" s="454"/>
      <c r="M132" s="542">
        <v>150</v>
      </c>
    </row>
    <row r="133" spans="1:13" s="184" customFormat="1" ht="18">
      <c r="A133" s="460">
        <v>125</v>
      </c>
      <c r="B133" s="446" t="s">
        <v>1359</v>
      </c>
      <c r="C133" s="479" t="s">
        <v>1360</v>
      </c>
      <c r="D133" s="446" t="s">
        <v>1285</v>
      </c>
      <c r="E133" s="446" t="s">
        <v>1313</v>
      </c>
      <c r="F133" s="443" t="s">
        <v>332</v>
      </c>
      <c r="G133" s="489">
        <f t="shared" si="10"/>
        <v>496.25</v>
      </c>
      <c r="H133" s="444">
        <v>397</v>
      </c>
      <c r="I133" s="445">
        <f t="shared" si="11"/>
        <v>99.25</v>
      </c>
      <c r="J133" s="454"/>
      <c r="K133" s="546">
        <v>397</v>
      </c>
      <c r="L133" s="454"/>
      <c r="M133" s="542">
        <v>150</v>
      </c>
    </row>
    <row r="134" spans="1:13" s="184" customFormat="1" ht="18">
      <c r="A134" s="460">
        <v>126</v>
      </c>
      <c r="B134" s="446" t="s">
        <v>1350</v>
      </c>
      <c r="C134" s="479" t="s">
        <v>1351</v>
      </c>
      <c r="D134" s="446" t="s">
        <v>1280</v>
      </c>
      <c r="E134" s="446" t="s">
        <v>1310</v>
      </c>
      <c r="F134" s="443" t="s">
        <v>332</v>
      </c>
      <c r="G134" s="489">
        <f t="shared" si="10"/>
        <v>496.25</v>
      </c>
      <c r="H134" s="444">
        <v>397</v>
      </c>
      <c r="I134" s="445">
        <f t="shared" si="11"/>
        <v>99.25</v>
      </c>
      <c r="J134" s="454"/>
      <c r="K134" s="546">
        <v>397</v>
      </c>
      <c r="L134" s="454"/>
      <c r="M134" s="542">
        <v>150</v>
      </c>
    </row>
    <row r="135" spans="1:13" s="184" customFormat="1" ht="18">
      <c r="A135" s="460">
        <v>127</v>
      </c>
      <c r="B135" s="446" t="s">
        <v>1127</v>
      </c>
      <c r="C135" s="480" t="s">
        <v>1128</v>
      </c>
      <c r="D135" s="446" t="s">
        <v>1129</v>
      </c>
      <c r="E135" s="446" t="s">
        <v>1130</v>
      </c>
      <c r="F135" s="443" t="s">
        <v>332</v>
      </c>
      <c r="G135" s="489">
        <f t="shared" si="10"/>
        <v>1000</v>
      </c>
      <c r="H135" s="444">
        <v>800</v>
      </c>
      <c r="I135" s="445">
        <f t="shared" si="11"/>
        <v>200</v>
      </c>
      <c r="J135" s="454"/>
      <c r="K135" s="448">
        <v>800</v>
      </c>
      <c r="L135" s="454"/>
      <c r="M135" s="542">
        <v>800</v>
      </c>
    </row>
    <row r="136" spans="1:13" s="184" customFormat="1" ht="18">
      <c r="A136" s="460">
        <v>128</v>
      </c>
      <c r="B136" s="538" t="s">
        <v>1336</v>
      </c>
      <c r="C136" s="441" t="s">
        <v>1337</v>
      </c>
      <c r="D136" s="538" t="s">
        <v>1272</v>
      </c>
      <c r="E136" s="538" t="s">
        <v>1083</v>
      </c>
      <c r="F136" s="537" t="s">
        <v>332</v>
      </c>
      <c r="G136" s="489">
        <f t="shared" si="10"/>
        <v>566.25</v>
      </c>
      <c r="H136" s="444">
        <v>0</v>
      </c>
      <c r="I136" s="444">
        <f t="shared" si="11"/>
        <v>113.25</v>
      </c>
      <c r="J136" s="454"/>
      <c r="K136" s="549">
        <v>453</v>
      </c>
      <c r="L136" s="454"/>
      <c r="M136" s="542">
        <v>800</v>
      </c>
    </row>
    <row r="137" spans="1:13" s="184" customFormat="1" ht="18">
      <c r="A137" s="460">
        <v>129</v>
      </c>
      <c r="B137" s="538" t="s">
        <v>1340</v>
      </c>
      <c r="C137" s="441" t="s">
        <v>1341</v>
      </c>
      <c r="D137" s="538" t="s">
        <v>1275</v>
      </c>
      <c r="E137" s="538" t="s">
        <v>1305</v>
      </c>
      <c r="F137" s="537" t="s">
        <v>332</v>
      </c>
      <c r="G137" s="489">
        <f t="shared" si="10"/>
        <v>496.25</v>
      </c>
      <c r="H137" s="444">
        <v>0</v>
      </c>
      <c r="I137" s="444">
        <f t="shared" si="11"/>
        <v>99.25</v>
      </c>
      <c r="J137" s="454"/>
      <c r="K137" s="549">
        <v>397</v>
      </c>
      <c r="L137" s="454"/>
      <c r="M137" s="542">
        <v>900</v>
      </c>
    </row>
    <row r="138" spans="1:13" s="184" customFormat="1" ht="18">
      <c r="A138" s="460">
        <v>130</v>
      </c>
      <c r="B138" s="446" t="s">
        <v>1080</v>
      </c>
      <c r="C138" s="480" t="s">
        <v>1081</v>
      </c>
      <c r="D138" s="446" t="s">
        <v>1082</v>
      </c>
      <c r="E138" s="446" t="s">
        <v>1083</v>
      </c>
      <c r="F138" s="443" t="s">
        <v>332</v>
      </c>
      <c r="G138" s="489">
        <f t="shared" si="10"/>
        <v>1000</v>
      </c>
      <c r="H138" s="444">
        <v>800</v>
      </c>
      <c r="I138" s="445">
        <f t="shared" si="11"/>
        <v>200</v>
      </c>
      <c r="J138" s="454"/>
      <c r="K138" s="448">
        <v>800</v>
      </c>
      <c r="L138" s="454"/>
      <c r="M138" s="542">
        <v>900</v>
      </c>
    </row>
    <row r="139" spans="1:13" s="184" customFormat="1" ht="18">
      <c r="A139" s="460">
        <v>131</v>
      </c>
      <c r="B139" s="538" t="s">
        <v>618</v>
      </c>
      <c r="C139" s="441" t="s">
        <v>1356</v>
      </c>
      <c r="D139" s="538" t="s">
        <v>1283</v>
      </c>
      <c r="E139" s="538" t="s">
        <v>1305</v>
      </c>
      <c r="F139" s="537" t="s">
        <v>332</v>
      </c>
      <c r="G139" s="489">
        <f t="shared" si="10"/>
        <v>496.25</v>
      </c>
      <c r="H139" s="444">
        <v>0</v>
      </c>
      <c r="I139" s="444">
        <f t="shared" si="11"/>
        <v>99.25</v>
      </c>
      <c r="J139" s="454"/>
      <c r="K139" s="549">
        <v>397</v>
      </c>
      <c r="L139" s="454"/>
      <c r="M139" s="542">
        <v>900</v>
      </c>
    </row>
    <row r="140" spans="1:13" s="184" customFormat="1" ht="18">
      <c r="A140" s="460">
        <v>132</v>
      </c>
      <c r="B140" s="538" t="s">
        <v>1346</v>
      </c>
      <c r="C140" s="441" t="s">
        <v>1347</v>
      </c>
      <c r="D140" s="538" t="s">
        <v>1278</v>
      </c>
      <c r="E140" s="538" t="s">
        <v>1308</v>
      </c>
      <c r="F140" s="537" t="s">
        <v>332</v>
      </c>
      <c r="G140" s="489">
        <f t="shared" si="10"/>
        <v>283.75</v>
      </c>
      <c r="H140" s="444">
        <v>0</v>
      </c>
      <c r="I140" s="444">
        <f t="shared" si="11"/>
        <v>56.75</v>
      </c>
      <c r="J140" s="454"/>
      <c r="K140" s="549">
        <v>227</v>
      </c>
      <c r="L140" s="454"/>
      <c r="M140" s="542">
        <v>900</v>
      </c>
    </row>
    <row r="141" spans="1:13" s="184" customFormat="1" ht="18">
      <c r="A141" s="460">
        <v>133</v>
      </c>
      <c r="B141" s="538" t="s">
        <v>1348</v>
      </c>
      <c r="C141" s="441" t="s">
        <v>1349</v>
      </c>
      <c r="D141" s="538" t="s">
        <v>1279</v>
      </c>
      <c r="E141" s="538" t="s">
        <v>1309</v>
      </c>
      <c r="F141" s="537" t="s">
        <v>332</v>
      </c>
      <c r="G141" s="489">
        <f t="shared" si="10"/>
        <v>106.25</v>
      </c>
      <c r="H141" s="444">
        <v>0</v>
      </c>
      <c r="I141" s="444">
        <f t="shared" si="11"/>
        <v>21.25</v>
      </c>
      <c r="J141" s="454"/>
      <c r="K141" s="549">
        <v>85</v>
      </c>
      <c r="L141" s="454"/>
      <c r="M141" s="542">
        <v>900</v>
      </c>
    </row>
    <row r="142" spans="1:13" s="184" customFormat="1" ht="18">
      <c r="A142" s="460">
        <v>134</v>
      </c>
      <c r="B142" s="538" t="s">
        <v>1354</v>
      </c>
      <c r="C142" s="441" t="s">
        <v>1355</v>
      </c>
      <c r="D142" s="538" t="s">
        <v>1282</v>
      </c>
      <c r="E142" s="538" t="s">
        <v>1308</v>
      </c>
      <c r="F142" s="537" t="s">
        <v>332</v>
      </c>
      <c r="G142" s="489">
        <f t="shared" si="10"/>
        <v>283.75</v>
      </c>
      <c r="H142" s="444">
        <v>0</v>
      </c>
      <c r="I142" s="444">
        <f t="shared" si="11"/>
        <v>56.75</v>
      </c>
      <c r="J142" s="454"/>
      <c r="K142" s="549">
        <v>227</v>
      </c>
      <c r="L142" s="454"/>
      <c r="M142" s="542">
        <v>900</v>
      </c>
    </row>
    <row r="143" spans="1:13" s="184" customFormat="1" ht="18">
      <c r="A143" s="460">
        <v>135</v>
      </c>
      <c r="B143" s="538" t="s">
        <v>1357</v>
      </c>
      <c r="C143" s="441" t="s">
        <v>1358</v>
      </c>
      <c r="D143" s="538" t="s">
        <v>1284</v>
      </c>
      <c r="E143" s="538" t="s">
        <v>1312</v>
      </c>
      <c r="F143" s="537" t="s">
        <v>332</v>
      </c>
      <c r="G143" s="489">
        <f t="shared" si="10"/>
        <v>106.25</v>
      </c>
      <c r="H143" s="444">
        <v>0</v>
      </c>
      <c r="I143" s="444">
        <f t="shared" si="11"/>
        <v>21.25</v>
      </c>
      <c r="J143" s="454"/>
      <c r="K143" s="549">
        <v>85</v>
      </c>
      <c r="L143" s="454"/>
      <c r="M143" s="542">
        <v>900</v>
      </c>
    </row>
    <row r="144" spans="1:13" s="184" customFormat="1" ht="18">
      <c r="A144" s="460">
        <v>136</v>
      </c>
      <c r="B144" s="446" t="s">
        <v>1233</v>
      </c>
      <c r="C144" s="480" t="s">
        <v>1254</v>
      </c>
      <c r="D144" s="446" t="s">
        <v>1255</v>
      </c>
      <c r="E144" s="446" t="s">
        <v>1256</v>
      </c>
      <c r="F144" s="443" t="s">
        <v>332</v>
      </c>
      <c r="G144" s="489">
        <f t="shared" si="10"/>
        <v>2500</v>
      </c>
      <c r="H144" s="444">
        <v>2000</v>
      </c>
      <c r="I144" s="445">
        <f t="shared" si="11"/>
        <v>500</v>
      </c>
      <c r="J144" s="454"/>
      <c r="K144" s="448">
        <v>2000</v>
      </c>
      <c r="L144" s="454"/>
      <c r="M144" s="542">
        <v>900</v>
      </c>
    </row>
    <row r="145" spans="1:13" s="184" customFormat="1" ht="18">
      <c r="A145" s="460">
        <v>137</v>
      </c>
      <c r="B145" s="446" t="s">
        <v>930</v>
      </c>
      <c r="C145" s="480" t="s">
        <v>931</v>
      </c>
      <c r="D145" s="446" t="s">
        <v>932</v>
      </c>
      <c r="E145" s="446" t="s">
        <v>933</v>
      </c>
      <c r="F145" s="443" t="s">
        <v>332</v>
      </c>
      <c r="G145" s="489">
        <f t="shared" si="10"/>
        <v>1875</v>
      </c>
      <c r="H145" s="444">
        <v>1500</v>
      </c>
      <c r="I145" s="445">
        <f t="shared" si="11"/>
        <v>375</v>
      </c>
      <c r="J145" s="454"/>
      <c r="K145" s="448">
        <v>1500</v>
      </c>
      <c r="L145" s="454"/>
      <c r="M145" s="542">
        <v>900</v>
      </c>
    </row>
    <row r="146" spans="1:13" s="184" customFormat="1" ht="18">
      <c r="A146" s="460">
        <v>138</v>
      </c>
      <c r="B146" s="446" t="s">
        <v>563</v>
      </c>
      <c r="C146" s="480" t="s">
        <v>887</v>
      </c>
      <c r="D146" s="446" t="s">
        <v>888</v>
      </c>
      <c r="E146" s="446" t="s">
        <v>889</v>
      </c>
      <c r="F146" s="443" t="s">
        <v>332</v>
      </c>
      <c r="G146" s="489">
        <f t="shared" si="10"/>
        <v>6250</v>
      </c>
      <c r="H146" s="444">
        <v>5000</v>
      </c>
      <c r="I146" s="445">
        <f t="shared" si="11"/>
        <v>1250</v>
      </c>
      <c r="J146" s="454"/>
      <c r="K146" s="448">
        <v>5000</v>
      </c>
      <c r="L146" s="454"/>
      <c r="M146" s="542">
        <v>900</v>
      </c>
    </row>
    <row r="147" spans="1:13" s="184" customFormat="1" ht="18">
      <c r="A147" s="460">
        <v>139</v>
      </c>
      <c r="B147" s="538" t="s">
        <v>1020</v>
      </c>
      <c r="C147" s="539" t="s">
        <v>1261</v>
      </c>
      <c r="D147" s="538" t="s">
        <v>1262</v>
      </c>
      <c r="E147" s="538" t="s">
        <v>1263</v>
      </c>
      <c r="F147" s="537" t="s">
        <v>332</v>
      </c>
      <c r="G147" s="489">
        <f t="shared" si="10"/>
        <v>875</v>
      </c>
      <c r="H147" s="444">
        <v>0</v>
      </c>
      <c r="I147" s="444">
        <f t="shared" si="11"/>
        <v>175</v>
      </c>
      <c r="J147" s="454"/>
      <c r="K147" s="542">
        <v>700</v>
      </c>
      <c r="L147" s="454"/>
      <c r="M147" s="542">
        <v>900</v>
      </c>
    </row>
    <row r="148" spans="1:13" s="184" customFormat="1" ht="18">
      <c r="A148" s="460">
        <v>140</v>
      </c>
      <c r="B148" s="538" t="s">
        <v>979</v>
      </c>
      <c r="C148" s="539" t="s">
        <v>980</v>
      </c>
      <c r="D148" s="538" t="s">
        <v>981</v>
      </c>
      <c r="E148" s="538" t="s">
        <v>982</v>
      </c>
      <c r="F148" s="537" t="s">
        <v>332</v>
      </c>
      <c r="G148" s="489">
        <f t="shared" si="10"/>
        <v>187.5</v>
      </c>
      <c r="H148" s="444">
        <v>0</v>
      </c>
      <c r="I148" s="444">
        <f t="shared" si="11"/>
        <v>37.5</v>
      </c>
      <c r="J148" s="454"/>
      <c r="K148" s="542">
        <v>150</v>
      </c>
      <c r="L148" s="454"/>
      <c r="M148" s="542">
        <v>700</v>
      </c>
    </row>
    <row r="149" spans="1:13" s="184" customFormat="1" ht="18">
      <c r="A149" s="460">
        <v>141</v>
      </c>
      <c r="B149" s="538" t="s">
        <v>921</v>
      </c>
      <c r="C149" s="539" t="s">
        <v>922</v>
      </c>
      <c r="D149" s="538" t="s">
        <v>923</v>
      </c>
      <c r="E149" s="538" t="s">
        <v>924</v>
      </c>
      <c r="F149" s="537" t="s">
        <v>332</v>
      </c>
      <c r="G149" s="489">
        <f t="shared" si="10"/>
        <v>1750</v>
      </c>
      <c r="H149" s="444">
        <v>0</v>
      </c>
      <c r="I149" s="444">
        <f t="shared" si="11"/>
        <v>350</v>
      </c>
      <c r="J149" s="454"/>
      <c r="K149" s="547">
        <v>1400</v>
      </c>
      <c r="L149" s="454"/>
      <c r="M149" s="544">
        <v>397</v>
      </c>
    </row>
    <row r="150" spans="1:13" s="184" customFormat="1" ht="18">
      <c r="A150" s="460">
        <v>142</v>
      </c>
      <c r="B150" s="446" t="s">
        <v>1061</v>
      </c>
      <c r="C150" s="480" t="s">
        <v>1062</v>
      </c>
      <c r="D150" s="446" t="s">
        <v>1063</v>
      </c>
      <c r="E150" s="446" t="s">
        <v>1064</v>
      </c>
      <c r="F150" s="443" t="s">
        <v>332</v>
      </c>
      <c r="G150" s="489">
        <f t="shared" si="10"/>
        <v>125</v>
      </c>
      <c r="H150" s="444">
        <v>100</v>
      </c>
      <c r="I150" s="445">
        <f t="shared" si="11"/>
        <v>25</v>
      </c>
      <c r="J150" s="454"/>
      <c r="K150" s="545">
        <v>100</v>
      </c>
      <c r="L150" s="454"/>
      <c r="M150" s="544">
        <v>397</v>
      </c>
    </row>
    <row r="151" spans="1:13" s="184" customFormat="1" ht="18">
      <c r="A151" s="460">
        <v>143</v>
      </c>
      <c r="B151" s="446" t="s">
        <v>957</v>
      </c>
      <c r="C151" s="480" t="s">
        <v>958</v>
      </c>
      <c r="D151" s="446" t="s">
        <v>959</v>
      </c>
      <c r="E151" s="446" t="s">
        <v>960</v>
      </c>
      <c r="F151" s="443" t="s">
        <v>332</v>
      </c>
      <c r="G151" s="489">
        <f t="shared" si="10"/>
        <v>1000</v>
      </c>
      <c r="H151" s="447">
        <v>0</v>
      </c>
      <c r="I151" s="445">
        <f t="shared" si="11"/>
        <v>200</v>
      </c>
      <c r="J151" s="454"/>
      <c r="K151" s="545">
        <v>800</v>
      </c>
      <c r="L151" s="454"/>
      <c r="M151" s="544">
        <v>227</v>
      </c>
    </row>
    <row r="152" spans="1:13" s="184" customFormat="1" ht="18">
      <c r="A152" s="460">
        <v>144</v>
      </c>
      <c r="B152" s="446" t="s">
        <v>1372</v>
      </c>
      <c r="C152" s="479" t="s">
        <v>1373</v>
      </c>
      <c r="D152" s="446" t="s">
        <v>1294</v>
      </c>
      <c r="E152" s="446" t="s">
        <v>1322</v>
      </c>
      <c r="F152" s="443" t="s">
        <v>332</v>
      </c>
      <c r="G152" s="489">
        <f t="shared" ref="G152:G157" si="12">K152/0.8</f>
        <v>733.75</v>
      </c>
      <c r="H152" s="444">
        <v>587</v>
      </c>
      <c r="I152" s="445">
        <f t="shared" ref="I152:I157" si="13">G152*20/100</f>
        <v>146.75</v>
      </c>
      <c r="J152" s="454"/>
      <c r="K152" s="461">
        <v>587</v>
      </c>
      <c r="L152" s="454"/>
      <c r="M152" s="544">
        <v>227</v>
      </c>
    </row>
    <row r="153" spans="1:13" s="184" customFormat="1" ht="18">
      <c r="A153" s="460">
        <v>145</v>
      </c>
      <c r="B153" s="446" t="s">
        <v>1377</v>
      </c>
      <c r="C153" s="479" t="s">
        <v>1378</v>
      </c>
      <c r="D153" s="446" t="s">
        <v>1297</v>
      </c>
      <c r="E153" s="446" t="s">
        <v>1325</v>
      </c>
      <c r="F153" s="443" t="s">
        <v>332</v>
      </c>
      <c r="G153" s="489">
        <f t="shared" si="12"/>
        <v>641.25</v>
      </c>
      <c r="H153" s="444">
        <v>513</v>
      </c>
      <c r="I153" s="445">
        <f t="shared" si="13"/>
        <v>128.25</v>
      </c>
      <c r="J153" s="454"/>
      <c r="K153" s="461">
        <v>513</v>
      </c>
      <c r="L153" s="454"/>
      <c r="M153" s="544">
        <v>85</v>
      </c>
    </row>
    <row r="154" spans="1:13" s="184" customFormat="1" ht="18">
      <c r="A154" s="460">
        <v>146</v>
      </c>
      <c r="B154" s="446" t="s">
        <v>1039</v>
      </c>
      <c r="C154" s="480" t="s">
        <v>1040</v>
      </c>
      <c r="D154" s="446" t="s">
        <v>1041</v>
      </c>
      <c r="E154" s="446" t="s">
        <v>1042</v>
      </c>
      <c r="F154" s="443" t="s">
        <v>332</v>
      </c>
      <c r="G154" s="489">
        <f t="shared" si="12"/>
        <v>187.5</v>
      </c>
      <c r="H154" s="444">
        <v>150</v>
      </c>
      <c r="I154" s="445">
        <f t="shared" si="13"/>
        <v>37.5</v>
      </c>
      <c r="J154" s="454"/>
      <c r="K154" s="545">
        <v>150</v>
      </c>
      <c r="L154" s="454"/>
      <c r="M154" s="544">
        <v>227</v>
      </c>
    </row>
    <row r="155" spans="1:13" s="184" customFormat="1" ht="18">
      <c r="A155" s="460">
        <v>147</v>
      </c>
      <c r="B155" s="446" t="s">
        <v>1176</v>
      </c>
      <c r="C155" s="480" t="s">
        <v>1005</v>
      </c>
      <c r="D155" s="446" t="s">
        <v>1177</v>
      </c>
      <c r="E155" s="446" t="s">
        <v>1178</v>
      </c>
      <c r="F155" s="443" t="s">
        <v>332</v>
      </c>
      <c r="G155" s="489">
        <f t="shared" si="12"/>
        <v>1125</v>
      </c>
      <c r="H155" s="447">
        <v>720</v>
      </c>
      <c r="I155" s="445">
        <f t="shared" si="13"/>
        <v>225</v>
      </c>
      <c r="J155" s="454"/>
      <c r="K155" s="545">
        <v>900</v>
      </c>
      <c r="L155" s="454"/>
      <c r="M155" s="544">
        <v>293</v>
      </c>
    </row>
    <row r="156" spans="1:13" s="184" customFormat="1" ht="18">
      <c r="A156" s="460">
        <v>148</v>
      </c>
      <c r="B156" s="446" t="s">
        <v>1094</v>
      </c>
      <c r="C156" s="480" t="s">
        <v>1095</v>
      </c>
      <c r="D156" s="446" t="s">
        <v>1096</v>
      </c>
      <c r="E156" s="446" t="s">
        <v>1097</v>
      </c>
      <c r="F156" s="443" t="s">
        <v>332</v>
      </c>
      <c r="G156" s="489">
        <f t="shared" si="12"/>
        <v>1000</v>
      </c>
      <c r="H156" s="444">
        <v>800</v>
      </c>
      <c r="I156" s="445">
        <f t="shared" si="13"/>
        <v>200</v>
      </c>
      <c r="J156" s="454"/>
      <c r="K156" s="548">
        <v>800</v>
      </c>
      <c r="L156" s="454"/>
      <c r="M156" s="543"/>
    </row>
    <row r="157" spans="1:13" s="184" customFormat="1" ht="18">
      <c r="A157" s="460">
        <v>149</v>
      </c>
      <c r="B157" s="446" t="s">
        <v>1181</v>
      </c>
      <c r="C157" s="480" t="s">
        <v>1182</v>
      </c>
      <c r="D157" s="446" t="s">
        <v>1183</v>
      </c>
      <c r="E157" s="446" t="s">
        <v>1167</v>
      </c>
      <c r="F157" s="443" t="s">
        <v>332</v>
      </c>
      <c r="G157" s="489">
        <f t="shared" si="12"/>
        <v>1125</v>
      </c>
      <c r="H157" s="447">
        <v>720</v>
      </c>
      <c r="I157" s="445">
        <f t="shared" si="13"/>
        <v>225</v>
      </c>
      <c r="J157" s="454"/>
      <c r="K157" s="551">
        <v>900</v>
      </c>
    </row>
    <row r="158" spans="1:13" ht="18">
      <c r="A158" s="463"/>
      <c r="B158" s="464"/>
      <c r="C158" s="481"/>
      <c r="D158" s="464"/>
      <c r="E158" s="464"/>
      <c r="F158" s="463" t="s">
        <v>426</v>
      </c>
      <c r="G158" s="490">
        <f>SUM(G9:G157)</f>
        <v>166037.5</v>
      </c>
      <c r="H158" s="450">
        <f>SUM(H9:H157)</f>
        <v>96277</v>
      </c>
      <c r="I158" s="450">
        <f>SUM(I9:I157)</f>
        <v>33207.25</v>
      </c>
    </row>
    <row r="159" spans="1:13" ht="18">
      <c r="A159" s="465"/>
      <c r="B159" s="465"/>
      <c r="C159" s="467"/>
      <c r="D159" s="465"/>
      <c r="E159" s="465"/>
      <c r="F159" s="465"/>
      <c r="G159" s="491"/>
      <c r="H159" s="466"/>
      <c r="I159" s="466"/>
    </row>
    <row r="160" spans="1:13" ht="18">
      <c r="A160" s="467" t="s">
        <v>442</v>
      </c>
      <c r="B160" s="467"/>
      <c r="C160" s="467"/>
      <c r="D160" s="465"/>
      <c r="E160" s="465"/>
      <c r="F160" s="465"/>
      <c r="G160" s="491"/>
      <c r="H160" s="466"/>
      <c r="I160" s="466"/>
    </row>
    <row r="161" spans="1:9" ht="18">
      <c r="A161" s="467"/>
      <c r="B161" s="467"/>
      <c r="C161" s="467"/>
      <c r="D161" s="465"/>
      <c r="E161" s="465"/>
      <c r="F161" s="465"/>
      <c r="G161" s="491"/>
      <c r="H161" s="466"/>
      <c r="I161" s="466"/>
    </row>
    <row r="162" spans="1:9" ht="18">
      <c r="A162" s="467"/>
      <c r="B162" s="467"/>
      <c r="C162" s="467"/>
      <c r="D162" s="468"/>
      <c r="E162" s="468"/>
      <c r="F162" s="468"/>
      <c r="G162" s="492"/>
      <c r="H162" s="466"/>
      <c r="I162" s="466"/>
    </row>
    <row r="163" spans="1:9" ht="18">
      <c r="A163" s="467"/>
      <c r="B163" s="467"/>
      <c r="C163" s="467"/>
      <c r="D163" s="468"/>
      <c r="E163" s="468"/>
      <c r="F163" s="468"/>
      <c r="G163" s="492"/>
      <c r="H163" s="466"/>
      <c r="I163" s="466"/>
    </row>
    <row r="164" spans="1:9">
      <c r="A164" s="469"/>
      <c r="B164" s="469"/>
      <c r="C164" s="482"/>
      <c r="D164" s="469"/>
      <c r="E164" s="469"/>
      <c r="F164" s="469"/>
      <c r="G164" s="493"/>
      <c r="H164" s="470"/>
      <c r="I164" s="470"/>
    </row>
    <row r="165" spans="1:9" ht="18">
      <c r="A165" s="471" t="s">
        <v>96</v>
      </c>
      <c r="B165" s="471"/>
      <c r="C165" s="467"/>
      <c r="D165" s="468"/>
      <c r="E165" s="468"/>
      <c r="F165" s="468"/>
      <c r="G165" s="492"/>
      <c r="H165" s="466"/>
      <c r="I165" s="466"/>
    </row>
    <row r="166" spans="1:9" ht="18">
      <c r="A166" s="468"/>
      <c r="B166" s="468"/>
      <c r="C166" s="467"/>
      <c r="D166" s="468"/>
      <c r="E166" s="468"/>
      <c r="F166" s="468"/>
      <c r="G166" s="492"/>
      <c r="H166" s="466"/>
      <c r="I166" s="466"/>
    </row>
    <row r="167" spans="1:9" ht="18">
      <c r="A167" s="468"/>
      <c r="B167" s="468"/>
      <c r="C167" s="467"/>
      <c r="D167" s="468"/>
      <c r="E167" s="472"/>
      <c r="F167" s="472"/>
      <c r="G167" s="494"/>
      <c r="H167" s="466"/>
      <c r="I167" s="466"/>
    </row>
    <row r="168" spans="1:9" ht="18">
      <c r="A168" s="471"/>
      <c r="B168" s="471"/>
      <c r="C168" s="467" t="s">
        <v>1332</v>
      </c>
      <c r="D168" s="471"/>
      <c r="E168" s="471"/>
      <c r="F168" s="471"/>
      <c r="G168" s="491"/>
      <c r="H168" s="466"/>
      <c r="I168" s="466"/>
    </row>
    <row r="169" spans="1:9" ht="18">
      <c r="A169" s="468"/>
      <c r="B169" s="468"/>
      <c r="C169" s="467" t="s">
        <v>374</v>
      </c>
      <c r="D169" s="468"/>
      <c r="E169" s="468"/>
      <c r="F169" s="468"/>
      <c r="G169" s="492"/>
      <c r="H169" s="466"/>
      <c r="I169" s="466"/>
    </row>
    <row r="170" spans="1:9" ht="15.75">
      <c r="A170" s="473"/>
      <c r="B170" s="473"/>
      <c r="C170" s="483" t="s">
        <v>127</v>
      </c>
      <c r="D170" s="473"/>
      <c r="E170" s="473"/>
      <c r="F170" s="473"/>
      <c r="G170" s="495"/>
    </row>
  </sheetData>
  <autoFilter ref="A8:L158"/>
  <sortState ref="A9:K374">
    <sortCondition ref="D9"/>
  </sortState>
  <mergeCells count="2">
    <mergeCell ref="I1:J1"/>
    <mergeCell ref="I2:J2"/>
  </mergeCells>
  <printOptions gridLines="1"/>
  <pageMargins left="0.25" right="0.25" top="0.75" bottom="0.75" header="0.3" footer="0.3"/>
  <pageSetup scale="6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3"/>
  <sheetViews>
    <sheetView view="pageBreakPreview" topLeftCell="A137" zoomScaleSheetLayoutView="100" workbookViewId="0">
      <selection activeCell="H162" sqref="H162"/>
    </sheetView>
  </sheetViews>
  <sheetFormatPr defaultColWidth="8.85546875" defaultRowHeight="12.75"/>
  <cols>
    <col min="1" max="1" width="4.42578125" style="184" customWidth="1"/>
    <col min="2" max="2" width="12" style="184" customWidth="1"/>
    <col min="3" max="3" width="20.28515625" style="184" customWidth="1"/>
    <col min="4" max="4" width="18.5703125" style="184" customWidth="1"/>
    <col min="5" max="5" width="27.28515625" style="184" customWidth="1"/>
    <col min="6" max="6" width="15.140625" style="184" customWidth="1"/>
    <col min="7" max="7" width="15" style="184" customWidth="1"/>
    <col min="8" max="8" width="12" style="184" customWidth="1"/>
    <col min="9" max="16384" width="8.85546875" style="184"/>
  </cols>
  <sheetData>
    <row r="1" spans="1:9" ht="15">
      <c r="A1" s="552" t="s">
        <v>443</v>
      </c>
      <c r="B1" s="81"/>
      <c r="C1" s="81"/>
      <c r="D1" s="81"/>
      <c r="E1" s="81"/>
      <c r="F1" s="81"/>
      <c r="G1" s="795" t="s">
        <v>97</v>
      </c>
      <c r="H1" s="795"/>
      <c r="I1" s="553"/>
    </row>
    <row r="2" spans="1:9" ht="15">
      <c r="A2" s="82" t="s">
        <v>128</v>
      </c>
      <c r="B2" s="81"/>
      <c r="C2" s="81"/>
      <c r="D2" s="81"/>
      <c r="E2" s="81"/>
      <c r="F2" s="81"/>
      <c r="G2" s="790" t="s">
        <v>1466</v>
      </c>
      <c r="H2" s="789"/>
      <c r="I2" s="82"/>
    </row>
    <row r="3" spans="1:9" ht="15">
      <c r="A3" s="82"/>
      <c r="B3" s="82"/>
      <c r="C3" s="82"/>
      <c r="D3" s="82"/>
      <c r="E3" s="82"/>
      <c r="F3" s="82"/>
      <c r="G3" s="553"/>
      <c r="H3" s="553"/>
      <c r="I3" s="553"/>
    </row>
    <row r="4" spans="1:9" ht="15">
      <c r="A4" s="81" t="s">
        <v>262</v>
      </c>
      <c r="B4" s="81"/>
      <c r="C4" s="81"/>
      <c r="D4" s="81"/>
      <c r="E4" s="81"/>
      <c r="F4" s="81"/>
      <c r="G4" s="82"/>
      <c r="H4" s="82"/>
      <c r="I4" s="82"/>
    </row>
    <row r="5" spans="1:9" ht="15">
      <c r="A5" s="81" t="str">
        <f>'ფორმა N1'!D4</f>
        <v>პლატფორმა ახალი პოლიტიკური მოძრაობა სახელმწიფო ხალხისთვის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81"/>
      <c r="B6" s="81"/>
      <c r="C6" s="81"/>
      <c r="D6" s="81"/>
      <c r="E6" s="81"/>
      <c r="F6" s="81"/>
      <c r="G6" s="82"/>
      <c r="H6" s="82"/>
      <c r="I6" s="82"/>
    </row>
    <row r="7" spans="1:9" ht="15">
      <c r="A7" s="554"/>
      <c r="B7" s="554"/>
      <c r="C7" s="554"/>
      <c r="D7" s="554"/>
      <c r="E7" s="554"/>
      <c r="F7" s="554"/>
      <c r="G7" s="555"/>
      <c r="H7" s="555"/>
      <c r="I7" s="553"/>
    </row>
    <row r="8" spans="1:9" ht="45">
      <c r="A8" s="556" t="s">
        <v>64</v>
      </c>
      <c r="B8" s="504" t="s">
        <v>325</v>
      </c>
      <c r="C8" s="504" t="s">
        <v>326</v>
      </c>
      <c r="D8" s="504" t="s">
        <v>215</v>
      </c>
      <c r="E8" s="504" t="s">
        <v>329</v>
      </c>
      <c r="F8" s="504" t="s">
        <v>328</v>
      </c>
      <c r="G8" s="504" t="s">
        <v>370</v>
      </c>
      <c r="H8" s="504" t="s">
        <v>10</v>
      </c>
      <c r="I8" s="504" t="s">
        <v>9</v>
      </c>
    </row>
    <row r="9" spans="1:9" ht="30">
      <c r="A9" s="557">
        <v>1</v>
      </c>
      <c r="B9" s="499" t="s">
        <v>1020</v>
      </c>
      <c r="C9" s="15" t="s">
        <v>1387</v>
      </c>
      <c r="D9" s="497">
        <v>60002000568</v>
      </c>
      <c r="E9" s="15" t="s">
        <v>1384</v>
      </c>
      <c r="F9" s="15" t="s">
        <v>1385</v>
      </c>
      <c r="G9" s="15" t="s">
        <v>1386</v>
      </c>
      <c r="H9" s="4">
        <v>75</v>
      </c>
      <c r="I9" s="4">
        <v>75</v>
      </c>
    </row>
    <row r="10" spans="1:9" ht="30">
      <c r="A10" s="557">
        <v>2</v>
      </c>
      <c r="B10" s="497" t="s">
        <v>1388</v>
      </c>
      <c r="C10" s="15" t="s">
        <v>1363</v>
      </c>
      <c r="D10" s="497" t="s">
        <v>892</v>
      </c>
      <c r="E10" s="15" t="s">
        <v>1384</v>
      </c>
      <c r="F10" s="15" t="s">
        <v>1385</v>
      </c>
      <c r="G10" s="15" t="s">
        <v>1386</v>
      </c>
      <c r="H10" s="4">
        <v>75</v>
      </c>
      <c r="I10" s="4">
        <v>75</v>
      </c>
    </row>
    <row r="11" spans="1:9" ht="30">
      <c r="A11" s="557">
        <v>3</v>
      </c>
      <c r="B11" s="497" t="s">
        <v>852</v>
      </c>
      <c r="C11" s="15" t="s">
        <v>908</v>
      </c>
      <c r="D11" s="497" t="s">
        <v>909</v>
      </c>
      <c r="E11" s="15" t="s">
        <v>1384</v>
      </c>
      <c r="F11" s="15" t="s">
        <v>1385</v>
      </c>
      <c r="G11" s="15" t="s">
        <v>1386</v>
      </c>
      <c r="H11" s="4">
        <v>75</v>
      </c>
      <c r="I11" s="4">
        <v>75</v>
      </c>
    </row>
    <row r="12" spans="1:9" ht="30">
      <c r="A12" s="557">
        <v>4</v>
      </c>
      <c r="B12" s="497" t="s">
        <v>1329</v>
      </c>
      <c r="C12" s="15" t="s">
        <v>1330</v>
      </c>
      <c r="D12" s="497" t="s">
        <v>1268</v>
      </c>
      <c r="E12" s="15" t="s">
        <v>1384</v>
      </c>
      <c r="F12" s="15" t="s">
        <v>1385</v>
      </c>
      <c r="G12" s="15" t="s">
        <v>1386</v>
      </c>
      <c r="H12" s="4">
        <v>75</v>
      </c>
      <c r="I12" s="4">
        <v>75</v>
      </c>
    </row>
    <row r="13" spans="1:9" ht="30">
      <c r="A13" s="557">
        <v>5</v>
      </c>
      <c r="B13" s="497" t="s">
        <v>942</v>
      </c>
      <c r="C13" s="15" t="s">
        <v>1389</v>
      </c>
      <c r="D13" s="497" t="s">
        <v>969</v>
      </c>
      <c r="E13" s="15" t="s">
        <v>1384</v>
      </c>
      <c r="F13" s="15" t="s">
        <v>1385</v>
      </c>
      <c r="G13" s="15" t="s">
        <v>1386</v>
      </c>
      <c r="H13" s="4">
        <v>75</v>
      </c>
      <c r="I13" s="4">
        <v>75</v>
      </c>
    </row>
    <row r="14" spans="1:9" ht="30">
      <c r="A14" s="557">
        <v>6</v>
      </c>
      <c r="B14" s="497" t="s">
        <v>1390</v>
      </c>
      <c r="C14" s="15" t="s">
        <v>1391</v>
      </c>
      <c r="D14" s="497" t="s">
        <v>973</v>
      </c>
      <c r="E14" s="15" t="s">
        <v>1384</v>
      </c>
      <c r="F14" s="15" t="s">
        <v>1385</v>
      </c>
      <c r="G14" s="15" t="s">
        <v>1386</v>
      </c>
      <c r="H14" s="4">
        <v>75</v>
      </c>
      <c r="I14" s="4">
        <v>75</v>
      </c>
    </row>
    <row r="15" spans="1:9" ht="30">
      <c r="A15" s="557">
        <v>7</v>
      </c>
      <c r="B15" s="497" t="s">
        <v>1392</v>
      </c>
      <c r="C15" s="15" t="s">
        <v>1393</v>
      </c>
      <c r="D15" s="497" t="s">
        <v>1269</v>
      </c>
      <c r="E15" s="15" t="s">
        <v>1384</v>
      </c>
      <c r="F15" s="15" t="s">
        <v>1385</v>
      </c>
      <c r="G15" s="15" t="s">
        <v>1386</v>
      </c>
      <c r="H15" s="4">
        <v>75</v>
      </c>
      <c r="I15" s="4">
        <v>75</v>
      </c>
    </row>
    <row r="16" spans="1:9" ht="30">
      <c r="A16" s="557">
        <v>8</v>
      </c>
      <c r="B16" s="497" t="s">
        <v>821</v>
      </c>
      <c r="C16" s="15" t="s">
        <v>1394</v>
      </c>
      <c r="D16" s="497" t="s">
        <v>1044</v>
      </c>
      <c r="E16" s="15" t="s">
        <v>1384</v>
      </c>
      <c r="F16" s="15" t="s">
        <v>1385</v>
      </c>
      <c r="G16" s="15" t="s">
        <v>1386</v>
      </c>
      <c r="H16" s="4">
        <v>75</v>
      </c>
      <c r="I16" s="4">
        <v>75</v>
      </c>
    </row>
    <row r="17" spans="1:9" ht="30">
      <c r="A17" s="557">
        <v>9</v>
      </c>
      <c r="B17" s="497" t="s">
        <v>590</v>
      </c>
      <c r="C17" s="15" t="s">
        <v>1395</v>
      </c>
      <c r="D17" s="498" t="s">
        <v>883</v>
      </c>
      <c r="E17" s="15" t="s">
        <v>1384</v>
      </c>
      <c r="F17" s="15" t="s">
        <v>1385</v>
      </c>
      <c r="G17" s="15" t="s">
        <v>1386</v>
      </c>
      <c r="H17" s="4">
        <v>75</v>
      </c>
      <c r="I17" s="4">
        <v>75</v>
      </c>
    </row>
    <row r="18" spans="1:9" ht="29.45" customHeight="1">
      <c r="A18" s="557">
        <v>10</v>
      </c>
      <c r="B18" s="497" t="s">
        <v>1020</v>
      </c>
      <c r="C18" s="15" t="s">
        <v>1387</v>
      </c>
      <c r="D18" s="497">
        <v>60002000568</v>
      </c>
      <c r="E18" s="15" t="s">
        <v>1384</v>
      </c>
      <c r="F18" s="15" t="s">
        <v>1385</v>
      </c>
      <c r="G18" s="15" t="s">
        <v>1386</v>
      </c>
      <c r="H18" s="4">
        <v>75</v>
      </c>
      <c r="I18" s="4">
        <v>75</v>
      </c>
    </row>
    <row r="19" spans="1:9" s="225" customFormat="1" ht="26.45" customHeight="1">
      <c r="A19" s="557">
        <v>11</v>
      </c>
      <c r="B19" s="503" t="s">
        <v>1168</v>
      </c>
      <c r="C19" s="503" t="s">
        <v>1202</v>
      </c>
      <c r="D19" s="558" t="s">
        <v>484</v>
      </c>
      <c r="E19" s="559" t="s">
        <v>1384</v>
      </c>
      <c r="F19" s="559" t="s">
        <v>1385</v>
      </c>
      <c r="G19" s="559" t="s">
        <v>1396</v>
      </c>
      <c r="H19" s="500">
        <v>45</v>
      </c>
      <c r="I19" s="500">
        <v>45</v>
      </c>
    </row>
    <row r="20" spans="1:9" ht="27.6" customHeight="1">
      <c r="A20" s="557">
        <v>12</v>
      </c>
      <c r="B20" s="499" t="s">
        <v>590</v>
      </c>
      <c r="C20" s="503" t="s">
        <v>1395</v>
      </c>
      <c r="D20" s="498" t="s">
        <v>883</v>
      </c>
      <c r="E20" s="15" t="s">
        <v>1402</v>
      </c>
      <c r="F20" s="15" t="s">
        <v>1400</v>
      </c>
      <c r="G20" s="15" t="s">
        <v>1399</v>
      </c>
      <c r="H20" s="502">
        <v>187.67500000000001</v>
      </c>
      <c r="I20" s="502">
        <v>187.67500000000001</v>
      </c>
    </row>
    <row r="21" spans="1:9" ht="27.6" customHeight="1">
      <c r="A21" s="557">
        <v>13</v>
      </c>
      <c r="B21" s="499" t="s">
        <v>590</v>
      </c>
      <c r="C21" s="503" t="s">
        <v>1395</v>
      </c>
      <c r="D21" s="498" t="s">
        <v>883</v>
      </c>
      <c r="E21" s="15" t="s">
        <v>1402</v>
      </c>
      <c r="F21" s="15" t="s">
        <v>1401</v>
      </c>
      <c r="G21" s="15" t="s">
        <v>1399</v>
      </c>
      <c r="H21" s="502">
        <v>187.67500000000001</v>
      </c>
      <c r="I21" s="502">
        <v>187.67500000000001</v>
      </c>
    </row>
    <row r="22" spans="1:9" ht="31.9" customHeight="1">
      <c r="A22" s="557">
        <v>14</v>
      </c>
      <c r="B22" s="497" t="s">
        <v>1392</v>
      </c>
      <c r="C22" s="503" t="s">
        <v>1393</v>
      </c>
      <c r="D22" s="497" t="s">
        <v>1269</v>
      </c>
      <c r="E22" s="15" t="s">
        <v>1402</v>
      </c>
      <c r="F22" s="15" t="s">
        <v>1400</v>
      </c>
      <c r="G22" s="15" t="s">
        <v>1399</v>
      </c>
      <c r="H22" s="502">
        <v>187.67500000000001</v>
      </c>
      <c r="I22" s="502">
        <v>187.67500000000001</v>
      </c>
    </row>
    <row r="23" spans="1:9" s="225" customFormat="1" ht="28.15" customHeight="1">
      <c r="A23" s="557">
        <v>15</v>
      </c>
      <c r="B23" s="497" t="s">
        <v>1392</v>
      </c>
      <c r="C23" s="503" t="s">
        <v>1393</v>
      </c>
      <c r="D23" s="497" t="s">
        <v>1269</v>
      </c>
      <c r="E23" s="15" t="s">
        <v>1402</v>
      </c>
      <c r="F23" s="15" t="s">
        <v>1401</v>
      </c>
      <c r="G23" s="15" t="s">
        <v>1399</v>
      </c>
      <c r="H23" s="502">
        <v>187.67500000000001</v>
      </c>
      <c r="I23" s="502">
        <v>187.67500000000001</v>
      </c>
    </row>
    <row r="24" spans="1:9" ht="28.15" customHeight="1">
      <c r="A24" s="557">
        <v>16</v>
      </c>
      <c r="B24" s="503" t="s">
        <v>821</v>
      </c>
      <c r="C24" s="503" t="s">
        <v>1397</v>
      </c>
      <c r="D24" s="558" t="s">
        <v>1398</v>
      </c>
      <c r="E24" s="15" t="s">
        <v>1402</v>
      </c>
      <c r="F24" s="15" t="s">
        <v>1400</v>
      </c>
      <c r="G24" s="15" t="s">
        <v>1399</v>
      </c>
      <c r="H24" s="502">
        <v>187.67500000000001</v>
      </c>
      <c r="I24" s="502">
        <v>187.67500000000001</v>
      </c>
    </row>
    <row r="25" spans="1:9" ht="28.15" customHeight="1">
      <c r="A25" s="557">
        <v>17</v>
      </c>
      <c r="B25" s="503" t="s">
        <v>821</v>
      </c>
      <c r="C25" s="503" t="s">
        <v>1397</v>
      </c>
      <c r="D25" s="558" t="s">
        <v>1398</v>
      </c>
      <c r="E25" s="15" t="s">
        <v>1402</v>
      </c>
      <c r="F25" s="15" t="s">
        <v>1401</v>
      </c>
      <c r="G25" s="15" t="s">
        <v>1399</v>
      </c>
      <c r="H25" s="502">
        <v>187.67500000000001</v>
      </c>
      <c r="I25" s="502">
        <v>187.67500000000001</v>
      </c>
    </row>
    <row r="26" spans="1:9" ht="45">
      <c r="A26" s="557">
        <v>18</v>
      </c>
      <c r="B26" s="14" t="s">
        <v>1544</v>
      </c>
      <c r="C26" s="15" t="s">
        <v>1537</v>
      </c>
      <c r="D26" s="560">
        <v>39001040068</v>
      </c>
      <c r="E26" s="15" t="s">
        <v>1545</v>
      </c>
      <c r="F26" s="15" t="s">
        <v>1546</v>
      </c>
      <c r="G26" s="15" t="s">
        <v>1547</v>
      </c>
      <c r="H26" s="4">
        <v>1134</v>
      </c>
      <c r="I26" s="4">
        <v>1134</v>
      </c>
    </row>
    <row r="27" spans="1:9" ht="45">
      <c r="A27" s="557">
        <v>19</v>
      </c>
      <c r="B27" s="14" t="s">
        <v>1539</v>
      </c>
      <c r="C27" s="15" t="s">
        <v>1540</v>
      </c>
      <c r="D27" s="560" t="s">
        <v>1516</v>
      </c>
      <c r="E27" s="15" t="s">
        <v>1545</v>
      </c>
      <c r="F27" s="15" t="s">
        <v>1546</v>
      </c>
      <c r="G27" s="15" t="s">
        <v>1547</v>
      </c>
      <c r="H27" s="4">
        <v>1134</v>
      </c>
      <c r="I27" s="4">
        <v>1134</v>
      </c>
    </row>
    <row r="28" spans="1:9" ht="45">
      <c r="A28" s="557">
        <v>20</v>
      </c>
      <c r="B28" s="14" t="s">
        <v>821</v>
      </c>
      <c r="C28" s="14" t="s">
        <v>1541</v>
      </c>
      <c r="D28" s="561" t="s">
        <v>1542</v>
      </c>
      <c r="E28" s="15" t="s">
        <v>1545</v>
      </c>
      <c r="F28" s="15" t="s">
        <v>1546</v>
      </c>
      <c r="G28" s="15" t="s">
        <v>1547</v>
      </c>
      <c r="H28" s="4">
        <v>1134</v>
      </c>
      <c r="I28" s="4">
        <v>1134</v>
      </c>
    </row>
    <row r="29" spans="1:9" ht="30">
      <c r="A29" s="557">
        <v>21</v>
      </c>
      <c r="B29" s="14" t="s">
        <v>1336</v>
      </c>
      <c r="C29" s="14" t="s">
        <v>882</v>
      </c>
      <c r="D29" s="561" t="s">
        <v>883</v>
      </c>
      <c r="E29" s="14" t="s">
        <v>1384</v>
      </c>
      <c r="F29" s="14" t="s">
        <v>1548</v>
      </c>
      <c r="G29" s="14" t="s">
        <v>1549</v>
      </c>
      <c r="H29" s="4">
        <v>15</v>
      </c>
      <c r="I29" s="4">
        <v>0</v>
      </c>
    </row>
    <row r="30" spans="1:9" ht="30">
      <c r="A30" s="557">
        <v>22</v>
      </c>
      <c r="B30" s="14" t="s">
        <v>1544</v>
      </c>
      <c r="C30" s="14" t="s">
        <v>1387</v>
      </c>
      <c r="D30" s="561" t="s">
        <v>888</v>
      </c>
      <c r="E30" s="14" t="s">
        <v>1384</v>
      </c>
      <c r="F30" s="14" t="s">
        <v>1548</v>
      </c>
      <c r="G30" s="14" t="s">
        <v>1549</v>
      </c>
      <c r="H30" s="4">
        <v>15</v>
      </c>
      <c r="I30" s="4">
        <v>0</v>
      </c>
    </row>
    <row r="31" spans="1:9" ht="30">
      <c r="A31" s="557">
        <v>23</v>
      </c>
      <c r="B31" s="14" t="s">
        <v>1550</v>
      </c>
      <c r="C31" s="14" t="s">
        <v>1363</v>
      </c>
      <c r="D31" s="561" t="s">
        <v>892</v>
      </c>
      <c r="E31" s="14" t="s">
        <v>1384</v>
      </c>
      <c r="F31" s="14" t="s">
        <v>1548</v>
      </c>
      <c r="G31" s="14" t="s">
        <v>1549</v>
      </c>
      <c r="H31" s="4">
        <v>15</v>
      </c>
      <c r="I31" s="4">
        <v>0</v>
      </c>
    </row>
    <row r="32" spans="1:9" ht="30">
      <c r="A32" s="557">
        <v>24</v>
      </c>
      <c r="B32" s="14" t="s">
        <v>942</v>
      </c>
      <c r="C32" s="14" t="s">
        <v>1551</v>
      </c>
      <c r="D32" s="561" t="s">
        <v>909</v>
      </c>
      <c r="E32" s="14" t="s">
        <v>1384</v>
      </c>
      <c r="F32" s="14" t="s">
        <v>1548</v>
      </c>
      <c r="G32" s="14" t="s">
        <v>1549</v>
      </c>
      <c r="H32" s="4">
        <v>15</v>
      </c>
      <c r="I32" s="4">
        <v>0</v>
      </c>
    </row>
    <row r="33" spans="1:9" ht="30">
      <c r="A33" s="557">
        <v>25</v>
      </c>
      <c r="B33" s="14" t="s">
        <v>1552</v>
      </c>
      <c r="C33" s="14" t="s">
        <v>1330</v>
      </c>
      <c r="D33" s="561" t="s">
        <v>1268</v>
      </c>
      <c r="E33" s="14" t="s">
        <v>1384</v>
      </c>
      <c r="F33" s="14" t="s">
        <v>1548</v>
      </c>
      <c r="G33" s="14" t="s">
        <v>1549</v>
      </c>
      <c r="H33" s="4">
        <v>15</v>
      </c>
      <c r="I33" s="4">
        <v>0</v>
      </c>
    </row>
    <row r="34" spans="1:9" ht="30">
      <c r="A34" s="557">
        <v>26</v>
      </c>
      <c r="B34" s="14" t="s">
        <v>942</v>
      </c>
      <c r="C34" s="14" t="s">
        <v>1389</v>
      </c>
      <c r="D34" s="561" t="s">
        <v>969</v>
      </c>
      <c r="E34" s="14" t="s">
        <v>1384</v>
      </c>
      <c r="F34" s="14" t="s">
        <v>1548</v>
      </c>
      <c r="G34" s="14" t="s">
        <v>1549</v>
      </c>
      <c r="H34" s="4">
        <v>15</v>
      </c>
      <c r="I34" s="4">
        <v>0</v>
      </c>
    </row>
    <row r="35" spans="1:9" ht="30">
      <c r="A35" s="557">
        <v>27</v>
      </c>
      <c r="B35" s="14" t="s">
        <v>1390</v>
      </c>
      <c r="C35" s="14" t="s">
        <v>972</v>
      </c>
      <c r="D35" s="561" t="s">
        <v>973</v>
      </c>
      <c r="E35" s="14" t="s">
        <v>1384</v>
      </c>
      <c r="F35" s="14" t="s">
        <v>1548</v>
      </c>
      <c r="G35" s="14" t="s">
        <v>1549</v>
      </c>
      <c r="H35" s="4">
        <v>15</v>
      </c>
      <c r="I35" s="4">
        <v>0</v>
      </c>
    </row>
    <row r="36" spans="1:9" ht="30">
      <c r="A36" s="557">
        <v>28</v>
      </c>
      <c r="B36" s="14" t="s">
        <v>942</v>
      </c>
      <c r="C36" s="14" t="s">
        <v>1393</v>
      </c>
      <c r="D36" s="561" t="s">
        <v>1269</v>
      </c>
      <c r="E36" s="14" t="s">
        <v>1384</v>
      </c>
      <c r="F36" s="14" t="s">
        <v>1548</v>
      </c>
      <c r="G36" s="14" t="s">
        <v>1549</v>
      </c>
      <c r="H36" s="4">
        <v>15</v>
      </c>
      <c r="I36" s="4">
        <v>0</v>
      </c>
    </row>
    <row r="37" spans="1:9" ht="30">
      <c r="A37" s="557">
        <v>29</v>
      </c>
      <c r="B37" s="14" t="s">
        <v>821</v>
      </c>
      <c r="C37" s="14" t="s">
        <v>1043</v>
      </c>
      <c r="D37" s="561" t="s">
        <v>1044</v>
      </c>
      <c r="E37" s="14" t="s">
        <v>1384</v>
      </c>
      <c r="F37" s="14" t="s">
        <v>1548</v>
      </c>
      <c r="G37" s="14" t="s">
        <v>1549</v>
      </c>
      <c r="H37" s="4">
        <v>15</v>
      </c>
      <c r="I37" s="4">
        <v>0</v>
      </c>
    </row>
    <row r="38" spans="1:9" ht="30">
      <c r="A38" s="557">
        <v>30</v>
      </c>
      <c r="B38" s="14" t="s">
        <v>1336</v>
      </c>
      <c r="C38" s="14" t="s">
        <v>882</v>
      </c>
      <c r="D38" s="561" t="s">
        <v>883</v>
      </c>
      <c r="E38" s="14" t="s">
        <v>1384</v>
      </c>
      <c r="F38" s="14" t="s">
        <v>1553</v>
      </c>
      <c r="G38" s="14" t="s">
        <v>1549</v>
      </c>
      <c r="H38" s="4">
        <v>15</v>
      </c>
      <c r="I38" s="4">
        <v>0</v>
      </c>
    </row>
    <row r="39" spans="1:9" ht="30">
      <c r="A39" s="557">
        <v>31</v>
      </c>
      <c r="B39" s="14" t="s">
        <v>1550</v>
      </c>
      <c r="C39" s="14" t="s">
        <v>1363</v>
      </c>
      <c r="D39" s="561" t="s">
        <v>892</v>
      </c>
      <c r="E39" s="14" t="s">
        <v>1384</v>
      </c>
      <c r="F39" s="14" t="s">
        <v>1553</v>
      </c>
      <c r="G39" s="14" t="s">
        <v>1549</v>
      </c>
      <c r="H39" s="4">
        <v>15</v>
      </c>
      <c r="I39" s="4">
        <v>0</v>
      </c>
    </row>
    <row r="40" spans="1:9" ht="30">
      <c r="A40" s="557">
        <v>32</v>
      </c>
      <c r="B40" s="14" t="s">
        <v>942</v>
      </c>
      <c r="C40" s="14" t="s">
        <v>1551</v>
      </c>
      <c r="D40" s="561" t="s">
        <v>909</v>
      </c>
      <c r="E40" s="14" t="s">
        <v>1384</v>
      </c>
      <c r="F40" s="14" t="s">
        <v>1553</v>
      </c>
      <c r="G40" s="14" t="s">
        <v>1549</v>
      </c>
      <c r="H40" s="4">
        <v>15</v>
      </c>
      <c r="I40" s="4">
        <v>0</v>
      </c>
    </row>
    <row r="41" spans="1:9" ht="30">
      <c r="A41" s="557">
        <v>33</v>
      </c>
      <c r="B41" s="14" t="s">
        <v>1552</v>
      </c>
      <c r="C41" s="14" t="s">
        <v>1330</v>
      </c>
      <c r="D41" s="561" t="s">
        <v>1268</v>
      </c>
      <c r="E41" s="14" t="s">
        <v>1384</v>
      </c>
      <c r="F41" s="14" t="s">
        <v>1553</v>
      </c>
      <c r="G41" s="14" t="s">
        <v>1549</v>
      </c>
      <c r="H41" s="4">
        <v>15</v>
      </c>
      <c r="I41" s="4">
        <v>0</v>
      </c>
    </row>
    <row r="42" spans="1:9" ht="30">
      <c r="A42" s="557">
        <v>34</v>
      </c>
      <c r="B42" s="14" t="s">
        <v>942</v>
      </c>
      <c r="C42" s="14" t="s">
        <v>1389</v>
      </c>
      <c r="D42" s="561" t="s">
        <v>969</v>
      </c>
      <c r="E42" s="14" t="s">
        <v>1384</v>
      </c>
      <c r="F42" s="14" t="s">
        <v>1553</v>
      </c>
      <c r="G42" s="14" t="s">
        <v>1549</v>
      </c>
      <c r="H42" s="4">
        <v>15</v>
      </c>
      <c r="I42" s="4">
        <v>0</v>
      </c>
    </row>
    <row r="43" spans="1:9" ht="30">
      <c r="A43" s="557">
        <v>35</v>
      </c>
      <c r="B43" s="14" t="s">
        <v>1390</v>
      </c>
      <c r="C43" s="14" t="s">
        <v>972</v>
      </c>
      <c r="D43" s="561" t="s">
        <v>973</v>
      </c>
      <c r="E43" s="14" t="s">
        <v>1384</v>
      </c>
      <c r="F43" s="14" t="s">
        <v>1553</v>
      </c>
      <c r="G43" s="14" t="s">
        <v>1549</v>
      </c>
      <c r="H43" s="4">
        <v>15</v>
      </c>
      <c r="I43" s="4">
        <v>0</v>
      </c>
    </row>
    <row r="44" spans="1:9" ht="30">
      <c r="A44" s="557">
        <v>36</v>
      </c>
      <c r="B44" s="14" t="s">
        <v>942</v>
      </c>
      <c r="C44" s="14" t="s">
        <v>1393</v>
      </c>
      <c r="D44" s="561" t="s">
        <v>1269</v>
      </c>
      <c r="E44" s="14" t="s">
        <v>1384</v>
      </c>
      <c r="F44" s="14" t="s">
        <v>1553</v>
      </c>
      <c r="G44" s="14" t="s">
        <v>1549</v>
      </c>
      <c r="H44" s="4">
        <v>15</v>
      </c>
      <c r="I44" s="4">
        <v>0</v>
      </c>
    </row>
    <row r="45" spans="1:9" ht="30">
      <c r="A45" s="557">
        <v>37</v>
      </c>
      <c r="B45" s="14" t="s">
        <v>821</v>
      </c>
      <c r="C45" s="14" t="s">
        <v>1043</v>
      </c>
      <c r="D45" s="561" t="s">
        <v>1044</v>
      </c>
      <c r="E45" s="14" t="s">
        <v>1384</v>
      </c>
      <c r="F45" s="14" t="s">
        <v>1553</v>
      </c>
      <c r="G45" s="14" t="s">
        <v>1549</v>
      </c>
      <c r="H45" s="4">
        <v>15</v>
      </c>
      <c r="I45" s="4">
        <v>0</v>
      </c>
    </row>
    <row r="46" spans="1:9" ht="30">
      <c r="A46" s="557">
        <v>38</v>
      </c>
      <c r="B46" s="14" t="s">
        <v>768</v>
      </c>
      <c r="C46" s="14" t="s">
        <v>1397</v>
      </c>
      <c r="D46" s="561" t="s">
        <v>1398</v>
      </c>
      <c r="E46" s="14" t="s">
        <v>1384</v>
      </c>
      <c r="F46" s="14" t="s">
        <v>1553</v>
      </c>
      <c r="G46" s="14" t="s">
        <v>1549</v>
      </c>
      <c r="H46" s="4">
        <v>15</v>
      </c>
      <c r="I46" s="4">
        <v>0</v>
      </c>
    </row>
    <row r="47" spans="1:9" ht="30">
      <c r="A47" s="557">
        <v>39</v>
      </c>
      <c r="B47" s="14" t="s">
        <v>1336</v>
      </c>
      <c r="C47" s="14" t="s">
        <v>882</v>
      </c>
      <c r="D47" s="561" t="s">
        <v>883</v>
      </c>
      <c r="E47" s="14" t="s">
        <v>1384</v>
      </c>
      <c r="F47" s="14" t="s">
        <v>1554</v>
      </c>
      <c r="G47" s="14" t="s">
        <v>1549</v>
      </c>
      <c r="H47" s="4">
        <v>15</v>
      </c>
      <c r="I47" s="4">
        <v>0</v>
      </c>
    </row>
    <row r="48" spans="1:9" ht="30">
      <c r="A48" s="557">
        <v>40</v>
      </c>
      <c r="B48" s="14" t="s">
        <v>1544</v>
      </c>
      <c r="C48" s="14" t="s">
        <v>1387</v>
      </c>
      <c r="D48" s="561" t="s">
        <v>888</v>
      </c>
      <c r="E48" s="14" t="s">
        <v>1384</v>
      </c>
      <c r="F48" s="14" t="s">
        <v>1554</v>
      </c>
      <c r="G48" s="14" t="s">
        <v>1549</v>
      </c>
      <c r="H48" s="4">
        <v>15</v>
      </c>
      <c r="I48" s="4">
        <v>0</v>
      </c>
    </row>
    <row r="49" spans="1:9" ht="30">
      <c r="A49" s="557">
        <v>41</v>
      </c>
      <c r="B49" s="14" t="s">
        <v>1550</v>
      </c>
      <c r="C49" s="14" t="s">
        <v>1363</v>
      </c>
      <c r="D49" s="561" t="s">
        <v>892</v>
      </c>
      <c r="E49" s="14" t="s">
        <v>1384</v>
      </c>
      <c r="F49" s="14" t="s">
        <v>1554</v>
      </c>
      <c r="G49" s="14" t="s">
        <v>1549</v>
      </c>
      <c r="H49" s="4">
        <v>15</v>
      </c>
      <c r="I49" s="4">
        <v>0</v>
      </c>
    </row>
    <row r="50" spans="1:9" ht="30">
      <c r="A50" s="557">
        <v>42</v>
      </c>
      <c r="B50" s="14" t="s">
        <v>942</v>
      </c>
      <c r="C50" s="14" t="s">
        <v>1551</v>
      </c>
      <c r="D50" s="561" t="s">
        <v>909</v>
      </c>
      <c r="E50" s="14" t="s">
        <v>1384</v>
      </c>
      <c r="F50" s="14" t="s">
        <v>1554</v>
      </c>
      <c r="G50" s="14" t="s">
        <v>1549</v>
      </c>
      <c r="H50" s="4">
        <v>15</v>
      </c>
      <c r="I50" s="4">
        <v>0</v>
      </c>
    </row>
    <row r="51" spans="1:9" ht="30">
      <c r="A51" s="557">
        <v>43</v>
      </c>
      <c r="B51" s="14" t="s">
        <v>1552</v>
      </c>
      <c r="C51" s="14" t="s">
        <v>1330</v>
      </c>
      <c r="D51" s="561" t="s">
        <v>1268</v>
      </c>
      <c r="E51" s="14" t="s">
        <v>1384</v>
      </c>
      <c r="F51" s="14" t="s">
        <v>1554</v>
      </c>
      <c r="G51" s="14" t="s">
        <v>1549</v>
      </c>
      <c r="H51" s="4">
        <v>15</v>
      </c>
      <c r="I51" s="4">
        <v>0</v>
      </c>
    </row>
    <row r="52" spans="1:9" ht="30">
      <c r="A52" s="557">
        <v>44</v>
      </c>
      <c r="B52" s="14" t="s">
        <v>942</v>
      </c>
      <c r="C52" s="14" t="s">
        <v>1389</v>
      </c>
      <c r="D52" s="561" t="s">
        <v>969</v>
      </c>
      <c r="E52" s="14" t="s">
        <v>1384</v>
      </c>
      <c r="F52" s="14" t="s">
        <v>1554</v>
      </c>
      <c r="G52" s="14" t="s">
        <v>1549</v>
      </c>
      <c r="H52" s="4">
        <v>15</v>
      </c>
      <c r="I52" s="4">
        <v>0</v>
      </c>
    </row>
    <row r="53" spans="1:9" ht="30">
      <c r="A53" s="557">
        <v>45</v>
      </c>
      <c r="B53" s="14" t="s">
        <v>1390</v>
      </c>
      <c r="C53" s="14" t="s">
        <v>972</v>
      </c>
      <c r="D53" s="561" t="s">
        <v>973</v>
      </c>
      <c r="E53" s="14" t="s">
        <v>1384</v>
      </c>
      <c r="F53" s="14" t="s">
        <v>1554</v>
      </c>
      <c r="G53" s="14" t="s">
        <v>1549</v>
      </c>
      <c r="H53" s="4">
        <v>15</v>
      </c>
      <c r="I53" s="4">
        <v>0</v>
      </c>
    </row>
    <row r="54" spans="1:9" ht="30">
      <c r="A54" s="557">
        <v>46</v>
      </c>
      <c r="B54" s="14" t="s">
        <v>942</v>
      </c>
      <c r="C54" s="14" t="s">
        <v>1393</v>
      </c>
      <c r="D54" s="561" t="s">
        <v>1269</v>
      </c>
      <c r="E54" s="14" t="s">
        <v>1384</v>
      </c>
      <c r="F54" s="14" t="s">
        <v>1554</v>
      </c>
      <c r="G54" s="14" t="s">
        <v>1549</v>
      </c>
      <c r="H54" s="4">
        <v>15</v>
      </c>
      <c r="I54" s="4">
        <v>0</v>
      </c>
    </row>
    <row r="55" spans="1:9" ht="30">
      <c r="A55" s="557">
        <v>47</v>
      </c>
      <c r="B55" s="14" t="s">
        <v>821</v>
      </c>
      <c r="C55" s="14" t="s">
        <v>1043</v>
      </c>
      <c r="D55" s="561" t="s">
        <v>1044</v>
      </c>
      <c r="E55" s="14" t="s">
        <v>1384</v>
      </c>
      <c r="F55" s="14" t="s">
        <v>1554</v>
      </c>
      <c r="G55" s="14" t="s">
        <v>1549</v>
      </c>
      <c r="H55" s="4">
        <v>15</v>
      </c>
      <c r="I55" s="4">
        <v>0</v>
      </c>
    </row>
    <row r="56" spans="1:9" ht="30">
      <c r="A56" s="557">
        <v>48</v>
      </c>
      <c r="B56" s="14" t="s">
        <v>768</v>
      </c>
      <c r="C56" s="14" t="s">
        <v>1397</v>
      </c>
      <c r="D56" s="561" t="s">
        <v>1398</v>
      </c>
      <c r="E56" s="14" t="s">
        <v>1384</v>
      </c>
      <c r="F56" s="14" t="s">
        <v>1554</v>
      </c>
      <c r="G56" s="14" t="s">
        <v>1549</v>
      </c>
      <c r="H56" s="4">
        <v>15</v>
      </c>
      <c r="I56" s="4">
        <v>0</v>
      </c>
    </row>
    <row r="57" spans="1:9" ht="30">
      <c r="A57" s="557">
        <v>49</v>
      </c>
      <c r="B57" s="14" t="s">
        <v>1336</v>
      </c>
      <c r="C57" s="14" t="s">
        <v>882</v>
      </c>
      <c r="D57" s="561" t="s">
        <v>883</v>
      </c>
      <c r="E57" s="14" t="s">
        <v>1384</v>
      </c>
      <c r="F57" s="14" t="s">
        <v>1555</v>
      </c>
      <c r="G57" s="14" t="s">
        <v>1549</v>
      </c>
      <c r="H57" s="4">
        <v>15</v>
      </c>
      <c r="I57" s="4">
        <v>0</v>
      </c>
    </row>
    <row r="58" spans="1:9" ht="30">
      <c r="A58" s="557">
        <v>50</v>
      </c>
      <c r="B58" s="14" t="s">
        <v>1544</v>
      </c>
      <c r="C58" s="14" t="s">
        <v>1387</v>
      </c>
      <c r="D58" s="561" t="s">
        <v>888</v>
      </c>
      <c r="E58" s="14" t="s">
        <v>1384</v>
      </c>
      <c r="F58" s="14" t="s">
        <v>1555</v>
      </c>
      <c r="G58" s="14" t="s">
        <v>1549</v>
      </c>
      <c r="H58" s="4">
        <v>15</v>
      </c>
      <c r="I58" s="4">
        <v>0</v>
      </c>
    </row>
    <row r="59" spans="1:9" ht="30">
      <c r="A59" s="557">
        <v>51</v>
      </c>
      <c r="B59" s="14" t="s">
        <v>1550</v>
      </c>
      <c r="C59" s="14" t="s">
        <v>1363</v>
      </c>
      <c r="D59" s="561" t="s">
        <v>892</v>
      </c>
      <c r="E59" s="14" t="s">
        <v>1384</v>
      </c>
      <c r="F59" s="14" t="s">
        <v>1555</v>
      </c>
      <c r="G59" s="14" t="s">
        <v>1549</v>
      </c>
      <c r="H59" s="4">
        <v>15</v>
      </c>
      <c r="I59" s="4">
        <v>0</v>
      </c>
    </row>
    <row r="60" spans="1:9" ht="30">
      <c r="A60" s="557">
        <v>52</v>
      </c>
      <c r="B60" s="14" t="s">
        <v>942</v>
      </c>
      <c r="C60" s="14" t="s">
        <v>1551</v>
      </c>
      <c r="D60" s="561" t="s">
        <v>909</v>
      </c>
      <c r="E60" s="14" t="s">
        <v>1384</v>
      </c>
      <c r="F60" s="14" t="s">
        <v>1555</v>
      </c>
      <c r="G60" s="14" t="s">
        <v>1549</v>
      </c>
      <c r="H60" s="4">
        <v>15</v>
      </c>
      <c r="I60" s="4">
        <v>0</v>
      </c>
    </row>
    <row r="61" spans="1:9" ht="30">
      <c r="A61" s="557">
        <v>53</v>
      </c>
      <c r="B61" s="14" t="s">
        <v>1552</v>
      </c>
      <c r="C61" s="14" t="s">
        <v>1330</v>
      </c>
      <c r="D61" s="561" t="s">
        <v>1268</v>
      </c>
      <c r="E61" s="14" t="s">
        <v>1384</v>
      </c>
      <c r="F61" s="14" t="s">
        <v>1555</v>
      </c>
      <c r="G61" s="14" t="s">
        <v>1549</v>
      </c>
      <c r="H61" s="4">
        <v>15</v>
      </c>
      <c r="I61" s="4">
        <v>0</v>
      </c>
    </row>
    <row r="62" spans="1:9" ht="30">
      <c r="A62" s="557">
        <v>54</v>
      </c>
      <c r="B62" s="14" t="s">
        <v>942</v>
      </c>
      <c r="C62" s="14" t="s">
        <v>1389</v>
      </c>
      <c r="D62" s="561" t="s">
        <v>969</v>
      </c>
      <c r="E62" s="14" t="s">
        <v>1384</v>
      </c>
      <c r="F62" s="14" t="s">
        <v>1555</v>
      </c>
      <c r="G62" s="14" t="s">
        <v>1549</v>
      </c>
      <c r="H62" s="4">
        <v>15</v>
      </c>
      <c r="I62" s="4">
        <v>0</v>
      </c>
    </row>
    <row r="63" spans="1:9" ht="30">
      <c r="A63" s="557">
        <v>55</v>
      </c>
      <c r="B63" s="14" t="s">
        <v>1390</v>
      </c>
      <c r="C63" s="14" t="s">
        <v>972</v>
      </c>
      <c r="D63" s="561" t="s">
        <v>973</v>
      </c>
      <c r="E63" s="14" t="s">
        <v>1384</v>
      </c>
      <c r="F63" s="14" t="s">
        <v>1555</v>
      </c>
      <c r="G63" s="14" t="s">
        <v>1549</v>
      </c>
      <c r="H63" s="4">
        <v>15</v>
      </c>
      <c r="I63" s="4">
        <v>0</v>
      </c>
    </row>
    <row r="64" spans="1:9" ht="30">
      <c r="A64" s="557">
        <v>56</v>
      </c>
      <c r="B64" s="14" t="s">
        <v>942</v>
      </c>
      <c r="C64" s="14" t="s">
        <v>1393</v>
      </c>
      <c r="D64" s="561" t="s">
        <v>1269</v>
      </c>
      <c r="E64" s="14" t="s">
        <v>1384</v>
      </c>
      <c r="F64" s="14" t="s">
        <v>1555</v>
      </c>
      <c r="G64" s="14" t="s">
        <v>1549</v>
      </c>
      <c r="H64" s="4">
        <v>15</v>
      </c>
      <c r="I64" s="4">
        <v>0</v>
      </c>
    </row>
    <row r="65" spans="1:9" ht="30">
      <c r="A65" s="557">
        <v>57</v>
      </c>
      <c r="B65" s="14" t="s">
        <v>821</v>
      </c>
      <c r="C65" s="14" t="s">
        <v>1043</v>
      </c>
      <c r="D65" s="561" t="s">
        <v>1044</v>
      </c>
      <c r="E65" s="14" t="s">
        <v>1384</v>
      </c>
      <c r="F65" s="14" t="s">
        <v>1555</v>
      </c>
      <c r="G65" s="14" t="s">
        <v>1549</v>
      </c>
      <c r="H65" s="4">
        <v>15</v>
      </c>
      <c r="I65" s="4">
        <v>0</v>
      </c>
    </row>
    <row r="66" spans="1:9" ht="30">
      <c r="A66" s="557">
        <v>58</v>
      </c>
      <c r="B66" s="14" t="s">
        <v>768</v>
      </c>
      <c r="C66" s="14" t="s">
        <v>1397</v>
      </c>
      <c r="D66" s="561" t="s">
        <v>1398</v>
      </c>
      <c r="E66" s="14" t="s">
        <v>1384</v>
      </c>
      <c r="F66" s="14" t="s">
        <v>1555</v>
      </c>
      <c r="G66" s="14" t="s">
        <v>1549</v>
      </c>
      <c r="H66" s="4">
        <v>15</v>
      </c>
      <c r="I66" s="4">
        <v>0</v>
      </c>
    </row>
    <row r="67" spans="1:9" ht="30">
      <c r="A67" s="557">
        <v>59</v>
      </c>
      <c r="B67" s="14" t="s">
        <v>1336</v>
      </c>
      <c r="C67" s="14" t="s">
        <v>882</v>
      </c>
      <c r="D67" s="561" t="s">
        <v>883</v>
      </c>
      <c r="E67" s="14" t="s">
        <v>1384</v>
      </c>
      <c r="F67" s="14" t="s">
        <v>1556</v>
      </c>
      <c r="G67" s="14" t="s">
        <v>1549</v>
      </c>
      <c r="H67" s="4">
        <v>15</v>
      </c>
      <c r="I67" s="4">
        <v>0</v>
      </c>
    </row>
    <row r="68" spans="1:9" ht="30">
      <c r="A68" s="557">
        <v>60</v>
      </c>
      <c r="B68" s="14" t="s">
        <v>1544</v>
      </c>
      <c r="C68" s="14" t="s">
        <v>1387</v>
      </c>
      <c r="D68" s="561" t="s">
        <v>888</v>
      </c>
      <c r="E68" s="14" t="s">
        <v>1384</v>
      </c>
      <c r="F68" s="14" t="s">
        <v>1556</v>
      </c>
      <c r="G68" s="14" t="s">
        <v>1549</v>
      </c>
      <c r="H68" s="4">
        <v>15</v>
      </c>
      <c r="I68" s="4">
        <v>0</v>
      </c>
    </row>
    <row r="69" spans="1:9" ht="30">
      <c r="A69" s="557">
        <v>61</v>
      </c>
      <c r="B69" s="14" t="s">
        <v>1550</v>
      </c>
      <c r="C69" s="14" t="s">
        <v>1363</v>
      </c>
      <c r="D69" s="561" t="s">
        <v>892</v>
      </c>
      <c r="E69" s="14" t="s">
        <v>1384</v>
      </c>
      <c r="F69" s="14" t="s">
        <v>1556</v>
      </c>
      <c r="G69" s="14" t="s">
        <v>1549</v>
      </c>
      <c r="H69" s="4">
        <v>15</v>
      </c>
      <c r="I69" s="4">
        <v>0</v>
      </c>
    </row>
    <row r="70" spans="1:9" ht="30">
      <c r="A70" s="557">
        <v>62</v>
      </c>
      <c r="B70" s="14" t="s">
        <v>942</v>
      </c>
      <c r="C70" s="14" t="s">
        <v>1551</v>
      </c>
      <c r="D70" s="561" t="s">
        <v>909</v>
      </c>
      <c r="E70" s="14" t="s">
        <v>1384</v>
      </c>
      <c r="F70" s="14" t="s">
        <v>1556</v>
      </c>
      <c r="G70" s="14" t="s">
        <v>1549</v>
      </c>
      <c r="H70" s="4">
        <v>15</v>
      </c>
      <c r="I70" s="4">
        <v>0</v>
      </c>
    </row>
    <row r="71" spans="1:9" ht="30">
      <c r="A71" s="557">
        <v>63</v>
      </c>
      <c r="B71" s="14" t="s">
        <v>1552</v>
      </c>
      <c r="C71" s="14" t="s">
        <v>1330</v>
      </c>
      <c r="D71" s="561" t="s">
        <v>1268</v>
      </c>
      <c r="E71" s="14" t="s">
        <v>1384</v>
      </c>
      <c r="F71" s="14" t="s">
        <v>1556</v>
      </c>
      <c r="G71" s="14" t="s">
        <v>1549</v>
      </c>
      <c r="H71" s="4">
        <v>15</v>
      </c>
      <c r="I71" s="4">
        <v>0</v>
      </c>
    </row>
    <row r="72" spans="1:9" ht="30">
      <c r="A72" s="557">
        <v>64</v>
      </c>
      <c r="B72" s="14" t="s">
        <v>942</v>
      </c>
      <c r="C72" s="14" t="s">
        <v>1389</v>
      </c>
      <c r="D72" s="561" t="s">
        <v>969</v>
      </c>
      <c r="E72" s="14" t="s">
        <v>1384</v>
      </c>
      <c r="F72" s="14" t="s">
        <v>1556</v>
      </c>
      <c r="G72" s="14" t="s">
        <v>1549</v>
      </c>
      <c r="H72" s="4">
        <v>15</v>
      </c>
      <c r="I72" s="4">
        <v>0</v>
      </c>
    </row>
    <row r="73" spans="1:9" ht="30">
      <c r="A73" s="557">
        <v>65</v>
      </c>
      <c r="B73" s="14" t="s">
        <v>1390</v>
      </c>
      <c r="C73" s="14" t="s">
        <v>972</v>
      </c>
      <c r="D73" s="561" t="s">
        <v>973</v>
      </c>
      <c r="E73" s="14" t="s">
        <v>1384</v>
      </c>
      <c r="F73" s="14" t="s">
        <v>1556</v>
      </c>
      <c r="G73" s="14" t="s">
        <v>1549</v>
      </c>
      <c r="H73" s="4">
        <v>15</v>
      </c>
      <c r="I73" s="4">
        <v>0</v>
      </c>
    </row>
    <row r="74" spans="1:9" ht="30">
      <c r="A74" s="557">
        <v>66</v>
      </c>
      <c r="B74" s="14" t="s">
        <v>942</v>
      </c>
      <c r="C74" s="14" t="s">
        <v>1393</v>
      </c>
      <c r="D74" s="561" t="s">
        <v>1269</v>
      </c>
      <c r="E74" s="14" t="s">
        <v>1384</v>
      </c>
      <c r="F74" s="14" t="s">
        <v>1556</v>
      </c>
      <c r="G74" s="14" t="s">
        <v>1549</v>
      </c>
      <c r="H74" s="4">
        <v>15</v>
      </c>
      <c r="I74" s="4">
        <v>0</v>
      </c>
    </row>
    <row r="75" spans="1:9" ht="30">
      <c r="A75" s="557">
        <v>67</v>
      </c>
      <c r="B75" s="14" t="s">
        <v>821</v>
      </c>
      <c r="C75" s="14" t="s">
        <v>1043</v>
      </c>
      <c r="D75" s="561" t="s">
        <v>1044</v>
      </c>
      <c r="E75" s="14" t="s">
        <v>1384</v>
      </c>
      <c r="F75" s="14" t="s">
        <v>1556</v>
      </c>
      <c r="G75" s="14" t="s">
        <v>1549</v>
      </c>
      <c r="H75" s="4">
        <v>15</v>
      </c>
      <c r="I75" s="4">
        <v>0</v>
      </c>
    </row>
    <row r="76" spans="1:9" ht="30">
      <c r="A76" s="557">
        <v>68</v>
      </c>
      <c r="B76" s="14" t="s">
        <v>768</v>
      </c>
      <c r="C76" s="14" t="s">
        <v>1397</v>
      </c>
      <c r="D76" s="561" t="s">
        <v>1398</v>
      </c>
      <c r="E76" s="14" t="s">
        <v>1384</v>
      </c>
      <c r="F76" s="14" t="s">
        <v>1556</v>
      </c>
      <c r="G76" s="14" t="s">
        <v>1549</v>
      </c>
      <c r="H76" s="4">
        <v>15</v>
      </c>
      <c r="I76" s="4">
        <v>0</v>
      </c>
    </row>
    <row r="77" spans="1:9" ht="30">
      <c r="A77" s="557">
        <v>69</v>
      </c>
      <c r="B77" s="14" t="s">
        <v>1336</v>
      </c>
      <c r="C77" s="14" t="s">
        <v>882</v>
      </c>
      <c r="D77" s="561" t="s">
        <v>883</v>
      </c>
      <c r="E77" s="14" t="s">
        <v>1384</v>
      </c>
      <c r="F77" s="14" t="s">
        <v>1557</v>
      </c>
      <c r="G77" s="14" t="s">
        <v>1549</v>
      </c>
      <c r="H77" s="4">
        <v>15</v>
      </c>
      <c r="I77" s="4">
        <v>0</v>
      </c>
    </row>
    <row r="78" spans="1:9" ht="30">
      <c r="A78" s="557">
        <v>70</v>
      </c>
      <c r="B78" s="14" t="s">
        <v>1550</v>
      </c>
      <c r="C78" s="14" t="s">
        <v>1363</v>
      </c>
      <c r="D78" s="561" t="s">
        <v>892</v>
      </c>
      <c r="E78" s="14" t="s">
        <v>1384</v>
      </c>
      <c r="F78" s="14" t="s">
        <v>1557</v>
      </c>
      <c r="G78" s="14" t="s">
        <v>1549</v>
      </c>
      <c r="H78" s="4">
        <v>15</v>
      </c>
      <c r="I78" s="4">
        <v>0</v>
      </c>
    </row>
    <row r="79" spans="1:9" ht="30">
      <c r="A79" s="557">
        <v>71</v>
      </c>
      <c r="B79" s="14" t="s">
        <v>942</v>
      </c>
      <c r="C79" s="14" t="s">
        <v>1551</v>
      </c>
      <c r="D79" s="561" t="s">
        <v>909</v>
      </c>
      <c r="E79" s="14" t="s">
        <v>1384</v>
      </c>
      <c r="F79" s="14" t="s">
        <v>1557</v>
      </c>
      <c r="G79" s="14" t="s">
        <v>1549</v>
      </c>
      <c r="H79" s="4">
        <v>15</v>
      </c>
      <c r="I79" s="4">
        <v>0</v>
      </c>
    </row>
    <row r="80" spans="1:9" ht="30">
      <c r="A80" s="557">
        <v>72</v>
      </c>
      <c r="B80" s="14" t="s">
        <v>1552</v>
      </c>
      <c r="C80" s="14" t="s">
        <v>1330</v>
      </c>
      <c r="D80" s="561" t="s">
        <v>1268</v>
      </c>
      <c r="E80" s="14" t="s">
        <v>1384</v>
      </c>
      <c r="F80" s="14" t="s">
        <v>1557</v>
      </c>
      <c r="G80" s="14" t="s">
        <v>1549</v>
      </c>
      <c r="H80" s="4">
        <v>15</v>
      </c>
      <c r="I80" s="4">
        <v>0</v>
      </c>
    </row>
    <row r="81" spans="1:9" ht="30">
      <c r="A81" s="557">
        <v>73</v>
      </c>
      <c r="B81" s="14" t="s">
        <v>942</v>
      </c>
      <c r="C81" s="14" t="s">
        <v>1389</v>
      </c>
      <c r="D81" s="561" t="s">
        <v>969</v>
      </c>
      <c r="E81" s="14" t="s">
        <v>1384</v>
      </c>
      <c r="F81" s="14" t="s">
        <v>1557</v>
      </c>
      <c r="G81" s="14" t="s">
        <v>1549</v>
      </c>
      <c r="H81" s="4">
        <v>15</v>
      </c>
      <c r="I81" s="4">
        <v>0</v>
      </c>
    </row>
    <row r="82" spans="1:9" ht="30">
      <c r="A82" s="557">
        <v>74</v>
      </c>
      <c r="B82" s="14" t="s">
        <v>1390</v>
      </c>
      <c r="C82" s="14" t="s">
        <v>972</v>
      </c>
      <c r="D82" s="561" t="s">
        <v>973</v>
      </c>
      <c r="E82" s="14" t="s">
        <v>1384</v>
      </c>
      <c r="F82" s="14" t="s">
        <v>1557</v>
      </c>
      <c r="G82" s="14" t="s">
        <v>1549</v>
      </c>
      <c r="H82" s="4">
        <v>15</v>
      </c>
      <c r="I82" s="4">
        <v>0</v>
      </c>
    </row>
    <row r="83" spans="1:9" ht="30">
      <c r="A83" s="557">
        <v>75</v>
      </c>
      <c r="B83" s="14" t="s">
        <v>942</v>
      </c>
      <c r="C83" s="14" t="s">
        <v>1393</v>
      </c>
      <c r="D83" s="561" t="s">
        <v>1269</v>
      </c>
      <c r="E83" s="14" t="s">
        <v>1384</v>
      </c>
      <c r="F83" s="14" t="s">
        <v>1557</v>
      </c>
      <c r="G83" s="14" t="s">
        <v>1549</v>
      </c>
      <c r="H83" s="4">
        <v>15</v>
      </c>
      <c r="I83" s="4">
        <v>0</v>
      </c>
    </row>
    <row r="84" spans="1:9" ht="30">
      <c r="A84" s="557">
        <v>76</v>
      </c>
      <c r="B84" s="14" t="s">
        <v>821</v>
      </c>
      <c r="C84" s="14" t="s">
        <v>1043</v>
      </c>
      <c r="D84" s="561" t="s">
        <v>1044</v>
      </c>
      <c r="E84" s="14" t="s">
        <v>1384</v>
      </c>
      <c r="F84" s="14" t="s">
        <v>1557</v>
      </c>
      <c r="G84" s="14" t="s">
        <v>1549</v>
      </c>
      <c r="H84" s="4">
        <v>15</v>
      </c>
      <c r="I84" s="4">
        <v>0</v>
      </c>
    </row>
    <row r="85" spans="1:9" ht="30">
      <c r="A85" s="557">
        <v>77</v>
      </c>
      <c r="B85" s="14" t="s">
        <v>768</v>
      </c>
      <c r="C85" s="14" t="s">
        <v>1397</v>
      </c>
      <c r="D85" s="561" t="s">
        <v>1398</v>
      </c>
      <c r="E85" s="14" t="s">
        <v>1384</v>
      </c>
      <c r="F85" s="14" t="s">
        <v>1557</v>
      </c>
      <c r="G85" s="14" t="s">
        <v>1549</v>
      </c>
      <c r="H85" s="4">
        <v>15</v>
      </c>
      <c r="I85" s="4">
        <v>0</v>
      </c>
    </row>
    <row r="86" spans="1:9" ht="30">
      <c r="A86" s="557">
        <v>78</v>
      </c>
      <c r="B86" s="14" t="s">
        <v>1336</v>
      </c>
      <c r="C86" s="14" t="s">
        <v>882</v>
      </c>
      <c r="D86" s="561" t="s">
        <v>883</v>
      </c>
      <c r="E86" s="14" t="s">
        <v>1384</v>
      </c>
      <c r="F86" s="14" t="s">
        <v>1558</v>
      </c>
      <c r="G86" s="14" t="s">
        <v>1549</v>
      </c>
      <c r="H86" s="4">
        <v>15</v>
      </c>
      <c r="I86" s="4">
        <v>15</v>
      </c>
    </row>
    <row r="87" spans="1:9" ht="30">
      <c r="A87" s="557">
        <v>79</v>
      </c>
      <c r="B87" s="14" t="s">
        <v>1544</v>
      </c>
      <c r="C87" s="14" t="s">
        <v>1387</v>
      </c>
      <c r="D87" s="561" t="s">
        <v>888</v>
      </c>
      <c r="E87" s="14" t="s">
        <v>1384</v>
      </c>
      <c r="F87" s="14" t="s">
        <v>1558</v>
      </c>
      <c r="G87" s="14" t="s">
        <v>1549</v>
      </c>
      <c r="H87" s="4">
        <v>15</v>
      </c>
      <c r="I87" s="4">
        <v>15</v>
      </c>
    </row>
    <row r="88" spans="1:9" ht="30">
      <c r="A88" s="557">
        <v>80</v>
      </c>
      <c r="B88" s="14" t="s">
        <v>1550</v>
      </c>
      <c r="C88" s="14" t="s">
        <v>1363</v>
      </c>
      <c r="D88" s="561" t="s">
        <v>892</v>
      </c>
      <c r="E88" s="14" t="s">
        <v>1384</v>
      </c>
      <c r="F88" s="14" t="s">
        <v>1558</v>
      </c>
      <c r="G88" s="14" t="s">
        <v>1549</v>
      </c>
      <c r="H88" s="4">
        <v>15</v>
      </c>
      <c r="I88" s="4">
        <v>15</v>
      </c>
    </row>
    <row r="89" spans="1:9" ht="30">
      <c r="A89" s="557">
        <v>81</v>
      </c>
      <c r="B89" s="14" t="s">
        <v>942</v>
      </c>
      <c r="C89" s="14" t="s">
        <v>1551</v>
      </c>
      <c r="D89" s="561" t="s">
        <v>909</v>
      </c>
      <c r="E89" s="14" t="s">
        <v>1384</v>
      </c>
      <c r="F89" s="14" t="s">
        <v>1558</v>
      </c>
      <c r="G89" s="14" t="s">
        <v>1549</v>
      </c>
      <c r="H89" s="4">
        <v>15</v>
      </c>
      <c r="I89" s="4">
        <v>15</v>
      </c>
    </row>
    <row r="90" spans="1:9" ht="30">
      <c r="A90" s="557">
        <v>82</v>
      </c>
      <c r="B90" s="14" t="s">
        <v>1552</v>
      </c>
      <c r="C90" s="14" t="s">
        <v>1330</v>
      </c>
      <c r="D90" s="561" t="s">
        <v>1268</v>
      </c>
      <c r="E90" s="14" t="s">
        <v>1384</v>
      </c>
      <c r="F90" s="14" t="s">
        <v>1558</v>
      </c>
      <c r="G90" s="14" t="s">
        <v>1549</v>
      </c>
      <c r="H90" s="4">
        <v>15</v>
      </c>
      <c r="I90" s="4">
        <v>15</v>
      </c>
    </row>
    <row r="91" spans="1:9" ht="30">
      <c r="A91" s="557">
        <v>83</v>
      </c>
      <c r="B91" s="14" t="s">
        <v>942</v>
      </c>
      <c r="C91" s="14" t="s">
        <v>1389</v>
      </c>
      <c r="D91" s="561" t="s">
        <v>969</v>
      </c>
      <c r="E91" s="14" t="s">
        <v>1384</v>
      </c>
      <c r="F91" s="14" t="s">
        <v>1558</v>
      </c>
      <c r="G91" s="14" t="s">
        <v>1549</v>
      </c>
      <c r="H91" s="4">
        <v>15</v>
      </c>
      <c r="I91" s="4">
        <v>15</v>
      </c>
    </row>
    <row r="92" spans="1:9" ht="30">
      <c r="A92" s="557">
        <v>84</v>
      </c>
      <c r="B92" s="14" t="s">
        <v>1390</v>
      </c>
      <c r="C92" s="14" t="s">
        <v>972</v>
      </c>
      <c r="D92" s="561" t="s">
        <v>973</v>
      </c>
      <c r="E92" s="14" t="s">
        <v>1384</v>
      </c>
      <c r="F92" s="14" t="s">
        <v>1558</v>
      </c>
      <c r="G92" s="14" t="s">
        <v>1549</v>
      </c>
      <c r="H92" s="4">
        <v>15</v>
      </c>
      <c r="I92" s="4">
        <v>15</v>
      </c>
    </row>
    <row r="93" spans="1:9" ht="30">
      <c r="A93" s="557">
        <v>85</v>
      </c>
      <c r="B93" s="14" t="s">
        <v>942</v>
      </c>
      <c r="C93" s="14" t="s">
        <v>1393</v>
      </c>
      <c r="D93" s="561" t="s">
        <v>1269</v>
      </c>
      <c r="E93" s="14" t="s">
        <v>1384</v>
      </c>
      <c r="F93" s="14" t="s">
        <v>1558</v>
      </c>
      <c r="G93" s="14" t="s">
        <v>1549</v>
      </c>
      <c r="H93" s="4">
        <v>15</v>
      </c>
      <c r="I93" s="4">
        <v>15</v>
      </c>
    </row>
    <row r="94" spans="1:9" ht="30">
      <c r="A94" s="557">
        <v>86</v>
      </c>
      <c r="B94" s="14" t="s">
        <v>821</v>
      </c>
      <c r="C94" s="14" t="s">
        <v>1043</v>
      </c>
      <c r="D94" s="561" t="s">
        <v>1044</v>
      </c>
      <c r="E94" s="14" t="s">
        <v>1384</v>
      </c>
      <c r="F94" s="14" t="s">
        <v>1558</v>
      </c>
      <c r="G94" s="14" t="s">
        <v>1549</v>
      </c>
      <c r="H94" s="4">
        <v>15</v>
      </c>
      <c r="I94" s="4">
        <v>15</v>
      </c>
    </row>
    <row r="95" spans="1:9" ht="30">
      <c r="A95" s="557">
        <v>87</v>
      </c>
      <c r="B95" s="14" t="s">
        <v>768</v>
      </c>
      <c r="C95" s="14" t="s">
        <v>1397</v>
      </c>
      <c r="D95" s="561" t="s">
        <v>1398</v>
      </c>
      <c r="E95" s="14" t="s">
        <v>1384</v>
      </c>
      <c r="F95" s="14" t="s">
        <v>1558</v>
      </c>
      <c r="G95" s="14" t="s">
        <v>1549</v>
      </c>
      <c r="H95" s="4">
        <v>15</v>
      </c>
      <c r="I95" s="4">
        <v>15</v>
      </c>
    </row>
    <row r="96" spans="1:9" ht="21.6" customHeight="1">
      <c r="A96" s="557">
        <v>88</v>
      </c>
      <c r="B96" s="14" t="s">
        <v>1336</v>
      </c>
      <c r="C96" s="14" t="s">
        <v>882</v>
      </c>
      <c r="D96" s="561" t="s">
        <v>883</v>
      </c>
      <c r="E96" s="14" t="s">
        <v>1559</v>
      </c>
      <c r="F96" s="14" t="s">
        <v>1560</v>
      </c>
      <c r="G96" s="14" t="s">
        <v>1561</v>
      </c>
      <c r="H96" s="4">
        <v>845.22</v>
      </c>
      <c r="I96" s="4">
        <v>845.22</v>
      </c>
    </row>
    <row r="97" spans="1:9" ht="30">
      <c r="A97" s="557">
        <v>89</v>
      </c>
      <c r="B97" s="14" t="s">
        <v>1336</v>
      </c>
      <c r="C97" s="14" t="s">
        <v>882</v>
      </c>
      <c r="D97" s="561" t="s">
        <v>883</v>
      </c>
      <c r="E97" s="14" t="s">
        <v>1559</v>
      </c>
      <c r="F97" s="14" t="s">
        <v>1562</v>
      </c>
      <c r="G97" s="14" t="s">
        <v>1399</v>
      </c>
      <c r="H97" s="4">
        <v>282</v>
      </c>
      <c r="I97" s="4">
        <v>282</v>
      </c>
    </row>
    <row r="98" spans="1:9" ht="15">
      <c r="A98" s="557">
        <v>90</v>
      </c>
      <c r="B98" s="14" t="s">
        <v>768</v>
      </c>
      <c r="C98" s="14" t="s">
        <v>1397</v>
      </c>
      <c r="D98" s="561" t="s">
        <v>1398</v>
      </c>
      <c r="E98" s="14" t="s">
        <v>1559</v>
      </c>
      <c r="F98" s="14" t="s">
        <v>1560</v>
      </c>
      <c r="G98" s="14" t="s">
        <v>1561</v>
      </c>
      <c r="H98" s="4">
        <v>845.22</v>
      </c>
      <c r="I98" s="4">
        <v>845.22</v>
      </c>
    </row>
    <row r="99" spans="1:9" ht="30">
      <c r="A99" s="557">
        <v>91</v>
      </c>
      <c r="B99" s="14" t="s">
        <v>768</v>
      </c>
      <c r="C99" s="14" t="s">
        <v>1397</v>
      </c>
      <c r="D99" s="561" t="s">
        <v>1398</v>
      </c>
      <c r="E99" s="14" t="s">
        <v>1559</v>
      </c>
      <c r="F99" s="14" t="s">
        <v>1562</v>
      </c>
      <c r="G99" s="14" t="s">
        <v>1399</v>
      </c>
      <c r="H99" s="4">
        <v>282</v>
      </c>
      <c r="I99" s="4">
        <v>282</v>
      </c>
    </row>
    <row r="100" spans="1:9" ht="30">
      <c r="A100" s="557">
        <v>92</v>
      </c>
      <c r="B100" s="14" t="s">
        <v>1336</v>
      </c>
      <c r="C100" s="14" t="s">
        <v>882</v>
      </c>
      <c r="D100" s="561" t="s">
        <v>883</v>
      </c>
      <c r="E100" s="14" t="s">
        <v>1384</v>
      </c>
      <c r="F100" s="14" t="s">
        <v>1548</v>
      </c>
      <c r="G100" s="14" t="s">
        <v>1549</v>
      </c>
      <c r="H100" s="4"/>
      <c r="I100" s="4">
        <v>15</v>
      </c>
    </row>
    <row r="101" spans="1:9" ht="30">
      <c r="A101" s="557">
        <v>93</v>
      </c>
      <c r="B101" s="14" t="s">
        <v>1544</v>
      </c>
      <c r="C101" s="14" t="s">
        <v>1387</v>
      </c>
      <c r="D101" s="561" t="s">
        <v>888</v>
      </c>
      <c r="E101" s="14" t="s">
        <v>1384</v>
      </c>
      <c r="F101" s="14" t="s">
        <v>1548</v>
      </c>
      <c r="G101" s="14" t="s">
        <v>1549</v>
      </c>
      <c r="H101" s="4"/>
      <c r="I101" s="4">
        <v>15</v>
      </c>
    </row>
    <row r="102" spans="1:9" ht="30">
      <c r="A102" s="557">
        <v>94</v>
      </c>
      <c r="B102" s="14" t="s">
        <v>1550</v>
      </c>
      <c r="C102" s="14" t="s">
        <v>1363</v>
      </c>
      <c r="D102" s="561" t="s">
        <v>892</v>
      </c>
      <c r="E102" s="14" t="s">
        <v>1384</v>
      </c>
      <c r="F102" s="14" t="s">
        <v>1548</v>
      </c>
      <c r="G102" s="14" t="s">
        <v>1549</v>
      </c>
      <c r="H102" s="4"/>
      <c r="I102" s="4">
        <v>15</v>
      </c>
    </row>
    <row r="103" spans="1:9" ht="30">
      <c r="A103" s="557">
        <v>95</v>
      </c>
      <c r="B103" s="14" t="s">
        <v>942</v>
      </c>
      <c r="C103" s="14" t="s">
        <v>1551</v>
      </c>
      <c r="D103" s="561" t="s">
        <v>909</v>
      </c>
      <c r="E103" s="14" t="s">
        <v>1384</v>
      </c>
      <c r="F103" s="14" t="s">
        <v>1548</v>
      </c>
      <c r="G103" s="14" t="s">
        <v>1549</v>
      </c>
      <c r="H103" s="4"/>
      <c r="I103" s="4">
        <v>15</v>
      </c>
    </row>
    <row r="104" spans="1:9" ht="30">
      <c r="A104" s="557">
        <v>96</v>
      </c>
      <c r="B104" s="14" t="s">
        <v>1552</v>
      </c>
      <c r="C104" s="14" t="s">
        <v>1330</v>
      </c>
      <c r="D104" s="561" t="s">
        <v>1268</v>
      </c>
      <c r="E104" s="14" t="s">
        <v>1384</v>
      </c>
      <c r="F104" s="14" t="s">
        <v>1548</v>
      </c>
      <c r="G104" s="14" t="s">
        <v>1549</v>
      </c>
      <c r="H104" s="4"/>
      <c r="I104" s="4">
        <v>15</v>
      </c>
    </row>
    <row r="105" spans="1:9" ht="30">
      <c r="A105" s="557">
        <v>97</v>
      </c>
      <c r="B105" s="14" t="s">
        <v>942</v>
      </c>
      <c r="C105" s="14" t="s">
        <v>1389</v>
      </c>
      <c r="D105" s="561" t="s">
        <v>969</v>
      </c>
      <c r="E105" s="14" t="s">
        <v>1384</v>
      </c>
      <c r="F105" s="14" t="s">
        <v>1548</v>
      </c>
      <c r="G105" s="14" t="s">
        <v>1549</v>
      </c>
      <c r="H105" s="4"/>
      <c r="I105" s="4">
        <v>15</v>
      </c>
    </row>
    <row r="106" spans="1:9" ht="30">
      <c r="A106" s="557">
        <v>98</v>
      </c>
      <c r="B106" s="14" t="s">
        <v>1390</v>
      </c>
      <c r="C106" s="14" t="s">
        <v>972</v>
      </c>
      <c r="D106" s="561" t="s">
        <v>973</v>
      </c>
      <c r="E106" s="14" t="s">
        <v>1384</v>
      </c>
      <c r="F106" s="14" t="s">
        <v>1548</v>
      </c>
      <c r="G106" s="14" t="s">
        <v>1549</v>
      </c>
      <c r="H106" s="4"/>
      <c r="I106" s="4">
        <v>15</v>
      </c>
    </row>
    <row r="107" spans="1:9" ht="30">
      <c r="A107" s="557">
        <v>99</v>
      </c>
      <c r="B107" s="14" t="s">
        <v>942</v>
      </c>
      <c r="C107" s="14" t="s">
        <v>1393</v>
      </c>
      <c r="D107" s="561" t="s">
        <v>1269</v>
      </c>
      <c r="E107" s="14" t="s">
        <v>1384</v>
      </c>
      <c r="F107" s="14" t="s">
        <v>1548</v>
      </c>
      <c r="G107" s="14" t="s">
        <v>1549</v>
      </c>
      <c r="H107" s="4"/>
      <c r="I107" s="4">
        <v>15</v>
      </c>
    </row>
    <row r="108" spans="1:9" ht="30">
      <c r="A108" s="557">
        <v>100</v>
      </c>
      <c r="B108" s="14" t="s">
        <v>821</v>
      </c>
      <c r="C108" s="14" t="s">
        <v>1043</v>
      </c>
      <c r="D108" s="561" t="s">
        <v>1044</v>
      </c>
      <c r="E108" s="14" t="s">
        <v>1384</v>
      </c>
      <c r="F108" s="14" t="s">
        <v>1548</v>
      </c>
      <c r="G108" s="14" t="s">
        <v>1549</v>
      </c>
      <c r="H108" s="4"/>
      <c r="I108" s="4">
        <v>15</v>
      </c>
    </row>
    <row r="109" spans="1:9" ht="30">
      <c r="A109" s="557">
        <v>101</v>
      </c>
      <c r="B109" s="14" t="s">
        <v>768</v>
      </c>
      <c r="C109" s="14" t="s">
        <v>1397</v>
      </c>
      <c r="D109" s="561" t="s">
        <v>1398</v>
      </c>
      <c r="E109" s="14" t="s">
        <v>1384</v>
      </c>
      <c r="F109" s="14" t="s">
        <v>1548</v>
      </c>
      <c r="G109" s="14" t="s">
        <v>1549</v>
      </c>
      <c r="H109" s="4"/>
      <c r="I109" s="4">
        <v>15</v>
      </c>
    </row>
    <row r="110" spans="1:9" ht="30">
      <c r="A110" s="557">
        <v>102</v>
      </c>
      <c r="B110" s="14" t="s">
        <v>1336</v>
      </c>
      <c r="C110" s="14" t="s">
        <v>882</v>
      </c>
      <c r="D110" s="561" t="s">
        <v>883</v>
      </c>
      <c r="E110" s="14" t="s">
        <v>1384</v>
      </c>
      <c r="F110" s="14" t="s">
        <v>1553</v>
      </c>
      <c r="G110" s="14" t="s">
        <v>1549</v>
      </c>
      <c r="H110" s="4"/>
      <c r="I110" s="4">
        <v>15</v>
      </c>
    </row>
    <row r="111" spans="1:9" ht="30">
      <c r="A111" s="557">
        <v>103</v>
      </c>
      <c r="B111" s="14" t="s">
        <v>1550</v>
      </c>
      <c r="C111" s="14" t="s">
        <v>1363</v>
      </c>
      <c r="D111" s="561" t="s">
        <v>892</v>
      </c>
      <c r="E111" s="14" t="s">
        <v>1384</v>
      </c>
      <c r="F111" s="14" t="s">
        <v>1553</v>
      </c>
      <c r="G111" s="14" t="s">
        <v>1549</v>
      </c>
      <c r="H111" s="4"/>
      <c r="I111" s="4">
        <v>15</v>
      </c>
    </row>
    <row r="112" spans="1:9" ht="30">
      <c r="A112" s="557">
        <v>104</v>
      </c>
      <c r="B112" s="14" t="s">
        <v>942</v>
      </c>
      <c r="C112" s="14" t="s">
        <v>1551</v>
      </c>
      <c r="D112" s="561" t="s">
        <v>909</v>
      </c>
      <c r="E112" s="14" t="s">
        <v>1384</v>
      </c>
      <c r="F112" s="14" t="s">
        <v>1553</v>
      </c>
      <c r="G112" s="14" t="s">
        <v>1549</v>
      </c>
      <c r="H112" s="4"/>
      <c r="I112" s="4">
        <v>15</v>
      </c>
    </row>
    <row r="113" spans="1:9" ht="30">
      <c r="A113" s="557">
        <v>105</v>
      </c>
      <c r="B113" s="14" t="s">
        <v>1552</v>
      </c>
      <c r="C113" s="14" t="s">
        <v>1330</v>
      </c>
      <c r="D113" s="561" t="s">
        <v>1268</v>
      </c>
      <c r="E113" s="14" t="s">
        <v>1384</v>
      </c>
      <c r="F113" s="14" t="s">
        <v>1553</v>
      </c>
      <c r="G113" s="14" t="s">
        <v>1549</v>
      </c>
      <c r="H113" s="4"/>
      <c r="I113" s="4">
        <v>15</v>
      </c>
    </row>
    <row r="114" spans="1:9" ht="30">
      <c r="A114" s="557">
        <v>106</v>
      </c>
      <c r="B114" s="14" t="s">
        <v>942</v>
      </c>
      <c r="C114" s="14" t="s">
        <v>1389</v>
      </c>
      <c r="D114" s="561" t="s">
        <v>969</v>
      </c>
      <c r="E114" s="14" t="s">
        <v>1384</v>
      </c>
      <c r="F114" s="14" t="s">
        <v>1553</v>
      </c>
      <c r="G114" s="14" t="s">
        <v>1549</v>
      </c>
      <c r="H114" s="4"/>
      <c r="I114" s="4">
        <v>15</v>
      </c>
    </row>
    <row r="115" spans="1:9" ht="30">
      <c r="A115" s="557">
        <v>107</v>
      </c>
      <c r="B115" s="14" t="s">
        <v>1390</v>
      </c>
      <c r="C115" s="14" t="s">
        <v>972</v>
      </c>
      <c r="D115" s="561" t="s">
        <v>973</v>
      </c>
      <c r="E115" s="14" t="s">
        <v>1384</v>
      </c>
      <c r="F115" s="14" t="s">
        <v>1553</v>
      </c>
      <c r="G115" s="14" t="s">
        <v>1549</v>
      </c>
      <c r="H115" s="4"/>
      <c r="I115" s="4">
        <v>15</v>
      </c>
    </row>
    <row r="116" spans="1:9" ht="30">
      <c r="A116" s="557">
        <v>108</v>
      </c>
      <c r="B116" s="14" t="s">
        <v>942</v>
      </c>
      <c r="C116" s="14" t="s">
        <v>1393</v>
      </c>
      <c r="D116" s="561" t="s">
        <v>1269</v>
      </c>
      <c r="E116" s="14" t="s">
        <v>1384</v>
      </c>
      <c r="F116" s="14" t="s">
        <v>1553</v>
      </c>
      <c r="G116" s="14" t="s">
        <v>1549</v>
      </c>
      <c r="H116" s="4"/>
      <c r="I116" s="4">
        <v>15</v>
      </c>
    </row>
    <row r="117" spans="1:9" ht="30">
      <c r="A117" s="557">
        <v>109</v>
      </c>
      <c r="B117" s="14" t="s">
        <v>821</v>
      </c>
      <c r="C117" s="14" t="s">
        <v>1043</v>
      </c>
      <c r="D117" s="561" t="s">
        <v>1044</v>
      </c>
      <c r="E117" s="14" t="s">
        <v>1384</v>
      </c>
      <c r="F117" s="14" t="s">
        <v>1553</v>
      </c>
      <c r="G117" s="14" t="s">
        <v>1549</v>
      </c>
      <c r="H117" s="4"/>
      <c r="I117" s="4">
        <v>15</v>
      </c>
    </row>
    <row r="118" spans="1:9" ht="30">
      <c r="A118" s="557">
        <v>110</v>
      </c>
      <c r="B118" s="14" t="s">
        <v>768</v>
      </c>
      <c r="C118" s="14" t="s">
        <v>1397</v>
      </c>
      <c r="D118" s="561" t="s">
        <v>1398</v>
      </c>
      <c r="E118" s="14" t="s">
        <v>1384</v>
      </c>
      <c r="F118" s="14" t="s">
        <v>1553</v>
      </c>
      <c r="G118" s="14" t="s">
        <v>1549</v>
      </c>
      <c r="H118" s="4"/>
      <c r="I118" s="4">
        <v>15</v>
      </c>
    </row>
    <row r="119" spans="1:9" ht="30">
      <c r="A119" s="557">
        <v>111</v>
      </c>
      <c r="B119" s="14" t="s">
        <v>1336</v>
      </c>
      <c r="C119" s="14" t="s">
        <v>882</v>
      </c>
      <c r="D119" s="561" t="s">
        <v>883</v>
      </c>
      <c r="E119" s="14" t="s">
        <v>1384</v>
      </c>
      <c r="F119" s="14" t="s">
        <v>1554</v>
      </c>
      <c r="G119" s="14" t="s">
        <v>1549</v>
      </c>
      <c r="H119" s="4"/>
      <c r="I119" s="4">
        <v>15</v>
      </c>
    </row>
    <row r="120" spans="1:9" ht="30">
      <c r="A120" s="557">
        <v>112</v>
      </c>
      <c r="B120" s="14" t="s">
        <v>1544</v>
      </c>
      <c r="C120" s="14" t="s">
        <v>1387</v>
      </c>
      <c r="D120" s="561" t="s">
        <v>888</v>
      </c>
      <c r="E120" s="14" t="s">
        <v>1384</v>
      </c>
      <c r="F120" s="14" t="s">
        <v>1554</v>
      </c>
      <c r="G120" s="14" t="s">
        <v>1549</v>
      </c>
      <c r="H120" s="4"/>
      <c r="I120" s="4">
        <v>15</v>
      </c>
    </row>
    <row r="121" spans="1:9" ht="30">
      <c r="A121" s="557">
        <v>113</v>
      </c>
      <c r="B121" s="14" t="s">
        <v>1550</v>
      </c>
      <c r="C121" s="14" t="s">
        <v>1363</v>
      </c>
      <c r="D121" s="561" t="s">
        <v>892</v>
      </c>
      <c r="E121" s="14" t="s">
        <v>1384</v>
      </c>
      <c r="F121" s="14" t="s">
        <v>1554</v>
      </c>
      <c r="G121" s="14" t="s">
        <v>1549</v>
      </c>
      <c r="H121" s="4"/>
      <c r="I121" s="4">
        <v>15</v>
      </c>
    </row>
    <row r="122" spans="1:9" ht="30">
      <c r="A122" s="557">
        <v>114</v>
      </c>
      <c r="B122" s="14" t="s">
        <v>942</v>
      </c>
      <c r="C122" s="14" t="s">
        <v>1551</v>
      </c>
      <c r="D122" s="561" t="s">
        <v>909</v>
      </c>
      <c r="E122" s="14" t="s">
        <v>1384</v>
      </c>
      <c r="F122" s="14" t="s">
        <v>1554</v>
      </c>
      <c r="G122" s="14" t="s">
        <v>1549</v>
      </c>
      <c r="H122" s="4"/>
      <c r="I122" s="4">
        <v>15</v>
      </c>
    </row>
    <row r="123" spans="1:9" ht="30">
      <c r="A123" s="557">
        <v>115</v>
      </c>
      <c r="B123" s="14" t="s">
        <v>1552</v>
      </c>
      <c r="C123" s="14" t="s">
        <v>1330</v>
      </c>
      <c r="D123" s="561" t="s">
        <v>1268</v>
      </c>
      <c r="E123" s="14" t="s">
        <v>1384</v>
      </c>
      <c r="F123" s="14" t="s">
        <v>1554</v>
      </c>
      <c r="G123" s="14" t="s">
        <v>1549</v>
      </c>
      <c r="H123" s="4"/>
      <c r="I123" s="4">
        <v>15</v>
      </c>
    </row>
    <row r="124" spans="1:9" ht="30">
      <c r="A124" s="557">
        <v>116</v>
      </c>
      <c r="B124" s="14" t="s">
        <v>942</v>
      </c>
      <c r="C124" s="14" t="s">
        <v>1389</v>
      </c>
      <c r="D124" s="561" t="s">
        <v>969</v>
      </c>
      <c r="E124" s="14" t="s">
        <v>1384</v>
      </c>
      <c r="F124" s="14" t="s">
        <v>1554</v>
      </c>
      <c r="G124" s="14" t="s">
        <v>1549</v>
      </c>
      <c r="H124" s="4"/>
      <c r="I124" s="4">
        <v>15</v>
      </c>
    </row>
    <row r="125" spans="1:9" ht="30">
      <c r="A125" s="557">
        <v>117</v>
      </c>
      <c r="B125" s="14" t="s">
        <v>1390</v>
      </c>
      <c r="C125" s="14" t="s">
        <v>972</v>
      </c>
      <c r="D125" s="561" t="s">
        <v>973</v>
      </c>
      <c r="E125" s="14" t="s">
        <v>1384</v>
      </c>
      <c r="F125" s="14" t="s">
        <v>1554</v>
      </c>
      <c r="G125" s="14" t="s">
        <v>1549</v>
      </c>
      <c r="H125" s="4"/>
      <c r="I125" s="4">
        <v>15</v>
      </c>
    </row>
    <row r="126" spans="1:9" ht="30">
      <c r="A126" s="557">
        <v>118</v>
      </c>
      <c r="B126" s="14" t="s">
        <v>942</v>
      </c>
      <c r="C126" s="14" t="s">
        <v>1393</v>
      </c>
      <c r="D126" s="561" t="s">
        <v>1269</v>
      </c>
      <c r="E126" s="14" t="s">
        <v>1384</v>
      </c>
      <c r="F126" s="14" t="s">
        <v>1554</v>
      </c>
      <c r="G126" s="14" t="s">
        <v>1549</v>
      </c>
      <c r="H126" s="4"/>
      <c r="I126" s="4">
        <v>15</v>
      </c>
    </row>
    <row r="127" spans="1:9" ht="30">
      <c r="A127" s="557">
        <v>119</v>
      </c>
      <c r="B127" s="14" t="s">
        <v>821</v>
      </c>
      <c r="C127" s="14" t="s">
        <v>1043</v>
      </c>
      <c r="D127" s="561" t="s">
        <v>1044</v>
      </c>
      <c r="E127" s="14" t="s">
        <v>1384</v>
      </c>
      <c r="F127" s="14" t="s">
        <v>1554</v>
      </c>
      <c r="G127" s="14" t="s">
        <v>1549</v>
      </c>
      <c r="H127" s="4"/>
      <c r="I127" s="4">
        <v>15</v>
      </c>
    </row>
    <row r="128" spans="1:9" ht="30">
      <c r="A128" s="557">
        <v>120</v>
      </c>
      <c r="B128" s="14" t="s">
        <v>768</v>
      </c>
      <c r="C128" s="14" t="s">
        <v>1397</v>
      </c>
      <c r="D128" s="561" t="s">
        <v>1398</v>
      </c>
      <c r="E128" s="14" t="s">
        <v>1384</v>
      </c>
      <c r="F128" s="14" t="s">
        <v>1554</v>
      </c>
      <c r="G128" s="14" t="s">
        <v>1549</v>
      </c>
      <c r="H128" s="4"/>
      <c r="I128" s="4">
        <v>15</v>
      </c>
    </row>
    <row r="129" spans="1:9" ht="30">
      <c r="A129" s="557">
        <v>121</v>
      </c>
      <c r="B129" s="14" t="s">
        <v>1336</v>
      </c>
      <c r="C129" s="14" t="s">
        <v>882</v>
      </c>
      <c r="D129" s="561" t="s">
        <v>883</v>
      </c>
      <c r="E129" s="14" t="s">
        <v>1384</v>
      </c>
      <c r="F129" s="14" t="s">
        <v>1555</v>
      </c>
      <c r="G129" s="14" t="s">
        <v>1549</v>
      </c>
      <c r="H129" s="4"/>
      <c r="I129" s="4">
        <v>15</v>
      </c>
    </row>
    <row r="130" spans="1:9" ht="30">
      <c r="A130" s="557">
        <v>122</v>
      </c>
      <c r="B130" s="14" t="s">
        <v>1544</v>
      </c>
      <c r="C130" s="14" t="s">
        <v>1387</v>
      </c>
      <c r="D130" s="561" t="s">
        <v>888</v>
      </c>
      <c r="E130" s="14" t="s">
        <v>1384</v>
      </c>
      <c r="F130" s="14" t="s">
        <v>1555</v>
      </c>
      <c r="G130" s="14" t="s">
        <v>1549</v>
      </c>
      <c r="H130" s="4"/>
      <c r="I130" s="4">
        <v>15</v>
      </c>
    </row>
    <row r="131" spans="1:9" ht="30">
      <c r="A131" s="557">
        <v>123</v>
      </c>
      <c r="B131" s="14" t="s">
        <v>1550</v>
      </c>
      <c r="C131" s="14" t="s">
        <v>1363</v>
      </c>
      <c r="D131" s="561" t="s">
        <v>892</v>
      </c>
      <c r="E131" s="14" t="s">
        <v>1384</v>
      </c>
      <c r="F131" s="14" t="s">
        <v>1555</v>
      </c>
      <c r="G131" s="14" t="s">
        <v>1549</v>
      </c>
      <c r="H131" s="4"/>
      <c r="I131" s="4">
        <v>15</v>
      </c>
    </row>
    <row r="132" spans="1:9" ht="30">
      <c r="A132" s="557">
        <v>124</v>
      </c>
      <c r="B132" s="14" t="s">
        <v>942</v>
      </c>
      <c r="C132" s="14" t="s">
        <v>1551</v>
      </c>
      <c r="D132" s="561" t="s">
        <v>909</v>
      </c>
      <c r="E132" s="14" t="s">
        <v>1384</v>
      </c>
      <c r="F132" s="14" t="s">
        <v>1555</v>
      </c>
      <c r="G132" s="14" t="s">
        <v>1549</v>
      </c>
      <c r="H132" s="4"/>
      <c r="I132" s="4">
        <v>15</v>
      </c>
    </row>
    <row r="133" spans="1:9" ht="30">
      <c r="A133" s="557">
        <v>125</v>
      </c>
      <c r="B133" s="14" t="s">
        <v>1552</v>
      </c>
      <c r="C133" s="14" t="s">
        <v>1330</v>
      </c>
      <c r="D133" s="561" t="s">
        <v>1268</v>
      </c>
      <c r="E133" s="14" t="s">
        <v>1384</v>
      </c>
      <c r="F133" s="14" t="s">
        <v>1555</v>
      </c>
      <c r="G133" s="14" t="s">
        <v>1549</v>
      </c>
      <c r="H133" s="4"/>
      <c r="I133" s="4">
        <v>15</v>
      </c>
    </row>
    <row r="134" spans="1:9" ht="30">
      <c r="A134" s="557">
        <v>126</v>
      </c>
      <c r="B134" s="14" t="s">
        <v>942</v>
      </c>
      <c r="C134" s="14" t="s">
        <v>1389</v>
      </c>
      <c r="D134" s="561" t="s">
        <v>969</v>
      </c>
      <c r="E134" s="14" t="s">
        <v>1384</v>
      </c>
      <c r="F134" s="14" t="s">
        <v>1555</v>
      </c>
      <c r="G134" s="14" t="s">
        <v>1549</v>
      </c>
      <c r="H134" s="4"/>
      <c r="I134" s="4">
        <v>15</v>
      </c>
    </row>
    <row r="135" spans="1:9" ht="30">
      <c r="A135" s="557">
        <v>127</v>
      </c>
      <c r="B135" s="14" t="s">
        <v>1390</v>
      </c>
      <c r="C135" s="14" t="s">
        <v>972</v>
      </c>
      <c r="D135" s="561" t="s">
        <v>973</v>
      </c>
      <c r="E135" s="14" t="s">
        <v>1384</v>
      </c>
      <c r="F135" s="14" t="s">
        <v>1555</v>
      </c>
      <c r="G135" s="14" t="s">
        <v>1549</v>
      </c>
      <c r="H135" s="4"/>
      <c r="I135" s="4">
        <v>15</v>
      </c>
    </row>
    <row r="136" spans="1:9" ht="30">
      <c r="A136" s="557">
        <v>128</v>
      </c>
      <c r="B136" s="14" t="s">
        <v>942</v>
      </c>
      <c r="C136" s="14" t="s">
        <v>1393</v>
      </c>
      <c r="D136" s="561" t="s">
        <v>1269</v>
      </c>
      <c r="E136" s="14" t="s">
        <v>1384</v>
      </c>
      <c r="F136" s="14" t="s">
        <v>1555</v>
      </c>
      <c r="G136" s="14" t="s">
        <v>1549</v>
      </c>
      <c r="H136" s="4"/>
      <c r="I136" s="4">
        <v>15</v>
      </c>
    </row>
    <row r="137" spans="1:9" ht="30">
      <c r="A137" s="557">
        <v>129</v>
      </c>
      <c r="B137" s="14" t="s">
        <v>821</v>
      </c>
      <c r="C137" s="14" t="s">
        <v>1043</v>
      </c>
      <c r="D137" s="561" t="s">
        <v>1044</v>
      </c>
      <c r="E137" s="14" t="s">
        <v>1384</v>
      </c>
      <c r="F137" s="14" t="s">
        <v>1555</v>
      </c>
      <c r="G137" s="14" t="s">
        <v>1549</v>
      </c>
      <c r="H137" s="4"/>
      <c r="I137" s="4">
        <v>15</v>
      </c>
    </row>
    <row r="138" spans="1:9" ht="30">
      <c r="A138" s="557">
        <v>130</v>
      </c>
      <c r="B138" s="14" t="s">
        <v>768</v>
      </c>
      <c r="C138" s="14" t="s">
        <v>1397</v>
      </c>
      <c r="D138" s="561" t="s">
        <v>1398</v>
      </c>
      <c r="E138" s="14" t="s">
        <v>1384</v>
      </c>
      <c r="F138" s="14" t="s">
        <v>1555</v>
      </c>
      <c r="G138" s="14" t="s">
        <v>1549</v>
      </c>
      <c r="H138" s="4"/>
      <c r="I138" s="4">
        <v>15</v>
      </c>
    </row>
    <row r="139" spans="1:9" ht="30">
      <c r="A139" s="557">
        <v>131</v>
      </c>
      <c r="B139" s="14" t="s">
        <v>1336</v>
      </c>
      <c r="C139" s="14" t="s">
        <v>882</v>
      </c>
      <c r="D139" s="561" t="s">
        <v>883</v>
      </c>
      <c r="E139" s="14" t="s">
        <v>1384</v>
      </c>
      <c r="F139" s="14" t="s">
        <v>1556</v>
      </c>
      <c r="G139" s="14" t="s">
        <v>1549</v>
      </c>
      <c r="H139" s="4"/>
      <c r="I139" s="4">
        <v>15</v>
      </c>
    </row>
    <row r="140" spans="1:9" ht="30">
      <c r="A140" s="557">
        <v>132</v>
      </c>
      <c r="B140" s="14" t="s">
        <v>1544</v>
      </c>
      <c r="C140" s="14" t="s">
        <v>1387</v>
      </c>
      <c r="D140" s="561" t="s">
        <v>888</v>
      </c>
      <c r="E140" s="14" t="s">
        <v>1384</v>
      </c>
      <c r="F140" s="14" t="s">
        <v>1556</v>
      </c>
      <c r="G140" s="14" t="s">
        <v>1549</v>
      </c>
      <c r="H140" s="4"/>
      <c r="I140" s="4">
        <v>15</v>
      </c>
    </row>
    <row r="141" spans="1:9" ht="30">
      <c r="A141" s="557">
        <v>133</v>
      </c>
      <c r="B141" s="14" t="s">
        <v>1550</v>
      </c>
      <c r="C141" s="14" t="s">
        <v>1363</v>
      </c>
      <c r="D141" s="561" t="s">
        <v>892</v>
      </c>
      <c r="E141" s="14" t="s">
        <v>1384</v>
      </c>
      <c r="F141" s="14" t="s">
        <v>1556</v>
      </c>
      <c r="G141" s="14" t="s">
        <v>1549</v>
      </c>
      <c r="H141" s="4"/>
      <c r="I141" s="4">
        <v>15</v>
      </c>
    </row>
    <row r="142" spans="1:9" ht="30">
      <c r="A142" s="557">
        <v>134</v>
      </c>
      <c r="B142" s="14" t="s">
        <v>942</v>
      </c>
      <c r="C142" s="14" t="s">
        <v>1551</v>
      </c>
      <c r="D142" s="561" t="s">
        <v>909</v>
      </c>
      <c r="E142" s="14" t="s">
        <v>1384</v>
      </c>
      <c r="F142" s="14" t="s">
        <v>1556</v>
      </c>
      <c r="G142" s="14" t="s">
        <v>1549</v>
      </c>
      <c r="H142" s="4"/>
      <c r="I142" s="4">
        <v>15</v>
      </c>
    </row>
    <row r="143" spans="1:9" ht="30">
      <c r="A143" s="557">
        <v>135</v>
      </c>
      <c r="B143" s="14" t="s">
        <v>1552</v>
      </c>
      <c r="C143" s="14" t="s">
        <v>1330</v>
      </c>
      <c r="D143" s="561" t="s">
        <v>1268</v>
      </c>
      <c r="E143" s="14" t="s">
        <v>1384</v>
      </c>
      <c r="F143" s="14" t="s">
        <v>1556</v>
      </c>
      <c r="G143" s="14" t="s">
        <v>1549</v>
      </c>
      <c r="H143" s="4"/>
      <c r="I143" s="4">
        <v>15</v>
      </c>
    </row>
    <row r="144" spans="1:9" ht="30">
      <c r="A144" s="557">
        <v>136</v>
      </c>
      <c r="B144" s="14" t="s">
        <v>942</v>
      </c>
      <c r="C144" s="14" t="s">
        <v>1389</v>
      </c>
      <c r="D144" s="561" t="s">
        <v>969</v>
      </c>
      <c r="E144" s="14" t="s">
        <v>1384</v>
      </c>
      <c r="F144" s="14" t="s">
        <v>1556</v>
      </c>
      <c r="G144" s="14" t="s">
        <v>1549</v>
      </c>
      <c r="H144" s="4"/>
      <c r="I144" s="4">
        <v>15</v>
      </c>
    </row>
    <row r="145" spans="1:9" ht="30">
      <c r="A145" s="557">
        <v>137</v>
      </c>
      <c r="B145" s="14" t="s">
        <v>1390</v>
      </c>
      <c r="C145" s="14" t="s">
        <v>972</v>
      </c>
      <c r="D145" s="561" t="s">
        <v>973</v>
      </c>
      <c r="E145" s="14" t="s">
        <v>1384</v>
      </c>
      <c r="F145" s="14" t="s">
        <v>1556</v>
      </c>
      <c r="G145" s="14" t="s">
        <v>1549</v>
      </c>
      <c r="H145" s="4"/>
      <c r="I145" s="4">
        <v>15</v>
      </c>
    </row>
    <row r="146" spans="1:9" ht="30">
      <c r="A146" s="557">
        <v>138</v>
      </c>
      <c r="B146" s="14" t="s">
        <v>942</v>
      </c>
      <c r="C146" s="14" t="s">
        <v>1393</v>
      </c>
      <c r="D146" s="561" t="s">
        <v>1269</v>
      </c>
      <c r="E146" s="14" t="s">
        <v>1384</v>
      </c>
      <c r="F146" s="14" t="s">
        <v>1556</v>
      </c>
      <c r="G146" s="14" t="s">
        <v>1549</v>
      </c>
      <c r="H146" s="4"/>
      <c r="I146" s="4">
        <v>15</v>
      </c>
    </row>
    <row r="147" spans="1:9" ht="30">
      <c r="A147" s="557">
        <v>139</v>
      </c>
      <c r="B147" s="14" t="s">
        <v>821</v>
      </c>
      <c r="C147" s="14" t="s">
        <v>1043</v>
      </c>
      <c r="D147" s="561" t="s">
        <v>1044</v>
      </c>
      <c r="E147" s="14" t="s">
        <v>1384</v>
      </c>
      <c r="F147" s="14" t="s">
        <v>1556</v>
      </c>
      <c r="G147" s="14" t="s">
        <v>1549</v>
      </c>
      <c r="H147" s="4"/>
      <c r="I147" s="4">
        <v>15</v>
      </c>
    </row>
    <row r="148" spans="1:9" ht="30">
      <c r="A148" s="557">
        <v>140</v>
      </c>
      <c r="B148" s="14" t="s">
        <v>768</v>
      </c>
      <c r="C148" s="14" t="s">
        <v>1397</v>
      </c>
      <c r="D148" s="561" t="s">
        <v>1398</v>
      </c>
      <c r="E148" s="14" t="s">
        <v>1384</v>
      </c>
      <c r="F148" s="14" t="s">
        <v>1556</v>
      </c>
      <c r="G148" s="14" t="s">
        <v>1549</v>
      </c>
      <c r="H148" s="4"/>
      <c r="I148" s="4">
        <v>15</v>
      </c>
    </row>
    <row r="149" spans="1:9" ht="30">
      <c r="A149" s="557">
        <v>141</v>
      </c>
      <c r="B149" s="14" t="s">
        <v>1336</v>
      </c>
      <c r="C149" s="14" t="s">
        <v>882</v>
      </c>
      <c r="D149" s="561" t="s">
        <v>883</v>
      </c>
      <c r="E149" s="14" t="s">
        <v>1384</v>
      </c>
      <c r="F149" s="14" t="s">
        <v>1557</v>
      </c>
      <c r="G149" s="14" t="s">
        <v>1549</v>
      </c>
      <c r="H149" s="4"/>
      <c r="I149" s="4">
        <v>15</v>
      </c>
    </row>
    <row r="150" spans="1:9" ht="30">
      <c r="A150" s="557">
        <v>142</v>
      </c>
      <c r="B150" s="14" t="s">
        <v>1550</v>
      </c>
      <c r="C150" s="14" t="s">
        <v>1363</v>
      </c>
      <c r="D150" s="561" t="s">
        <v>892</v>
      </c>
      <c r="E150" s="14" t="s">
        <v>1384</v>
      </c>
      <c r="F150" s="14" t="s">
        <v>1557</v>
      </c>
      <c r="G150" s="14" t="s">
        <v>1549</v>
      </c>
      <c r="H150" s="4"/>
      <c r="I150" s="4">
        <v>15</v>
      </c>
    </row>
    <row r="151" spans="1:9" ht="30">
      <c r="A151" s="557">
        <v>143</v>
      </c>
      <c r="B151" s="14" t="s">
        <v>942</v>
      </c>
      <c r="C151" s="14" t="s">
        <v>1551</v>
      </c>
      <c r="D151" s="561" t="s">
        <v>909</v>
      </c>
      <c r="E151" s="14" t="s">
        <v>1384</v>
      </c>
      <c r="F151" s="14" t="s">
        <v>1557</v>
      </c>
      <c r="G151" s="14" t="s">
        <v>1549</v>
      </c>
      <c r="H151" s="4"/>
      <c r="I151" s="4">
        <v>15</v>
      </c>
    </row>
    <row r="152" spans="1:9" ht="30">
      <c r="A152" s="557">
        <v>144</v>
      </c>
      <c r="B152" s="14" t="s">
        <v>1552</v>
      </c>
      <c r="C152" s="14" t="s">
        <v>1330</v>
      </c>
      <c r="D152" s="561" t="s">
        <v>1268</v>
      </c>
      <c r="E152" s="14" t="s">
        <v>1384</v>
      </c>
      <c r="F152" s="14" t="s">
        <v>1557</v>
      </c>
      <c r="G152" s="14" t="s">
        <v>1549</v>
      </c>
      <c r="H152" s="4"/>
      <c r="I152" s="4">
        <v>15</v>
      </c>
    </row>
    <row r="153" spans="1:9" ht="30">
      <c r="A153" s="557">
        <v>145</v>
      </c>
      <c r="B153" s="14" t="s">
        <v>942</v>
      </c>
      <c r="C153" s="14" t="s">
        <v>1389</v>
      </c>
      <c r="D153" s="561" t="s">
        <v>969</v>
      </c>
      <c r="E153" s="14" t="s">
        <v>1384</v>
      </c>
      <c r="F153" s="14" t="s">
        <v>1557</v>
      </c>
      <c r="G153" s="14" t="s">
        <v>1549</v>
      </c>
      <c r="H153" s="4"/>
      <c r="I153" s="4">
        <v>15</v>
      </c>
    </row>
    <row r="154" spans="1:9" ht="30">
      <c r="A154" s="557">
        <v>146</v>
      </c>
      <c r="B154" s="14" t="s">
        <v>1390</v>
      </c>
      <c r="C154" s="14" t="s">
        <v>972</v>
      </c>
      <c r="D154" s="561" t="s">
        <v>973</v>
      </c>
      <c r="E154" s="14" t="s">
        <v>1384</v>
      </c>
      <c r="F154" s="14" t="s">
        <v>1557</v>
      </c>
      <c r="G154" s="14" t="s">
        <v>1549</v>
      </c>
      <c r="H154" s="4"/>
      <c r="I154" s="4">
        <v>15</v>
      </c>
    </row>
    <row r="155" spans="1:9" ht="30">
      <c r="A155" s="557">
        <v>147</v>
      </c>
      <c r="B155" s="14" t="s">
        <v>942</v>
      </c>
      <c r="C155" s="14" t="s">
        <v>1393</v>
      </c>
      <c r="D155" s="561" t="s">
        <v>1269</v>
      </c>
      <c r="E155" s="14" t="s">
        <v>1384</v>
      </c>
      <c r="F155" s="14" t="s">
        <v>1557</v>
      </c>
      <c r="G155" s="14" t="s">
        <v>1549</v>
      </c>
      <c r="H155" s="4"/>
      <c r="I155" s="4">
        <v>15</v>
      </c>
    </row>
    <row r="156" spans="1:9" ht="30">
      <c r="A156" s="557">
        <v>148</v>
      </c>
      <c r="B156" s="14" t="s">
        <v>821</v>
      </c>
      <c r="C156" s="14" t="s">
        <v>1043</v>
      </c>
      <c r="D156" s="561" t="s">
        <v>1044</v>
      </c>
      <c r="E156" s="14" t="s">
        <v>1384</v>
      </c>
      <c r="F156" s="14" t="s">
        <v>1557</v>
      </c>
      <c r="G156" s="14" t="s">
        <v>1549</v>
      </c>
      <c r="H156" s="4"/>
      <c r="I156" s="4">
        <v>15</v>
      </c>
    </row>
    <row r="157" spans="1:9" ht="30">
      <c r="A157" s="557">
        <v>149</v>
      </c>
      <c r="B157" s="14" t="s">
        <v>768</v>
      </c>
      <c r="C157" s="14" t="s">
        <v>1397</v>
      </c>
      <c r="D157" s="561" t="s">
        <v>1398</v>
      </c>
      <c r="E157" s="14" t="s">
        <v>1384</v>
      </c>
      <c r="F157" s="14" t="s">
        <v>1557</v>
      </c>
      <c r="G157" s="14" t="s">
        <v>1549</v>
      </c>
      <c r="H157" s="4"/>
      <c r="I157" s="4">
        <v>15</v>
      </c>
    </row>
    <row r="158" spans="1:9" s="225" customFormat="1" ht="15">
      <c r="A158" s="557">
        <v>150</v>
      </c>
      <c r="B158" s="15" t="s">
        <v>1544</v>
      </c>
      <c r="C158" s="15" t="s">
        <v>1537</v>
      </c>
      <c r="D158" s="560">
        <v>39001040068</v>
      </c>
      <c r="E158" s="15" t="s">
        <v>1559</v>
      </c>
      <c r="F158" s="15" t="s">
        <v>1563</v>
      </c>
      <c r="G158" s="15" t="s">
        <v>1564</v>
      </c>
      <c r="H158" s="500">
        <v>468.32</v>
      </c>
      <c r="I158" s="500">
        <v>468.32</v>
      </c>
    </row>
    <row r="159" spans="1:9" s="225" customFormat="1" ht="15">
      <c r="A159" s="557">
        <v>151</v>
      </c>
      <c r="B159" s="15" t="s">
        <v>1439</v>
      </c>
      <c r="C159" s="15" t="s">
        <v>1565</v>
      </c>
      <c r="D159" s="560" t="s">
        <v>1566</v>
      </c>
      <c r="E159" s="15" t="s">
        <v>1559</v>
      </c>
      <c r="F159" s="15" t="s">
        <v>1563</v>
      </c>
      <c r="G159" s="15" t="s">
        <v>1564</v>
      </c>
      <c r="H159" s="500">
        <v>468.32</v>
      </c>
      <c r="I159" s="500">
        <v>0</v>
      </c>
    </row>
    <row r="160" spans="1:9" ht="15">
      <c r="A160" s="557"/>
      <c r="B160" s="562"/>
      <c r="C160" s="562"/>
      <c r="D160" s="562"/>
      <c r="E160" s="562"/>
      <c r="F160" s="562"/>
      <c r="G160" s="562" t="s">
        <v>324</v>
      </c>
      <c r="H160" s="563">
        <f>SUM(H9:H159)</f>
        <v>9519.1299999999992</v>
      </c>
      <c r="I160" s="563">
        <f>SUM(I9:I159)</f>
        <v>9065.81</v>
      </c>
    </row>
    <row r="161" spans="1:8" ht="15">
      <c r="A161" s="557"/>
      <c r="B161" s="223"/>
      <c r="C161" s="223"/>
      <c r="D161" s="223"/>
      <c r="E161" s="223"/>
      <c r="F161" s="223"/>
      <c r="G161" s="183"/>
      <c r="H161" s="183"/>
    </row>
    <row r="162" spans="1:8" ht="15">
      <c r="A162" s="223"/>
      <c r="B162" s="223"/>
      <c r="C162" s="223"/>
      <c r="D162" s="223"/>
      <c r="E162" s="223"/>
      <c r="F162" s="223"/>
      <c r="G162" s="183"/>
      <c r="H162" s="564"/>
    </row>
    <row r="163" spans="1:8" ht="15">
      <c r="A163" s="224" t="s">
        <v>444</v>
      </c>
      <c r="B163" s="223"/>
      <c r="C163" s="223"/>
      <c r="D163" s="223"/>
      <c r="E163" s="223"/>
      <c r="F163" s="223"/>
      <c r="G163" s="183"/>
      <c r="H163" s="564"/>
    </row>
    <row r="164" spans="1:8" ht="15">
      <c r="A164" s="224"/>
      <c r="B164" s="183"/>
      <c r="C164" s="183"/>
      <c r="D164" s="183"/>
      <c r="E164" s="183"/>
      <c r="F164" s="183"/>
      <c r="G164" s="183"/>
      <c r="H164" s="183"/>
    </row>
    <row r="165" spans="1:8" ht="15">
      <c r="A165" s="224"/>
      <c r="B165" s="183"/>
      <c r="C165" s="183"/>
      <c r="D165" s="183"/>
      <c r="E165" s="183"/>
      <c r="F165" s="183"/>
      <c r="G165" s="183"/>
      <c r="H165" s="183"/>
    </row>
    <row r="166" spans="1:8" ht="15">
      <c r="A166" s="224"/>
      <c r="B166" s="221"/>
      <c r="C166" s="221"/>
      <c r="D166" s="221"/>
      <c r="E166" s="221"/>
      <c r="F166" s="221"/>
      <c r="G166" s="221"/>
      <c r="H166" s="221"/>
    </row>
    <row r="167" spans="1:8" ht="15">
      <c r="A167" s="221"/>
      <c r="B167" s="183"/>
      <c r="C167" s="183"/>
      <c r="D167" s="183"/>
      <c r="E167" s="183"/>
      <c r="F167" s="183"/>
      <c r="G167" s="183"/>
      <c r="H167" s="183"/>
    </row>
    <row r="168" spans="1:8" ht="15">
      <c r="A168" s="189" t="s">
        <v>96</v>
      </c>
      <c r="B168" s="183"/>
      <c r="C168" s="183"/>
      <c r="D168" s="183"/>
      <c r="E168" s="183"/>
      <c r="F168" s="183"/>
      <c r="G168" s="183"/>
      <c r="H168" s="183"/>
    </row>
    <row r="169" spans="1:8" ht="15">
      <c r="A169" s="183"/>
      <c r="B169" s="183"/>
      <c r="C169" s="183"/>
      <c r="D169" s="183"/>
      <c r="E169" s="183"/>
      <c r="F169" s="183"/>
      <c r="G169" s="183"/>
      <c r="H169" s="190"/>
    </row>
    <row r="170" spans="1:8" ht="15">
      <c r="A170" s="183"/>
      <c r="B170" s="189" t="s">
        <v>259</v>
      </c>
      <c r="C170" s="189"/>
      <c r="D170" s="189"/>
      <c r="E170" s="189"/>
      <c r="F170" s="189"/>
      <c r="G170" s="183"/>
      <c r="H170" s="190"/>
    </row>
    <row r="171" spans="1:8" ht="15">
      <c r="A171" s="189"/>
      <c r="B171" s="183" t="s">
        <v>258</v>
      </c>
      <c r="C171" s="183"/>
      <c r="D171" s="183"/>
      <c r="E171" s="183"/>
      <c r="F171" s="183"/>
      <c r="G171" s="183"/>
      <c r="H171" s="190"/>
    </row>
    <row r="172" spans="1:8" ht="15">
      <c r="A172" s="183"/>
      <c r="B172" s="191" t="s">
        <v>127</v>
      </c>
      <c r="C172" s="191"/>
      <c r="D172" s="191"/>
      <c r="E172" s="191"/>
      <c r="F172" s="191"/>
    </row>
    <row r="173" spans="1:8">
      <c r="A173" s="191"/>
    </row>
  </sheetData>
  <autoFilter ref="A8:I160"/>
  <mergeCells count="2">
    <mergeCell ref="G1:H1"/>
    <mergeCell ref="G2:H2"/>
  </mergeCells>
  <printOptions gridLines="1"/>
  <pageMargins left="0.25" right="0.25" top="0.75" bottom="0.75" header="0.3" footer="0.3"/>
  <pageSetup scale="7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view="pageBreakPreview" zoomScale="80" zoomScaleSheetLayoutView="80" workbookViewId="0">
      <selection sqref="A1:XFD1048576"/>
    </sheetView>
  </sheetViews>
  <sheetFormatPr defaultColWidth="9.140625" defaultRowHeight="12.75"/>
  <cols>
    <col min="1" max="1" width="5.42578125" style="184" customWidth="1"/>
    <col min="2" max="2" width="16.140625" style="184" customWidth="1"/>
    <col min="3" max="3" width="23.28515625" style="184" customWidth="1"/>
    <col min="4" max="4" width="18" style="674" customWidth="1"/>
    <col min="5" max="5" width="32" style="184" customWidth="1"/>
    <col min="6" max="6" width="21.28515625" style="184" customWidth="1"/>
    <col min="7" max="7" width="15.140625" style="184" customWidth="1"/>
    <col min="8" max="8" width="15.5703125" style="673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445</v>
      </c>
      <c r="B1" s="75"/>
      <c r="C1" s="78"/>
      <c r="D1" s="649"/>
      <c r="E1" s="78"/>
      <c r="F1" s="78"/>
      <c r="G1" s="784" t="s">
        <v>97</v>
      </c>
      <c r="H1" s="784"/>
    </row>
    <row r="2" spans="1:10" ht="15">
      <c r="A2" s="77" t="s">
        <v>128</v>
      </c>
      <c r="B2" s="75"/>
      <c r="C2" s="78"/>
      <c r="D2" s="649"/>
      <c r="E2" s="78"/>
      <c r="F2" s="78"/>
      <c r="G2" s="782" t="s">
        <v>1616</v>
      </c>
      <c r="H2" s="782"/>
    </row>
    <row r="3" spans="1:10" ht="15">
      <c r="A3" s="77"/>
      <c r="B3" s="77"/>
      <c r="C3" s="77"/>
      <c r="D3" s="650"/>
      <c r="E3" s="77"/>
      <c r="F3" s="77"/>
      <c r="G3" s="648"/>
      <c r="H3" s="651"/>
    </row>
    <row r="4" spans="1:10" ht="15">
      <c r="A4" s="78" t="s">
        <v>262</v>
      </c>
      <c r="B4" s="78"/>
      <c r="C4" s="78"/>
      <c r="D4" s="649"/>
      <c r="E4" s="78"/>
      <c r="F4" s="78"/>
      <c r="G4" s="77"/>
      <c r="H4" s="652"/>
    </row>
    <row r="5" spans="1:10" ht="15">
      <c r="A5" s="81"/>
      <c r="B5" s="81" t="s">
        <v>1617</v>
      </c>
      <c r="C5" s="81"/>
      <c r="D5" s="653"/>
      <c r="E5" s="81"/>
      <c r="F5" s="81"/>
      <c r="G5" s="82"/>
      <c r="H5" s="654"/>
    </row>
    <row r="6" spans="1:10" ht="15">
      <c r="A6" s="78"/>
      <c r="B6" s="78"/>
      <c r="C6" s="78"/>
      <c r="D6" s="649"/>
      <c r="E6" s="78"/>
      <c r="F6" s="78"/>
      <c r="G6" s="77"/>
      <c r="H6" s="652"/>
    </row>
    <row r="7" spans="1:10" ht="15">
      <c r="A7" s="645"/>
      <c r="B7" s="645"/>
      <c r="C7" s="645"/>
      <c r="D7" s="655"/>
      <c r="E7" s="645"/>
      <c r="F7" s="645"/>
      <c r="G7" s="79"/>
      <c r="H7" s="656"/>
    </row>
    <row r="8" spans="1:10" ht="30">
      <c r="A8" s="91" t="s">
        <v>64</v>
      </c>
      <c r="B8" s="91" t="s">
        <v>325</v>
      </c>
      <c r="C8" s="91" t="s">
        <v>326</v>
      </c>
      <c r="D8" s="657" t="s">
        <v>215</v>
      </c>
      <c r="E8" s="91" t="s">
        <v>333</v>
      </c>
      <c r="F8" s="91" t="s">
        <v>327</v>
      </c>
      <c r="G8" s="80" t="s">
        <v>10</v>
      </c>
      <c r="H8" s="658" t="s">
        <v>9</v>
      </c>
      <c r="J8" s="225" t="s">
        <v>332</v>
      </c>
    </row>
    <row r="9" spans="1:10" ht="30">
      <c r="A9" s="99">
        <v>1</v>
      </c>
      <c r="B9" s="88" t="s">
        <v>1444</v>
      </c>
      <c r="C9" s="88" t="s">
        <v>1445</v>
      </c>
      <c r="D9" s="659" t="s">
        <v>1618</v>
      </c>
      <c r="E9" s="88" t="s">
        <v>1465</v>
      </c>
      <c r="F9" s="88" t="s">
        <v>1619</v>
      </c>
      <c r="G9" s="4">
        <v>4778</v>
      </c>
      <c r="H9" s="660">
        <v>0</v>
      </c>
    </row>
    <row r="10" spans="1:10" ht="15">
      <c r="A10" s="99">
        <v>2</v>
      </c>
      <c r="B10" s="99" t="s">
        <v>890</v>
      </c>
      <c r="C10" s="99" t="s">
        <v>1410</v>
      </c>
      <c r="D10" s="661" t="s">
        <v>1620</v>
      </c>
      <c r="E10" s="99" t="s">
        <v>1411</v>
      </c>
      <c r="F10" s="88" t="s">
        <v>1621</v>
      </c>
      <c r="G10" s="662">
        <v>437.5</v>
      </c>
      <c r="H10" s="660">
        <v>350</v>
      </c>
    </row>
    <row r="11" spans="1:10" ht="15">
      <c r="A11" s="99">
        <v>3</v>
      </c>
      <c r="B11" s="88" t="s">
        <v>1413</v>
      </c>
      <c r="C11" s="88" t="s">
        <v>1414</v>
      </c>
      <c r="D11" s="659" t="s">
        <v>1622</v>
      </c>
      <c r="E11" s="505" t="s">
        <v>1415</v>
      </c>
      <c r="F11" s="88" t="s">
        <v>1619</v>
      </c>
      <c r="G11" s="4">
        <v>250</v>
      </c>
      <c r="H11" s="4">
        <v>200</v>
      </c>
    </row>
    <row r="12" spans="1:10" ht="45">
      <c r="A12" s="99">
        <v>4</v>
      </c>
      <c r="B12" s="88" t="s">
        <v>1417</v>
      </c>
      <c r="C12" s="88" t="s">
        <v>1418</v>
      </c>
      <c r="D12" s="659">
        <v>61006035592</v>
      </c>
      <c r="E12" s="88" t="s">
        <v>1419</v>
      </c>
      <c r="F12" s="88"/>
      <c r="G12" s="4">
        <v>125</v>
      </c>
      <c r="H12" s="4">
        <v>100</v>
      </c>
    </row>
    <row r="13" spans="1:10" ht="30">
      <c r="A13" s="99">
        <v>5</v>
      </c>
      <c r="B13" s="88" t="s">
        <v>1420</v>
      </c>
      <c r="C13" s="88" t="s">
        <v>1202</v>
      </c>
      <c r="D13" s="659" t="s">
        <v>484</v>
      </c>
      <c r="E13" s="88" t="s">
        <v>1421</v>
      </c>
      <c r="F13" s="88"/>
      <c r="G13" s="4">
        <v>250</v>
      </c>
      <c r="H13" s="4">
        <v>200</v>
      </c>
    </row>
    <row r="14" spans="1:10" ht="45">
      <c r="A14" s="99">
        <v>6</v>
      </c>
      <c r="B14" s="14" t="s">
        <v>781</v>
      </c>
      <c r="C14" s="14" t="s">
        <v>1422</v>
      </c>
      <c r="D14" s="561" t="s">
        <v>1623</v>
      </c>
      <c r="E14" s="14" t="s">
        <v>1423</v>
      </c>
      <c r="F14" s="14" t="s">
        <v>1624</v>
      </c>
      <c r="G14" s="662">
        <v>5812.5</v>
      </c>
      <c r="H14" s="660">
        <v>4650</v>
      </c>
    </row>
    <row r="15" spans="1:10" ht="15">
      <c r="A15" s="99">
        <v>7</v>
      </c>
      <c r="B15" s="88" t="s">
        <v>1424</v>
      </c>
      <c r="C15" s="88" t="s">
        <v>1425</v>
      </c>
      <c r="D15" s="659" t="s">
        <v>1625</v>
      </c>
      <c r="E15" s="88" t="s">
        <v>1426</v>
      </c>
      <c r="F15" s="88" t="s">
        <v>1619</v>
      </c>
      <c r="G15" s="4">
        <v>165</v>
      </c>
      <c r="H15" s="660">
        <v>132</v>
      </c>
    </row>
    <row r="16" spans="1:10" ht="30">
      <c r="A16" s="99">
        <v>8</v>
      </c>
      <c r="B16" s="14" t="s">
        <v>821</v>
      </c>
      <c r="C16" s="14" t="s">
        <v>1427</v>
      </c>
      <c r="D16" s="561" t="s">
        <v>1626</v>
      </c>
      <c r="E16" s="14" t="s">
        <v>1428</v>
      </c>
      <c r="F16" s="14" t="s">
        <v>1619</v>
      </c>
      <c r="G16" s="4">
        <v>4875</v>
      </c>
      <c r="H16" s="660">
        <v>3900</v>
      </c>
    </row>
    <row r="17" spans="1:8" ht="30">
      <c r="A17" s="99">
        <v>9</v>
      </c>
      <c r="B17" s="14" t="s">
        <v>1429</v>
      </c>
      <c r="C17" s="14" t="s">
        <v>1430</v>
      </c>
      <c r="D17" s="561">
        <v>21001003210</v>
      </c>
      <c r="E17" s="14" t="s">
        <v>1431</v>
      </c>
      <c r="F17" s="14" t="s">
        <v>1624</v>
      </c>
      <c r="G17" s="4">
        <v>4437.5</v>
      </c>
      <c r="H17" s="660">
        <v>3550</v>
      </c>
    </row>
    <row r="18" spans="1:8" ht="15">
      <c r="A18" s="99">
        <v>10</v>
      </c>
      <c r="B18" s="14" t="s">
        <v>821</v>
      </c>
      <c r="C18" s="14" t="s">
        <v>1432</v>
      </c>
      <c r="D18" s="561" t="s">
        <v>1627</v>
      </c>
      <c r="E18" s="14" t="s">
        <v>1426</v>
      </c>
      <c r="F18" s="14" t="s">
        <v>1628</v>
      </c>
      <c r="G18" s="662">
        <v>2306.25</v>
      </c>
      <c r="H18" s="660">
        <v>1845</v>
      </c>
    </row>
    <row r="19" spans="1:8" ht="15">
      <c r="A19" s="99">
        <v>11</v>
      </c>
      <c r="B19" s="88" t="s">
        <v>1433</v>
      </c>
      <c r="C19" s="88" t="s">
        <v>1434</v>
      </c>
      <c r="D19" s="659" t="s">
        <v>1623</v>
      </c>
      <c r="E19" s="88" t="s">
        <v>1435</v>
      </c>
      <c r="F19" s="88" t="s">
        <v>1619</v>
      </c>
      <c r="G19" s="4">
        <v>1875</v>
      </c>
      <c r="H19" s="660">
        <v>1500</v>
      </c>
    </row>
    <row r="20" spans="1:8" ht="30">
      <c r="A20" s="99">
        <v>12</v>
      </c>
      <c r="B20" s="99" t="s">
        <v>1342</v>
      </c>
      <c r="C20" s="99" t="s">
        <v>1436</v>
      </c>
      <c r="D20" s="661" t="s">
        <v>1629</v>
      </c>
      <c r="E20" s="99" t="s">
        <v>1437</v>
      </c>
      <c r="F20" s="88"/>
      <c r="G20" s="4">
        <v>6375</v>
      </c>
      <c r="H20" s="660">
        <v>5100</v>
      </c>
    </row>
    <row r="21" spans="1:8" ht="45">
      <c r="A21" s="99">
        <v>13</v>
      </c>
      <c r="B21" s="99" t="s">
        <v>1440</v>
      </c>
      <c r="C21" s="99" t="s">
        <v>1441</v>
      </c>
      <c r="D21" s="661">
        <v>36001007609</v>
      </c>
      <c r="E21" s="99" t="s">
        <v>1630</v>
      </c>
      <c r="F21" s="88" t="s">
        <v>1631</v>
      </c>
      <c r="G21" s="662">
        <v>2237.5</v>
      </c>
      <c r="H21" s="660">
        <v>1790</v>
      </c>
    </row>
    <row r="22" spans="1:8" ht="15">
      <c r="A22" s="99">
        <v>14</v>
      </c>
      <c r="B22" s="99" t="s">
        <v>1440</v>
      </c>
      <c r="C22" s="99" t="s">
        <v>1632</v>
      </c>
      <c r="D22" s="661" t="s">
        <v>1633</v>
      </c>
      <c r="E22" s="99" t="s">
        <v>1456</v>
      </c>
      <c r="F22" s="99" t="s">
        <v>1624</v>
      </c>
      <c r="G22" s="4">
        <v>1250</v>
      </c>
      <c r="H22" s="4">
        <v>1000</v>
      </c>
    </row>
    <row r="23" spans="1:8" ht="15">
      <c r="A23" s="99">
        <v>15</v>
      </c>
      <c r="B23" s="88" t="s">
        <v>1634</v>
      </c>
      <c r="C23" s="88" t="s">
        <v>1635</v>
      </c>
      <c r="D23" s="659" t="s">
        <v>1636</v>
      </c>
      <c r="E23" s="88" t="s">
        <v>1462</v>
      </c>
      <c r="F23" s="88" t="s">
        <v>1637</v>
      </c>
      <c r="G23" s="4">
        <v>1000</v>
      </c>
      <c r="H23" s="660">
        <v>800</v>
      </c>
    </row>
    <row r="24" spans="1:8" ht="30">
      <c r="A24" s="99">
        <v>16</v>
      </c>
      <c r="B24" s="88" t="s">
        <v>571</v>
      </c>
      <c r="C24" s="88" t="s">
        <v>1638</v>
      </c>
      <c r="D24" s="659" t="s">
        <v>1639</v>
      </c>
      <c r="E24" s="88" t="s">
        <v>1640</v>
      </c>
      <c r="F24" s="88" t="s">
        <v>1624</v>
      </c>
      <c r="G24" s="660">
        <v>143.75</v>
      </c>
      <c r="H24" s="663">
        <v>115</v>
      </c>
    </row>
    <row r="25" spans="1:8" ht="30">
      <c r="A25" s="99">
        <v>17</v>
      </c>
      <c r="B25" s="14" t="s">
        <v>789</v>
      </c>
      <c r="C25" s="14" t="s">
        <v>1151</v>
      </c>
      <c r="D25" s="561" t="s">
        <v>1641</v>
      </c>
      <c r="E25" s="14" t="s">
        <v>1642</v>
      </c>
      <c r="F25" s="14" t="s">
        <v>1637</v>
      </c>
      <c r="G25" s="660">
        <v>234.37</v>
      </c>
      <c r="H25" s="662">
        <v>187.5</v>
      </c>
    </row>
    <row r="26" spans="1:8" ht="30">
      <c r="A26" s="99">
        <v>18</v>
      </c>
      <c r="B26" s="14" t="s">
        <v>563</v>
      </c>
      <c r="C26" s="14" t="s">
        <v>1643</v>
      </c>
      <c r="D26" s="561" t="s">
        <v>1644</v>
      </c>
      <c r="E26" s="14" t="s">
        <v>1642</v>
      </c>
      <c r="F26" s="14" t="s">
        <v>1637</v>
      </c>
      <c r="G26" s="660">
        <v>234.37</v>
      </c>
      <c r="H26" s="662">
        <v>187.5</v>
      </c>
    </row>
    <row r="27" spans="1:8" ht="30">
      <c r="A27" s="99">
        <v>19</v>
      </c>
      <c r="B27" s="14" t="s">
        <v>1439</v>
      </c>
      <c r="C27" s="14" t="s">
        <v>1645</v>
      </c>
      <c r="D27" s="561" t="s">
        <v>1646</v>
      </c>
      <c r="E27" s="14" t="s">
        <v>1642</v>
      </c>
      <c r="F27" s="14" t="s">
        <v>1637</v>
      </c>
      <c r="G27" s="660">
        <v>234.37</v>
      </c>
      <c r="H27" s="662">
        <v>187.5</v>
      </c>
    </row>
    <row r="28" spans="1:8" ht="30">
      <c r="A28" s="99">
        <v>20</v>
      </c>
      <c r="B28" s="14" t="s">
        <v>1647</v>
      </c>
      <c r="C28" s="14" t="s">
        <v>1648</v>
      </c>
      <c r="D28" s="561" t="s">
        <v>1649</v>
      </c>
      <c r="E28" s="14" t="s">
        <v>1642</v>
      </c>
      <c r="F28" s="14" t="s">
        <v>1637</v>
      </c>
      <c r="G28" s="660">
        <v>234.37</v>
      </c>
      <c r="H28" s="662">
        <v>187.5</v>
      </c>
    </row>
    <row r="29" spans="1:8" ht="30">
      <c r="A29" s="99">
        <v>21</v>
      </c>
      <c r="B29" s="14" t="s">
        <v>1650</v>
      </c>
      <c r="C29" s="14" t="s">
        <v>1651</v>
      </c>
      <c r="D29" s="561" t="s">
        <v>1652</v>
      </c>
      <c r="E29" s="14" t="s">
        <v>1642</v>
      </c>
      <c r="F29" s="14" t="s">
        <v>1637</v>
      </c>
      <c r="G29" s="660">
        <v>234.37</v>
      </c>
      <c r="H29" s="662">
        <v>187.5</v>
      </c>
    </row>
    <row r="30" spans="1:8" ht="30">
      <c r="A30" s="99">
        <v>22</v>
      </c>
      <c r="B30" s="14" t="s">
        <v>1634</v>
      </c>
      <c r="C30" s="14" t="s">
        <v>1653</v>
      </c>
      <c r="D30" s="561" t="s">
        <v>1654</v>
      </c>
      <c r="E30" s="14" t="s">
        <v>1642</v>
      </c>
      <c r="F30" s="14" t="s">
        <v>1637</v>
      </c>
      <c r="G30" s="660">
        <v>234.37</v>
      </c>
      <c r="H30" s="662">
        <v>187.5</v>
      </c>
    </row>
    <row r="31" spans="1:8" ht="30">
      <c r="A31" s="99">
        <v>23</v>
      </c>
      <c r="B31" s="14" t="s">
        <v>821</v>
      </c>
      <c r="C31" s="14" t="s">
        <v>1655</v>
      </c>
      <c r="D31" s="561" t="s">
        <v>1656</v>
      </c>
      <c r="E31" s="14" t="s">
        <v>1642</v>
      </c>
      <c r="F31" s="14" t="s">
        <v>1637</v>
      </c>
      <c r="G31" s="660">
        <v>234.37</v>
      </c>
      <c r="H31" s="662">
        <v>187.5</v>
      </c>
    </row>
    <row r="32" spans="1:8" ht="30">
      <c r="A32" s="99">
        <v>24</v>
      </c>
      <c r="B32" s="14" t="s">
        <v>1061</v>
      </c>
      <c r="C32" s="14" t="s">
        <v>619</v>
      </c>
      <c r="D32" s="561" t="s">
        <v>1657</v>
      </c>
      <c r="E32" s="14" t="s">
        <v>1642</v>
      </c>
      <c r="F32" s="14" t="s">
        <v>1637</v>
      </c>
      <c r="G32" s="660">
        <v>234.37</v>
      </c>
      <c r="H32" s="662">
        <v>187.5</v>
      </c>
    </row>
    <row r="33" spans="1:8" ht="30">
      <c r="A33" s="99">
        <v>25</v>
      </c>
      <c r="B33" s="14" t="s">
        <v>918</v>
      </c>
      <c r="C33" s="14" t="s">
        <v>1658</v>
      </c>
      <c r="D33" s="561" t="s">
        <v>1659</v>
      </c>
      <c r="E33" s="14" t="s">
        <v>1642</v>
      </c>
      <c r="F33" s="14" t="s">
        <v>1637</v>
      </c>
      <c r="G33" s="660">
        <v>234.37</v>
      </c>
      <c r="H33" s="662">
        <v>187.5</v>
      </c>
    </row>
    <row r="34" spans="1:8" ht="30">
      <c r="A34" s="99">
        <v>26</v>
      </c>
      <c r="B34" s="14" t="s">
        <v>781</v>
      </c>
      <c r="C34" s="14" t="s">
        <v>1660</v>
      </c>
      <c r="D34" s="561" t="s">
        <v>1661</v>
      </c>
      <c r="E34" s="14" t="s">
        <v>1642</v>
      </c>
      <c r="F34" s="14" t="s">
        <v>1637</v>
      </c>
      <c r="G34" s="660">
        <v>234.37</v>
      </c>
      <c r="H34" s="662">
        <v>187.5</v>
      </c>
    </row>
    <row r="35" spans="1:8" ht="30">
      <c r="A35" s="99">
        <v>27</v>
      </c>
      <c r="B35" s="14" t="s">
        <v>914</v>
      </c>
      <c r="C35" s="14" t="s">
        <v>790</v>
      </c>
      <c r="D35" s="561" t="s">
        <v>1662</v>
      </c>
      <c r="E35" s="14" t="s">
        <v>1642</v>
      </c>
      <c r="F35" s="14" t="s">
        <v>1637</v>
      </c>
      <c r="G35" s="660">
        <v>234.37</v>
      </c>
      <c r="H35" s="662">
        <v>187.5</v>
      </c>
    </row>
    <row r="36" spans="1:8" ht="30">
      <c r="A36" s="99">
        <v>28</v>
      </c>
      <c r="B36" s="14" t="s">
        <v>1647</v>
      </c>
      <c r="C36" s="14" t="s">
        <v>1663</v>
      </c>
      <c r="D36" s="561" t="s">
        <v>1664</v>
      </c>
      <c r="E36" s="14" t="s">
        <v>1642</v>
      </c>
      <c r="F36" s="14" t="s">
        <v>1637</v>
      </c>
      <c r="G36" s="660">
        <v>234.37</v>
      </c>
      <c r="H36" s="662">
        <v>187.5</v>
      </c>
    </row>
    <row r="37" spans="1:8" ht="30">
      <c r="A37" s="99">
        <v>29</v>
      </c>
      <c r="B37" s="14" t="s">
        <v>1665</v>
      </c>
      <c r="C37" s="14" t="s">
        <v>1666</v>
      </c>
      <c r="D37" s="561" t="s">
        <v>1667</v>
      </c>
      <c r="E37" s="14" t="s">
        <v>1642</v>
      </c>
      <c r="F37" s="14" t="s">
        <v>1637</v>
      </c>
      <c r="G37" s="660">
        <v>234.37</v>
      </c>
      <c r="H37" s="662">
        <v>187.5</v>
      </c>
    </row>
    <row r="38" spans="1:8" ht="30">
      <c r="A38" s="99">
        <v>30</v>
      </c>
      <c r="B38" s="14" t="s">
        <v>801</v>
      </c>
      <c r="C38" s="14" t="s">
        <v>1668</v>
      </c>
      <c r="D38" s="561" t="s">
        <v>1669</v>
      </c>
      <c r="E38" s="14" t="s">
        <v>1642</v>
      </c>
      <c r="F38" s="14" t="s">
        <v>1637</v>
      </c>
      <c r="G38" s="660">
        <v>234.37</v>
      </c>
      <c r="H38" s="662">
        <v>187.5</v>
      </c>
    </row>
    <row r="39" spans="1:8" ht="30">
      <c r="A39" s="99">
        <v>31</v>
      </c>
      <c r="B39" s="14" t="s">
        <v>1670</v>
      </c>
      <c r="C39" s="14" t="s">
        <v>1671</v>
      </c>
      <c r="D39" s="561" t="s">
        <v>1672</v>
      </c>
      <c r="E39" s="14" t="s">
        <v>1642</v>
      </c>
      <c r="F39" s="14" t="s">
        <v>1637</v>
      </c>
      <c r="G39" s="660">
        <v>234.37</v>
      </c>
      <c r="H39" s="662">
        <v>187.5</v>
      </c>
    </row>
    <row r="40" spans="1:8" ht="30">
      <c r="A40" s="99">
        <v>32</v>
      </c>
      <c r="B40" s="14" t="s">
        <v>1673</v>
      </c>
      <c r="C40" s="14" t="s">
        <v>1674</v>
      </c>
      <c r="D40" s="561" t="s">
        <v>1675</v>
      </c>
      <c r="E40" s="14" t="s">
        <v>1642</v>
      </c>
      <c r="F40" s="14" t="s">
        <v>1637</v>
      </c>
      <c r="G40" s="660">
        <v>234.37</v>
      </c>
      <c r="H40" s="662">
        <v>187.5</v>
      </c>
    </row>
    <row r="41" spans="1:8" ht="30">
      <c r="A41" s="99">
        <v>33</v>
      </c>
      <c r="B41" s="14" t="s">
        <v>1061</v>
      </c>
      <c r="C41" s="14" t="s">
        <v>568</v>
      </c>
      <c r="D41" s="561" t="s">
        <v>1676</v>
      </c>
      <c r="E41" s="14" t="s">
        <v>1642</v>
      </c>
      <c r="F41" s="14" t="s">
        <v>1637</v>
      </c>
      <c r="G41" s="660">
        <v>234.37</v>
      </c>
      <c r="H41" s="662">
        <v>187.5</v>
      </c>
    </row>
    <row r="42" spans="1:8" ht="30">
      <c r="A42" s="99">
        <v>34</v>
      </c>
      <c r="B42" s="14" t="s">
        <v>1677</v>
      </c>
      <c r="C42" s="14" t="s">
        <v>1678</v>
      </c>
      <c r="D42" s="561" t="s">
        <v>1679</v>
      </c>
      <c r="E42" s="14" t="s">
        <v>1642</v>
      </c>
      <c r="F42" s="14" t="s">
        <v>1637</v>
      </c>
      <c r="G42" s="660">
        <v>234.37</v>
      </c>
      <c r="H42" s="662">
        <v>187.5</v>
      </c>
    </row>
    <row r="43" spans="1:8" ht="30">
      <c r="A43" s="99">
        <v>35</v>
      </c>
      <c r="B43" s="14" t="s">
        <v>1061</v>
      </c>
      <c r="C43" s="14" t="s">
        <v>1680</v>
      </c>
      <c r="D43" s="561" t="s">
        <v>1681</v>
      </c>
      <c r="E43" s="14" t="s">
        <v>1642</v>
      </c>
      <c r="F43" s="14" t="s">
        <v>1637</v>
      </c>
      <c r="G43" s="660">
        <v>234.37</v>
      </c>
      <c r="H43" s="662">
        <v>187.5</v>
      </c>
    </row>
    <row r="44" spans="1:8" ht="15">
      <c r="A44" s="99">
        <v>36</v>
      </c>
      <c r="B44" s="88" t="s">
        <v>681</v>
      </c>
      <c r="C44" s="88" t="s">
        <v>1682</v>
      </c>
      <c r="D44" s="659" t="s">
        <v>1683</v>
      </c>
      <c r="E44" s="88" t="s">
        <v>1684</v>
      </c>
      <c r="F44" s="88" t="s">
        <v>1637</v>
      </c>
      <c r="G44" s="662">
        <v>62.5</v>
      </c>
      <c r="H44" s="660">
        <v>50</v>
      </c>
    </row>
    <row r="45" spans="1:8" ht="45">
      <c r="A45" s="99">
        <v>37</v>
      </c>
      <c r="B45" s="88" t="s">
        <v>1685</v>
      </c>
      <c r="C45" s="88" t="s">
        <v>1686</v>
      </c>
      <c r="D45" s="659" t="s">
        <v>1510</v>
      </c>
      <c r="E45" s="88" t="s">
        <v>1687</v>
      </c>
      <c r="F45" s="88" t="s">
        <v>1637</v>
      </c>
      <c r="G45" s="4">
        <v>350</v>
      </c>
      <c r="H45" s="660">
        <v>280</v>
      </c>
    </row>
    <row r="46" spans="1:8" ht="60">
      <c r="A46" s="99">
        <v>38</v>
      </c>
      <c r="B46" s="88" t="s">
        <v>768</v>
      </c>
      <c r="C46" s="88" t="s">
        <v>1688</v>
      </c>
      <c r="D46" s="659" t="s">
        <v>1689</v>
      </c>
      <c r="E46" s="88" t="s">
        <v>1690</v>
      </c>
      <c r="F46" s="88" t="s">
        <v>1637</v>
      </c>
      <c r="G46" s="4">
        <v>350</v>
      </c>
      <c r="H46" s="660">
        <v>280</v>
      </c>
    </row>
    <row r="47" spans="1:8" ht="45">
      <c r="A47" s="99">
        <v>39</v>
      </c>
      <c r="B47" s="88" t="s">
        <v>563</v>
      </c>
      <c r="C47" s="88" t="s">
        <v>1691</v>
      </c>
      <c r="D47" s="659" t="s">
        <v>1692</v>
      </c>
      <c r="E47" s="88" t="s">
        <v>1693</v>
      </c>
      <c r="F47" s="88" t="s">
        <v>1637</v>
      </c>
      <c r="G47" s="4">
        <v>350</v>
      </c>
      <c r="H47" s="660">
        <v>280</v>
      </c>
    </row>
    <row r="48" spans="1:8" ht="45">
      <c r="A48" s="99">
        <v>40</v>
      </c>
      <c r="B48" s="88" t="s">
        <v>1694</v>
      </c>
      <c r="C48" s="88" t="s">
        <v>1695</v>
      </c>
      <c r="D48" s="659" t="s">
        <v>1696</v>
      </c>
      <c r="E48" s="88" t="s">
        <v>1697</v>
      </c>
      <c r="F48" s="88" t="s">
        <v>1637</v>
      </c>
      <c r="G48" s="4">
        <v>350</v>
      </c>
      <c r="H48" s="660">
        <v>280</v>
      </c>
    </row>
    <row r="49" spans="1:8" ht="60">
      <c r="A49" s="99">
        <v>41</v>
      </c>
      <c r="B49" s="88" t="s">
        <v>1698</v>
      </c>
      <c r="C49" s="88" t="s">
        <v>1699</v>
      </c>
      <c r="D49" s="659" t="s">
        <v>1700</v>
      </c>
      <c r="E49" s="88" t="s">
        <v>1701</v>
      </c>
      <c r="F49" s="88" t="s">
        <v>1637</v>
      </c>
      <c r="G49" s="4">
        <v>250</v>
      </c>
      <c r="H49" s="660">
        <v>200</v>
      </c>
    </row>
    <row r="50" spans="1:8" ht="45">
      <c r="A50" s="99">
        <v>42</v>
      </c>
      <c r="B50" s="88" t="s">
        <v>1702</v>
      </c>
      <c r="C50" s="88" t="s">
        <v>1703</v>
      </c>
      <c r="D50" s="659" t="s">
        <v>1704</v>
      </c>
      <c r="E50" s="88" t="s">
        <v>1705</v>
      </c>
      <c r="F50" s="88" t="s">
        <v>1706</v>
      </c>
      <c r="G50" s="4">
        <v>125</v>
      </c>
      <c r="H50" s="660">
        <v>100</v>
      </c>
    </row>
    <row r="51" spans="1:8" ht="30">
      <c r="A51" s="99">
        <v>43</v>
      </c>
      <c r="B51" s="88" t="s">
        <v>1442</v>
      </c>
      <c r="C51" s="88" t="s">
        <v>1707</v>
      </c>
      <c r="D51" s="659" t="s">
        <v>1708</v>
      </c>
      <c r="E51" s="88" t="s">
        <v>1709</v>
      </c>
      <c r="F51" s="88" t="s">
        <v>1637</v>
      </c>
      <c r="G51" s="662">
        <v>187.5</v>
      </c>
      <c r="H51" s="660">
        <v>150</v>
      </c>
    </row>
    <row r="52" spans="1:8" ht="30">
      <c r="A52" s="99">
        <v>44</v>
      </c>
      <c r="B52" s="88" t="s">
        <v>578</v>
      </c>
      <c r="C52" s="88" t="s">
        <v>1710</v>
      </c>
      <c r="D52" s="659" t="s">
        <v>1711</v>
      </c>
      <c r="E52" s="88" t="s">
        <v>1709</v>
      </c>
      <c r="F52" s="88" t="s">
        <v>1637</v>
      </c>
      <c r="G52" s="662">
        <v>150</v>
      </c>
      <c r="H52" s="4">
        <v>120</v>
      </c>
    </row>
    <row r="53" spans="1:8" ht="30">
      <c r="A53" s="99">
        <v>45</v>
      </c>
      <c r="B53" s="88" t="s">
        <v>1201</v>
      </c>
      <c r="C53" s="88" t="s">
        <v>1712</v>
      </c>
      <c r="D53" s="659" t="s">
        <v>1713</v>
      </c>
      <c r="E53" s="88" t="s">
        <v>1709</v>
      </c>
      <c r="F53" s="88" t="s">
        <v>1637</v>
      </c>
      <c r="G53" s="662">
        <v>187.5</v>
      </c>
      <c r="H53" s="4">
        <v>150</v>
      </c>
    </row>
    <row r="54" spans="1:8" ht="30">
      <c r="A54" s="99">
        <v>46</v>
      </c>
      <c r="B54" s="88" t="s">
        <v>1000</v>
      </c>
      <c r="C54" s="88" t="s">
        <v>1714</v>
      </c>
      <c r="D54" s="659" t="s">
        <v>1715</v>
      </c>
      <c r="E54" s="88" t="s">
        <v>1709</v>
      </c>
      <c r="F54" s="88" t="s">
        <v>1637</v>
      </c>
      <c r="G54" s="662">
        <v>175</v>
      </c>
      <c r="H54" s="4">
        <v>140</v>
      </c>
    </row>
    <row r="55" spans="1:8" ht="30">
      <c r="A55" s="99">
        <v>47</v>
      </c>
      <c r="B55" s="88" t="s">
        <v>918</v>
      </c>
      <c r="C55" s="88" t="s">
        <v>1716</v>
      </c>
      <c r="D55" s="659" t="s">
        <v>1717</v>
      </c>
      <c r="E55" s="88" t="s">
        <v>1709</v>
      </c>
      <c r="F55" s="88" t="s">
        <v>1637</v>
      </c>
      <c r="G55" s="662">
        <v>162.5</v>
      </c>
      <c r="H55" s="660">
        <v>130</v>
      </c>
    </row>
    <row r="56" spans="1:8" ht="30">
      <c r="A56" s="99">
        <v>48</v>
      </c>
      <c r="B56" s="88" t="s">
        <v>1718</v>
      </c>
      <c r="C56" s="88" t="s">
        <v>1719</v>
      </c>
      <c r="D56" s="659" t="s">
        <v>1720</v>
      </c>
      <c r="E56" s="88" t="s">
        <v>1709</v>
      </c>
      <c r="F56" s="88" t="s">
        <v>1637</v>
      </c>
      <c r="G56" s="662">
        <v>162.5</v>
      </c>
      <c r="H56" s="4">
        <v>130</v>
      </c>
    </row>
    <row r="57" spans="1:8" ht="30">
      <c r="A57" s="99">
        <v>49</v>
      </c>
      <c r="B57" s="14" t="s">
        <v>1647</v>
      </c>
      <c r="C57" s="14" t="s">
        <v>1721</v>
      </c>
      <c r="D57" s="561" t="s">
        <v>1722</v>
      </c>
      <c r="E57" s="14" t="s">
        <v>1709</v>
      </c>
      <c r="F57" s="14" t="s">
        <v>1637</v>
      </c>
      <c r="G57" s="662">
        <v>187.5</v>
      </c>
      <c r="H57" s="4">
        <v>150</v>
      </c>
    </row>
    <row r="58" spans="1:8" ht="30">
      <c r="A58" s="99">
        <v>50</v>
      </c>
      <c r="B58" s="88" t="s">
        <v>1061</v>
      </c>
      <c r="C58" s="88" t="s">
        <v>1723</v>
      </c>
      <c r="D58" s="659" t="s">
        <v>1724</v>
      </c>
      <c r="E58" s="88" t="s">
        <v>1709</v>
      </c>
      <c r="F58" s="88" t="s">
        <v>1637</v>
      </c>
      <c r="G58" s="662">
        <v>162.5</v>
      </c>
      <c r="H58" s="4">
        <v>130</v>
      </c>
    </row>
    <row r="59" spans="1:8" ht="30">
      <c r="A59" s="99">
        <v>51</v>
      </c>
      <c r="B59" s="88" t="s">
        <v>1725</v>
      </c>
      <c r="C59" s="88" t="s">
        <v>1726</v>
      </c>
      <c r="D59" s="659" t="s">
        <v>1727</v>
      </c>
      <c r="E59" s="88" t="s">
        <v>1709</v>
      </c>
      <c r="F59" s="88" t="s">
        <v>1637</v>
      </c>
      <c r="G59" s="4">
        <v>150</v>
      </c>
      <c r="H59" s="660">
        <v>120</v>
      </c>
    </row>
    <row r="60" spans="1:8" ht="30">
      <c r="A60" s="99">
        <v>52</v>
      </c>
      <c r="B60" s="88" t="s">
        <v>1379</v>
      </c>
      <c r="C60" s="88" t="s">
        <v>1728</v>
      </c>
      <c r="D60" s="659" t="s">
        <v>1729</v>
      </c>
      <c r="E60" s="88" t="s">
        <v>1709</v>
      </c>
      <c r="F60" s="88" t="s">
        <v>1637</v>
      </c>
      <c r="G60" s="662">
        <v>187.5</v>
      </c>
      <c r="H60" s="660">
        <v>150</v>
      </c>
    </row>
    <row r="61" spans="1:8" ht="30">
      <c r="A61" s="99">
        <v>53</v>
      </c>
      <c r="B61" s="88" t="s">
        <v>1730</v>
      </c>
      <c r="C61" s="88" t="s">
        <v>1731</v>
      </c>
      <c r="D61" s="659" t="s">
        <v>1732</v>
      </c>
      <c r="E61" s="88" t="s">
        <v>1709</v>
      </c>
      <c r="F61" s="88" t="s">
        <v>1637</v>
      </c>
      <c r="G61" s="4">
        <v>175</v>
      </c>
      <c r="H61" s="660">
        <v>140</v>
      </c>
    </row>
    <row r="62" spans="1:8" ht="30">
      <c r="A62" s="99">
        <v>54</v>
      </c>
      <c r="B62" s="88" t="s">
        <v>1061</v>
      </c>
      <c r="C62" s="88" t="s">
        <v>939</v>
      </c>
      <c r="D62" s="659" t="s">
        <v>1733</v>
      </c>
      <c r="E62" s="88" t="s">
        <v>1709</v>
      </c>
      <c r="F62" s="88" t="s">
        <v>1637</v>
      </c>
      <c r="G62" s="662">
        <v>187.5</v>
      </c>
      <c r="H62" s="4">
        <v>150</v>
      </c>
    </row>
    <row r="63" spans="1:8" ht="30">
      <c r="A63" s="99">
        <v>55</v>
      </c>
      <c r="B63" s="88" t="s">
        <v>1382</v>
      </c>
      <c r="C63" s="88" t="s">
        <v>1734</v>
      </c>
      <c r="D63" s="659" t="s">
        <v>1735</v>
      </c>
      <c r="E63" s="88" t="s">
        <v>1709</v>
      </c>
      <c r="F63" s="88" t="s">
        <v>1637</v>
      </c>
      <c r="G63" s="662">
        <v>162.5</v>
      </c>
      <c r="H63" s="4">
        <v>130</v>
      </c>
    </row>
    <row r="64" spans="1:8" ht="30">
      <c r="A64" s="99">
        <v>56</v>
      </c>
      <c r="B64" s="88" t="s">
        <v>1061</v>
      </c>
      <c r="C64" s="88" t="s">
        <v>1736</v>
      </c>
      <c r="D64" s="659" t="s">
        <v>1737</v>
      </c>
      <c r="E64" s="88" t="s">
        <v>1709</v>
      </c>
      <c r="F64" s="88" t="s">
        <v>1637</v>
      </c>
      <c r="G64" s="662">
        <v>125</v>
      </c>
      <c r="H64" s="4">
        <v>100</v>
      </c>
    </row>
    <row r="65" spans="1:9" ht="30">
      <c r="A65" s="99">
        <v>57</v>
      </c>
      <c r="B65" s="14" t="s">
        <v>1738</v>
      </c>
      <c r="C65" s="14" t="s">
        <v>1739</v>
      </c>
      <c r="D65" s="561" t="s">
        <v>1740</v>
      </c>
      <c r="E65" s="14" t="s">
        <v>1642</v>
      </c>
      <c r="F65" s="14" t="s">
        <v>1637</v>
      </c>
      <c r="G65" s="662">
        <v>234.7</v>
      </c>
      <c r="H65" s="662">
        <v>187.5</v>
      </c>
    </row>
    <row r="66" spans="1:9" ht="15">
      <c r="A66" s="99"/>
      <c r="B66" s="88"/>
      <c r="C66" s="88"/>
      <c r="D66" s="659"/>
      <c r="E66" s="88"/>
      <c r="F66" s="88"/>
      <c r="G66" s="4"/>
      <c r="H66" s="660"/>
    </row>
    <row r="67" spans="1:9" ht="15">
      <c r="A67" s="99"/>
      <c r="B67" s="88"/>
      <c r="C67" s="88"/>
      <c r="D67" s="659"/>
      <c r="E67" s="88"/>
      <c r="F67" s="88"/>
      <c r="G67" s="4"/>
      <c r="H67" s="660"/>
    </row>
    <row r="68" spans="1:9" ht="15">
      <c r="A68" s="88"/>
      <c r="B68" s="100"/>
      <c r="C68" s="100"/>
      <c r="D68" s="664"/>
      <c r="E68" s="100"/>
      <c r="F68" s="100" t="s">
        <v>331</v>
      </c>
      <c r="G68" s="87">
        <f>SUM(G9:G67)</f>
        <v>45205.730000000047</v>
      </c>
      <c r="H68" s="665">
        <f>SUM(H9:H67)</f>
        <v>32342</v>
      </c>
    </row>
    <row r="69" spans="1:9" ht="15">
      <c r="A69" s="223"/>
      <c r="B69" s="223"/>
      <c r="C69" s="223"/>
      <c r="D69" s="666"/>
      <c r="E69" s="223"/>
      <c r="F69" s="223"/>
      <c r="G69" s="223"/>
      <c r="H69" s="667"/>
      <c r="I69" s="183"/>
    </row>
    <row r="70" spans="1:9" ht="15">
      <c r="A70" s="224" t="s">
        <v>446</v>
      </c>
      <c r="B70" s="224"/>
      <c r="C70" s="223"/>
      <c r="D70" s="666"/>
      <c r="E70" s="223"/>
      <c r="F70" s="223"/>
      <c r="G70" s="223"/>
      <c r="H70" s="667"/>
      <c r="I70" s="183"/>
    </row>
    <row r="71" spans="1:9" ht="15">
      <c r="A71" s="224"/>
      <c r="B71" s="224"/>
      <c r="C71" s="223"/>
      <c r="D71" s="666"/>
      <c r="E71" s="223"/>
      <c r="F71" s="223"/>
      <c r="G71" s="223"/>
      <c r="H71" s="667"/>
      <c r="I71" s="183"/>
    </row>
    <row r="72" spans="1:9" ht="15">
      <c r="A72" s="224"/>
      <c r="B72" s="224"/>
      <c r="C72" s="183"/>
      <c r="D72" s="668"/>
      <c r="E72" s="183"/>
      <c r="F72" s="183"/>
      <c r="G72" s="183"/>
      <c r="H72" s="667"/>
      <c r="I72" s="183"/>
    </row>
    <row r="73" spans="1:9" ht="15">
      <c r="A73" s="224"/>
      <c r="B73" s="224"/>
      <c r="C73" s="183"/>
      <c r="D73" s="668"/>
      <c r="E73" s="183"/>
      <c r="F73" s="183"/>
      <c r="G73" s="183"/>
      <c r="H73" s="667"/>
      <c r="I73" s="183"/>
    </row>
    <row r="74" spans="1:9">
      <c r="A74" s="221"/>
      <c r="B74" s="221"/>
      <c r="C74" s="221"/>
      <c r="D74" s="669"/>
      <c r="E74" s="221"/>
      <c r="F74" s="221"/>
      <c r="G74" s="221"/>
      <c r="H74" s="670"/>
      <c r="I74" s="221"/>
    </row>
    <row r="75" spans="1:9" ht="15">
      <c r="A75" s="189" t="s">
        <v>96</v>
      </c>
      <c r="B75" s="189"/>
      <c r="C75" s="183"/>
      <c r="D75" s="668"/>
      <c r="E75" s="183"/>
      <c r="F75" s="183"/>
      <c r="G75" s="183"/>
      <c r="H75" s="667"/>
      <c r="I75" s="183"/>
    </row>
    <row r="76" spans="1:9" ht="15">
      <c r="A76" s="183"/>
      <c r="B76" s="183"/>
      <c r="C76" s="183"/>
      <c r="D76" s="668"/>
      <c r="E76" s="183"/>
      <c r="F76" s="183"/>
      <c r="G76" s="183"/>
      <c r="H76" s="667"/>
      <c r="I76" s="183"/>
    </row>
    <row r="77" spans="1:9" ht="15">
      <c r="A77" s="183"/>
      <c r="B77" s="183"/>
      <c r="C77" s="183"/>
      <c r="D77" s="668"/>
      <c r="E77" s="183"/>
      <c r="F77" s="183"/>
      <c r="G77" s="183"/>
      <c r="H77" s="667"/>
      <c r="I77" s="190"/>
    </row>
    <row r="78" spans="1:9" ht="15">
      <c r="A78" s="189"/>
      <c r="B78" s="189"/>
      <c r="C78" s="189" t="s">
        <v>408</v>
      </c>
      <c r="D78" s="671"/>
      <c r="E78" s="223"/>
      <c r="F78" s="189"/>
      <c r="G78" s="189"/>
      <c r="H78" s="667"/>
      <c r="I78" s="190"/>
    </row>
    <row r="79" spans="1:9" ht="15">
      <c r="A79" s="183"/>
      <c r="B79" s="183"/>
      <c r="C79" s="183" t="s">
        <v>258</v>
      </c>
      <c r="D79" s="668"/>
      <c r="E79" s="183"/>
      <c r="F79" s="183"/>
      <c r="G79" s="183"/>
      <c r="H79" s="667"/>
      <c r="I79" s="190"/>
    </row>
    <row r="80" spans="1:9">
      <c r="A80" s="191"/>
      <c r="B80" s="191"/>
      <c r="C80" s="191" t="s">
        <v>127</v>
      </c>
      <c r="D80" s="672"/>
      <c r="E80" s="191"/>
      <c r="F80" s="191"/>
      <c r="G80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ს  ფორმა 5.4</vt:lpstr>
      <vt:lpstr> ს 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ს ფორმა N 9.7</vt:lpstr>
      <vt:lpstr>ფორმა N9.7.1</vt:lpstr>
      <vt:lpstr>Лист3</vt:lpstr>
      <vt:lpstr>' ს ფორმა 5.5'!Print_Area</vt:lpstr>
      <vt:lpstr>'ს  ფორმა 5.4'!Print_Area</vt:lpstr>
      <vt:lpstr>'ს ფორმა N 9.7'!Print_Area</vt:lpstr>
      <vt:lpstr>'ფორმა 5.2'!Print_Area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N5.3'!Print_Area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2016-11-21T09:01:02Z</cp:lastPrinted>
  <dcterms:created xsi:type="dcterms:W3CDTF">2011-12-27T13:20:18Z</dcterms:created>
  <dcterms:modified xsi:type="dcterms:W3CDTF">2016-12-26T08:06:22Z</dcterms:modified>
</cp:coreProperties>
</file>