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 firstSheet="5" activeTab="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9.1" sheetId="48" r:id="rId14"/>
    <sheet name="ფორმა 9.2" sheetId="49" r:id="rId15"/>
    <sheet name="ფორმა N9" sheetId="10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3">#REF!</definedName>
    <definedName name="Date" localSheetId="14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5.2'!$A$1:$I$82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3">'ფორმა 9.1'!$A$1:$I$122</definedName>
    <definedName name="_xlnm.Print_Area" localSheetId="14">'ფორმა 9.2'!$A$1:$K$62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5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G29" i="10"/>
  <c r="F29"/>
  <c r="C39"/>
  <c r="C36" s="1"/>
  <c r="B39"/>
  <c r="B36" s="1"/>
  <c r="C32"/>
  <c r="B32"/>
  <c r="C48" i="47" l="1"/>
  <c r="C33"/>
  <c r="C24"/>
  <c r="C18"/>
  <c r="C10" l="1"/>
  <c r="D10"/>
  <c r="I9" i="43"/>
  <c r="H9" s="1"/>
  <c r="I10"/>
  <c r="H10" s="1"/>
  <c r="I11"/>
  <c r="H11" s="1"/>
  <c r="I12"/>
  <c r="H12" s="1"/>
  <c r="I13"/>
  <c r="H13" s="1"/>
  <c r="I14"/>
  <c r="H14" s="1"/>
  <c r="I15"/>
  <c r="H15" s="1"/>
  <c r="I16"/>
  <c r="H16" s="1"/>
  <c r="I17"/>
  <c r="H17" s="1"/>
  <c r="I18"/>
  <c r="H18" s="1"/>
  <c r="I19"/>
  <c r="H19" s="1"/>
  <c r="I20"/>
  <c r="H20" s="1"/>
  <c r="I21"/>
  <c r="H21" s="1"/>
  <c r="I22"/>
  <c r="H22" s="1"/>
  <c r="I23"/>
  <c r="H23" s="1"/>
  <c r="I24"/>
  <c r="H24" s="1"/>
  <c r="I25"/>
  <c r="H25" s="1"/>
  <c r="I26"/>
  <c r="H26" s="1"/>
  <c r="I27"/>
  <c r="H27" s="1"/>
  <c r="I28"/>
  <c r="H28" s="1"/>
  <c r="I29"/>
  <c r="H29" s="1"/>
  <c r="I30"/>
  <c r="H30" s="1"/>
  <c r="I31"/>
  <c r="H31" s="1"/>
  <c r="I32"/>
  <c r="H32" s="1"/>
  <c r="I33"/>
  <c r="H33" s="1"/>
  <c r="I34"/>
  <c r="H34" s="1"/>
  <c r="I35"/>
  <c r="H35" s="1"/>
  <c r="I36"/>
  <c r="H36" s="1"/>
  <c r="I37"/>
  <c r="H37" s="1"/>
  <c r="I38"/>
  <c r="H38" s="1"/>
  <c r="I39"/>
  <c r="H39" s="1"/>
  <c r="I40"/>
  <c r="H40" s="1"/>
  <c r="I41"/>
  <c r="H41" s="1"/>
  <c r="I42"/>
  <c r="H42" s="1"/>
  <c r="I43"/>
  <c r="H43" s="1"/>
  <c r="I44"/>
  <c r="H44" s="1"/>
  <c r="I45"/>
  <c r="H45" s="1"/>
  <c r="I46"/>
  <c r="H46" s="1"/>
  <c r="I47"/>
  <c r="H47" s="1"/>
  <c r="I48"/>
  <c r="H48" s="1"/>
  <c r="I49"/>
  <c r="H49" s="1"/>
  <c r="I50"/>
  <c r="H50" s="1"/>
  <c r="I54"/>
  <c r="H54" s="1"/>
  <c r="I55"/>
  <c r="H55" s="1"/>
  <c r="I56"/>
  <c r="H56" s="1"/>
  <c r="I57"/>
  <c r="H57" s="1"/>
  <c r="I58"/>
  <c r="H58" s="1"/>
  <c r="I59"/>
  <c r="H59" s="1"/>
  <c r="I60"/>
  <c r="H60" s="1"/>
  <c r="I61"/>
  <c r="H61" s="1"/>
  <c r="I62"/>
  <c r="H62" s="1"/>
  <c r="I63"/>
  <c r="H63" s="1"/>
  <c r="I64"/>
  <c r="H64" s="1"/>
  <c r="I65"/>
  <c r="I66"/>
  <c r="I67"/>
  <c r="I68"/>
  <c r="H68" s="1"/>
  <c r="I69"/>
  <c r="H69" s="1"/>
  <c r="C12" i="7" l="1"/>
  <c r="C64" i="12" l="1"/>
  <c r="C45"/>
  <c r="C34"/>
  <c r="C10" s="1"/>
  <c r="C11"/>
  <c r="D12" i="7" l="1"/>
  <c r="C25" i="50" l="1"/>
  <c r="C24"/>
  <c r="C23"/>
  <c r="C22"/>
  <c r="C21"/>
  <c r="C19"/>
  <c r="C18"/>
  <c r="C14"/>
  <c r="C12"/>
  <c r="C20" l="1"/>
  <c r="A5" i="27" l="1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D37"/>
  <c r="C11" i="50" s="1"/>
  <c r="C37" i="47"/>
  <c r="D33"/>
  <c r="D24"/>
  <c r="D18" s="1"/>
  <c r="D15"/>
  <c r="C15"/>
  <c r="C13" i="50"/>
  <c r="C14" i="47" l="1"/>
  <c r="C9" s="1"/>
  <c r="D14"/>
  <c r="D9" s="1"/>
  <c r="C10" i="50" s="1"/>
  <c r="L35" i="46"/>
  <c r="H34" i="45"/>
  <c r="G34"/>
  <c r="I71" i="43"/>
  <c r="H71"/>
  <c r="G71"/>
  <c r="D27" i="3" l="1"/>
  <c r="C27"/>
  <c r="C12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D64" i="12" l="1"/>
  <c r="A4" i="10" l="1"/>
  <c r="A4" i="9"/>
  <c r="A4" i="12"/>
  <c r="A4" i="7"/>
  <c r="J24" i="10" l="1"/>
  <c r="I24"/>
  <c r="G24"/>
  <c r="F24"/>
  <c r="E24"/>
  <c r="D24"/>
  <c r="I39" l="1"/>
  <c r="I36" s="1"/>
  <c r="I32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D45" i="12"/>
  <c r="D34"/>
  <c r="D11"/>
  <c r="J39" i="10"/>
  <c r="J36" s="1"/>
  <c r="F39"/>
  <c r="F36" s="1"/>
  <c r="D39"/>
  <c r="D36" s="1"/>
  <c r="J32"/>
  <c r="F32"/>
  <c r="D32"/>
  <c r="F19"/>
  <c r="F17" s="1"/>
  <c r="D19"/>
  <c r="D17" s="1"/>
  <c r="F14"/>
  <c r="D14"/>
  <c r="F10"/>
  <c r="D10"/>
  <c r="D19" i="3"/>
  <c r="C19"/>
  <c r="D16"/>
  <c r="C16"/>
  <c r="D12"/>
  <c r="C10" l="1"/>
  <c r="C26"/>
  <c r="D10"/>
  <c r="D10" i="12"/>
  <c r="D44"/>
  <c r="D26" i="3"/>
  <c r="D9" i="10"/>
  <c r="F9"/>
  <c r="C9" i="3" l="1"/>
  <c r="D9"/>
  <c r="C17" i="50" s="1"/>
</calcChain>
</file>

<file path=xl/sharedStrings.xml><?xml version="1.0" encoding="utf-8"?>
<sst xmlns="http://schemas.openxmlformats.org/spreadsheetml/2006/main" count="2294" uniqueCount="1367">
  <si>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</si>
  <si>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</si>
  <si>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</si>
  <si>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</si>
  <si>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</si>
  <si>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</si>
  <si>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</si>
  <si>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</si>
  <si>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</si>
  <si>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</si>
  <si>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</si>
  <si>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</si>
  <si>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</si>
  <si>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</si>
  <si>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</si>
  <si>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</si>
  <si>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</si>
  <si>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</si>
  <si>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</si>
  <si>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</si>
  <si>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</si>
  <si>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</si>
  <si>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</si>
  <si>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</si>
  <si>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</si>
  <si>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</si>
  <si>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</si>
  <si>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</si>
  <si>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</si>
  <si>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</si>
  <si>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</si>
  <si>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</si>
  <si>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</si>
  <si>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</si>
  <si>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</si>
  <si>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</si>
  <si>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</si>
  <si>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</si>
  <si>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</si>
  <si>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</si>
  <si>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</si>
  <si>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</si>
  <si>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</si>
  <si>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</si>
  <si>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</si>
  <si>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</si>
  <si>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</si>
  <si>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</si>
  <si>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</si>
  <si>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</si>
  <si>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</si>
  <si>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</si>
  <si>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</si>
  <si>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</si>
  <si>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</si>
  <si>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</si>
  <si>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</si>
  <si>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</si>
  <si>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</si>
  <si>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</si>
  <si>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</si>
  <si>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</si>
  <si>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</si>
  <si>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</si>
  <si>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</si>
  <si>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</si>
  <si>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</si>
  <si>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</si>
  <si>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</si>
  <si>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</si>
  <si>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</si>
  <si>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</si>
  <si>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</si>
  <si>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</si>
  <si>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</si>
  <si>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</si>
  <si>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</si>
  <si>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</si>
  <si>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</si>
  <si>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</si>
  <si>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</si>
  <si>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</si>
  <si>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</si>
  <si>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</si>
  <si>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</si>
  <si>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</si>
  <si>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</si>
  <si>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</si>
  <si>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</si>
  <si>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</si>
  <si>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</si>
  <si>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</si>
  <si>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</si>
  <si>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</si>
  <si>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</si>
  <si>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</si>
  <si>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</si>
  <si>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</si>
  <si>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</si>
  <si>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</si>
  <si>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</si>
  <si>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</si>
  <si>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</si>
  <si>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</si>
  <si>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</si>
  <si>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</si>
  <si>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</si>
  <si>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</si>
  <si>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</si>
  <si>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</si>
  <si>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</si>
  <si>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</si>
  <si>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</si>
  <si>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</si>
  <si>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</si>
  <si>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</si>
  <si>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</si>
  <si>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</si>
  <si>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</si>
  <si>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</si>
  <si>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</si>
  <si>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</si>
  <si>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</si>
  <si>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</si>
  <si>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</si>
  <si>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</si>
  <si>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</si>
  <si>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</si>
  <si>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</si>
  <si>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</si>
  <si>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</si>
  <si>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</si>
  <si>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</si>
  <si>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</si>
  <si>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</si>
  <si>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</si>
  <si>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</si>
  <si>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</si>
  <si>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</si>
  <si>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</si>
  <si>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</si>
  <si>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</si>
  <si>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</si>
  <si>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</si>
  <si>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</si>
  <si>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</si>
  <si>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</si>
  <si>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</si>
  <si>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</si>
  <si>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</si>
  <si>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</si>
  <si>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</si>
  <si>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</si>
  <si>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</si>
  <si>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</si>
  <si>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</si>
  <si>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</si>
  <si>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</si>
  <si>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</si>
  <si>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</si>
  <si>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</si>
  <si>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</si>
  <si>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</si>
  <si>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</si>
  <si>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</si>
  <si>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</si>
  <si>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</si>
  <si>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</si>
  <si>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</si>
  <si>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</si>
  <si>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</si>
  <si>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</si>
  <si>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</si>
  <si>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</si>
  <si>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</si>
  <si>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</si>
  <si>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</si>
  <si>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</si>
  <si>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</si>
  <si>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</si>
  <si>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</si>
  <si>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</si>
  <si>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</si>
  <si>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</si>
  <si>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</si>
  <si>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</si>
  <si>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</si>
  <si>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</si>
  <si>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</si>
  <si>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</si>
  <si>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</si>
  <si>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</si>
  <si>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</si>
  <si>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</si>
  <si>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</si>
  <si>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</si>
  <si>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</si>
  <si>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</si>
  <si>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</si>
  <si>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</si>
  <si>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</si>
  <si>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</si>
  <si>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</si>
  <si>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</si>
  <si>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</si>
  <si>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</si>
  <si>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</si>
  <si>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</si>
  <si>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</si>
  <si>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</si>
  <si>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</si>
  <si>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</si>
  <si>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</si>
  <si>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</si>
  <si>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</si>
  <si>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</si>
  <si>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</si>
  <si>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</si>
  <si>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</si>
  <si>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</si>
  <si>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</si>
  <si>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</si>
  <si>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</si>
  <si>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</si>
  <si>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</si>
  <si>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</si>
  <si>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</si>
  <si>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</si>
  <si>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</si>
  <si>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</si>
  <si>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</si>
  <si>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</si>
  <si>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</si>
  <si>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</si>
  <si>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</si>
  <si>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</si>
  <si>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</si>
  <si>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</si>
  <si>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</si>
  <si>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</si>
  <si>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</si>
  <si>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</si>
  <si>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</si>
  <si>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</si>
  <si>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</si>
  <si>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</si>
  <si>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</si>
  <si>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</si>
  <si>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</si>
  <si>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</si>
  <si>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</si>
  <si>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</si>
  <si>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</si>
  <si>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</si>
  <si>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</si>
  <si>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</si>
  <si>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</si>
  <si>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</si>
  <si>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</si>
  <si>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</si>
  <si>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</si>
  <si>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</si>
  <si>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</si>
  <si>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</si>
  <si>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</si>
  <si>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</si>
  <si>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</si>
  <si>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</si>
  <si>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</si>
  <si>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</si>
  <si>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</si>
  <si>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</si>
  <si>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</si>
  <si>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</si>
  <si>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</si>
  <si>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</si>
  <si>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</si>
  <si>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</si>
  <si>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</si>
  <si>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</si>
  <si>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</si>
  <si>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</si>
  <si>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</si>
  <si>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</si>
  <si>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</si>
  <si>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</si>
  <si>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</si>
  <si>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</si>
  <si>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</si>
  <si>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</si>
  <si>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</si>
  <si>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</si>
  <si>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</si>
  <si>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</si>
  <si>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</si>
  <si>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</si>
  <si>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</si>
  <si>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</si>
  <si>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</si>
  <si>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</si>
  <si>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</si>
  <si>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</si>
  <si>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</si>
  <si>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</si>
  <si>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</si>
  <si>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</si>
  <si>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</si>
  <si>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</si>
  <si>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</si>
  <si>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</si>
  <si>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</si>
  <si>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</si>
  <si>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</si>
  <si>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</si>
  <si>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</si>
  <si>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</si>
  <si>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</si>
  <si>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</si>
  <si>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</si>
  <si>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</si>
  <si>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</si>
  <si>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</si>
  <si>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</si>
  <si>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</si>
  <si>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</si>
  <si>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</si>
  <si>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</si>
  <si>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</si>
  <si>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</si>
  <si>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</si>
  <si>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</si>
  <si>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</si>
  <si>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</si>
  <si>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</si>
  <si>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</si>
  <si>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</si>
  <si>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</si>
  <si>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</si>
  <si>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</si>
  <si>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</si>
  <si>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</si>
  <si>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</si>
  <si>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</si>
  <si>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</si>
  <si>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</si>
  <si>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</si>
  <si>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</si>
  <si>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</si>
  <si>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</si>
  <si>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</si>
  <si>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</si>
  <si>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</si>
  <si>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</si>
  <si>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</si>
  <si>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</si>
  <si>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</si>
  <si>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</si>
  <si>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</si>
  <si>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</si>
  <si>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</si>
  <si>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</si>
  <si>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</si>
  <si>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</si>
  <si>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</si>
  <si>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</si>
  <si>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</si>
  <si>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</si>
  <si>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</si>
  <si>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</si>
  <si>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</si>
  <si>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</si>
  <si>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</si>
  <si>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</si>
  <si>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</si>
  <si>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</si>
  <si>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</si>
  <si>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</si>
  <si>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</si>
  <si>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</si>
  <si>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</si>
  <si>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</si>
  <si>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</si>
  <si>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</si>
  <si>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</si>
  <si>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</si>
  <si>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</si>
  <si>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</si>
  <si>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</si>
  <si>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</si>
  <si>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</si>
  <si>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</si>
  <si>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</si>
  <si>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</si>
  <si>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</si>
  <si>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</si>
  <si>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</si>
  <si>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</si>
  <si>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</si>
  <si>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</si>
  <si>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</si>
  <si>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</si>
  <si>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</si>
  <si>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</si>
  <si>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</si>
  <si>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</si>
  <si>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</si>
  <si>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</si>
  <si>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</si>
  <si>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</si>
  <si>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</si>
  <si>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</si>
  <si>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</si>
  <si>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</si>
  <si>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</si>
  <si>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</si>
  <si>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</si>
  <si>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</si>
  <si>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</si>
  <si>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</si>
  <si>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</si>
  <si>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</si>
  <si>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</si>
  <si>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</si>
  <si>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</si>
  <si>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</si>
  <si>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</si>
  <si>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</si>
  <si>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</si>
  <si>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</si>
  <si>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</si>
  <si>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</si>
  <si>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</si>
  <si>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</si>
  <si>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</si>
  <si>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</si>
  <si>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</si>
  <si>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</si>
  <si>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</si>
  <si>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</si>
  <si>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</si>
  <si>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</si>
  <si>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</si>
  <si>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</si>
  <si>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</si>
  <si>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</si>
  <si>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</si>
  <si>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</si>
  <si>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</si>
  <si>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</si>
  <si>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</si>
  <si>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</si>
  <si>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</si>
  <si>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</si>
  <si>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</si>
  <si>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</si>
  <si>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</si>
  <si>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</si>
  <si>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</si>
  <si>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</si>
  <si>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</si>
  <si>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</si>
  <si>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</si>
  <si>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</si>
  <si>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</si>
  <si>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</si>
  <si>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</si>
  <si>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</si>
  <si>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</si>
  <si>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</si>
  <si>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</si>
  <si>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</si>
  <si>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</si>
  <si>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</si>
  <si>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</si>
  <si>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</si>
  <si>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</si>
  <si>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</si>
  <si>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ფულადი შემოწირულობა</t>
  </si>
  <si>
    <t xml:space="preserve">
    61002012826
</t>
  </si>
  <si>
    <t>კახაბერ კეჭახმაძე</t>
  </si>
  <si>
    <t>GE07BG0000000947062900</t>
  </si>
  <si>
    <t xml:space="preserve">
    60001015005
</t>
  </si>
  <si>
    <t>გრიგოლ ბახტაძე</t>
  </si>
  <si>
    <t>GE48BG0000000545264300</t>
  </si>
  <si>
    <t>ნონა ლომია</t>
  </si>
  <si>
    <t>გიორგი კაჭარავა</t>
  </si>
  <si>
    <t>გიორგი ივანიშვილი</t>
  </si>
  <si>
    <t>დავით ცნობილაძე</t>
  </si>
  <si>
    <t>მინდია გუშკაშვილი</t>
  </si>
  <si>
    <t>ილია კიტრიაშვილი</t>
  </si>
  <si>
    <t>თამაზი ჭელიძე</t>
  </si>
  <si>
    <t>ალექსი შიუკაშვილი</t>
  </si>
  <si>
    <t>გია გოგიძე</t>
  </si>
  <si>
    <t>ბორის კარიბოვი</t>
  </si>
  <si>
    <t>01005030445</t>
  </si>
  <si>
    <t>45201039299</t>
  </si>
  <si>
    <t>GE06TB7406345061100054</t>
  </si>
  <si>
    <t>02001003500</t>
  </si>
  <si>
    <t>GE35TB7115245061100022</t>
  </si>
  <si>
    <t>GE30TB7152145063700001</t>
  </si>
  <si>
    <t>41001015737</t>
  </si>
  <si>
    <t>GE87TB7905836010100039</t>
  </si>
  <si>
    <t>GE64TB7326945061600008</t>
  </si>
  <si>
    <t>45001001509</t>
  </si>
  <si>
    <t>GE86TB7065145061100057</t>
  </si>
  <si>
    <t>24001004393</t>
  </si>
  <si>
    <t>52001014298</t>
  </si>
  <si>
    <t>GE49LB0711197907654000</t>
  </si>
  <si>
    <t>GE95BG0000000654593900</t>
  </si>
  <si>
    <t>45001002556</t>
  </si>
  <si>
    <t>31001022078</t>
  </si>
  <si>
    <t>GE86TB7971236010300002</t>
  </si>
  <si>
    <t>GE97TB7279445165100013</t>
  </si>
  <si>
    <t>52001001925</t>
  </si>
  <si>
    <t>ავთანდილი გვეტაძე</t>
  </si>
  <si>
    <t>GE93LB0288870170013618</t>
  </si>
  <si>
    <t>შპს ციტრო ვიტა</t>
  </si>
  <si>
    <t>GE87LB0113112586529000</t>
  </si>
  <si>
    <t>ანა</t>
  </si>
  <si>
    <t>მჭედლიშვილი</t>
  </si>
  <si>
    <t>ირმა</t>
  </si>
  <si>
    <t>მერებაშვილი</t>
  </si>
  <si>
    <t>ნინო</t>
  </si>
  <si>
    <t>ნოზაძე</t>
  </si>
  <si>
    <t>ვაჟა</t>
  </si>
  <si>
    <t>სალდაძე</t>
  </si>
  <si>
    <t>ნათელა</t>
  </si>
  <si>
    <t>ჭიტაძე</t>
  </si>
  <si>
    <t>გივი</t>
  </si>
  <si>
    <t>ქურციკიძე</t>
  </si>
  <si>
    <t>ზვეზდანა</t>
  </si>
  <si>
    <t>როხაძე</t>
  </si>
  <si>
    <t>თამარი</t>
  </si>
  <si>
    <t>ახვლედიანი</t>
  </si>
  <si>
    <t>გველუკაშვილი</t>
  </si>
  <si>
    <t>ბოტკოველი</t>
  </si>
  <si>
    <t>ინა</t>
  </si>
  <si>
    <t>ივანეიშვილი</t>
  </si>
  <si>
    <t>მაკა</t>
  </si>
  <si>
    <t>ჩარტია</t>
  </si>
  <si>
    <t>ბერუაშვილი</t>
  </si>
  <si>
    <t>ბერიაშვილი</t>
  </si>
  <si>
    <t>მიხეილი</t>
  </si>
  <si>
    <t>ბაგათელია</t>
  </si>
  <si>
    <t>ლია</t>
  </si>
  <si>
    <t>მანაგაძე</t>
  </si>
  <si>
    <t>მანანა</t>
  </si>
  <si>
    <t>ჩხიკვიშვილი</t>
  </si>
  <si>
    <t>ნათია</t>
  </si>
  <si>
    <t>გოგოლაძე</t>
  </si>
  <si>
    <t>გია</t>
  </si>
  <si>
    <t>ცომაია</t>
  </si>
  <si>
    <t>ფირცხალავა</t>
  </si>
  <si>
    <t>მარიამ</t>
  </si>
  <si>
    <t>ღოღობერიძე</t>
  </si>
  <si>
    <t>ხათუნა</t>
  </si>
  <si>
    <t>იანტბელიძე</t>
  </si>
  <si>
    <t>ნანა</t>
  </si>
  <si>
    <t>ზურაბაშვილი</t>
  </si>
  <si>
    <t>ზაურ</t>
  </si>
  <si>
    <t>ბოლქვაძე</t>
  </si>
  <si>
    <t>ნატო</t>
  </si>
  <si>
    <t>გიორგიძე</t>
  </si>
  <si>
    <t>სოფიო</t>
  </si>
  <si>
    <t>ჩხენკელი</t>
  </si>
  <si>
    <t>ლალი</t>
  </si>
  <si>
    <t>ქობულაძე</t>
  </si>
  <si>
    <t>ინდირა</t>
  </si>
  <si>
    <t>ვაჩეიშვილი-ჩიბუხაშვილი</t>
  </si>
  <si>
    <t>ოლღა</t>
  </si>
  <si>
    <t>გოგატიშვილი</t>
  </si>
  <si>
    <t>თინათინი</t>
  </si>
  <si>
    <t>კულალაღაშვილი</t>
  </si>
  <si>
    <t>ეთერი</t>
  </si>
  <si>
    <t>საკანდელიძე</t>
  </si>
  <si>
    <t>ჩანადირი</t>
  </si>
  <si>
    <t>ჩაკვეტაძე</t>
  </si>
  <si>
    <t>აველ</t>
  </si>
  <si>
    <t>ორდინიძე</t>
  </si>
  <si>
    <t>მაია</t>
  </si>
  <si>
    <t>ჭიკაძე</t>
  </si>
  <si>
    <t>ზაზა</t>
  </si>
  <si>
    <t>ბრეგვაძე</t>
  </si>
  <si>
    <t>მამიკონ</t>
  </si>
  <si>
    <t>მარკარიან</t>
  </si>
  <si>
    <t>თამარ</t>
  </si>
  <si>
    <t>კიკვაძე</t>
  </si>
  <si>
    <t>ხურცილავა</t>
  </si>
  <si>
    <t>ქეთევანი</t>
  </si>
  <si>
    <t>სანიკიძე</t>
  </si>
  <si>
    <t>აბესალომ</t>
  </si>
  <si>
    <t>ბარამია</t>
  </si>
  <si>
    <t>ანიკო</t>
  </si>
  <si>
    <t>ყელბერაშვილი</t>
  </si>
  <si>
    <t>მირანდა</t>
  </si>
  <si>
    <t>ციმინტია</t>
  </si>
  <si>
    <t>მეგი</t>
  </si>
  <si>
    <t>დავით</t>
  </si>
  <si>
    <t>ნონა</t>
  </si>
  <si>
    <t>დავითი</t>
  </si>
  <si>
    <t>ნოდარი</t>
  </si>
  <si>
    <t>კახაბერ</t>
  </si>
  <si>
    <t>ბესიკ</t>
  </si>
  <si>
    <t>ტაბატაძე,</t>
  </si>
  <si>
    <t>ბაციაშვილი,</t>
  </si>
  <si>
    <t>დათა</t>
  </si>
  <si>
    <t>ზურაბ</t>
  </si>
  <si>
    <t>ბაქრაძე</t>
  </si>
  <si>
    <t>მზენარა</t>
  </si>
  <si>
    <t>სოსიაშვილი</t>
  </si>
  <si>
    <t>ბეჟან</t>
  </si>
  <si>
    <t>გუნავა</t>
  </si>
  <si>
    <t>ბექა</t>
  </si>
  <si>
    <t>ფერაძე</t>
  </si>
  <si>
    <t>იმნაძე ფირცხალაიშვილი</t>
  </si>
  <si>
    <t>აკობია</t>
  </si>
  <si>
    <t>ძარღუაშვილი</t>
  </si>
  <si>
    <t>ღირსიაშვილი</t>
  </si>
  <si>
    <t>ოქროპირიძე</t>
  </si>
  <si>
    <t>ამაშუკელი</t>
  </si>
  <si>
    <t>გაფრინდაშვილი</t>
  </si>
  <si>
    <t>01019036368</t>
  </si>
  <si>
    <t>59001101753</t>
  </si>
  <si>
    <t>35001003567</t>
  </si>
  <si>
    <t>01009007982</t>
  </si>
  <si>
    <t>60001149859</t>
  </si>
  <si>
    <t>31001055049</t>
  </si>
  <si>
    <t>20001054898</t>
  </si>
  <si>
    <t>60001103427</t>
  </si>
  <si>
    <t>58001002291</t>
  </si>
  <si>
    <t>50001001386</t>
  </si>
  <si>
    <t>40001019781</t>
  </si>
  <si>
    <t>42001011226</t>
  </si>
  <si>
    <t>42001028081</t>
  </si>
  <si>
    <t>01008026984</t>
  </si>
  <si>
    <t>28001009512</t>
  </si>
  <si>
    <t>16001023355</t>
  </si>
  <si>
    <t>39001044496</t>
  </si>
  <si>
    <t>19001023484</t>
  </si>
  <si>
    <t>01036001246</t>
  </si>
  <si>
    <t>01027013443</t>
  </si>
  <si>
    <t>01007012832</t>
  </si>
  <si>
    <t>01006013901</t>
  </si>
  <si>
    <t>01027031941</t>
  </si>
  <si>
    <t>08001026166</t>
  </si>
  <si>
    <t>01017008686</t>
  </si>
  <si>
    <t>47001005158</t>
  </si>
  <si>
    <t>01021009299</t>
  </si>
  <si>
    <t>62004024132</t>
  </si>
  <si>
    <t>01021011379</t>
  </si>
  <si>
    <t>01019039679</t>
  </si>
  <si>
    <t>18001022535</t>
  </si>
  <si>
    <t>ოფის მენეჯერი</t>
  </si>
  <si>
    <t>სპეციალიტი</t>
  </si>
  <si>
    <t>არქივის უფროსი</t>
  </si>
  <si>
    <t>უფროსი სპეციალიტი</t>
  </si>
  <si>
    <t>პარტიის კოორდინატორი</t>
  </si>
  <si>
    <t>ბუღალტერი</t>
  </si>
  <si>
    <t>ხელშეკრულება</t>
  </si>
  <si>
    <t>კოორდინატორი</t>
  </si>
  <si>
    <t>იურისტი</t>
  </si>
  <si>
    <t>თიბისი</t>
  </si>
  <si>
    <t>GE67TB7002836080100009</t>
  </si>
  <si>
    <t>GE32TB7000028365800001</t>
  </si>
  <si>
    <t>დოლარი</t>
  </si>
  <si>
    <t>GE79TB7000028366800001</t>
  </si>
  <si>
    <t>სეიფი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</si>
  <si>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</si>
  <si>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</si>
  <si>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</si>
  <si>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</si>
  <si>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</si>
  <si>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</si>
  <si>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</si>
  <si>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</si>
  <si>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იჯარა</t>
  </si>
  <si>
    <t>თბილისი</t>
  </si>
  <si>
    <t>ქუთაისი</t>
  </si>
  <si>
    <t>თელავი</t>
  </si>
  <si>
    <t>ოზურგეთი</t>
  </si>
  <si>
    <t>გურჯაანი</t>
  </si>
  <si>
    <t>საგარაჯო</t>
  </si>
  <si>
    <t>ხელვაჩაური</t>
  </si>
  <si>
    <t>მცხეთა</t>
  </si>
  <si>
    <t>ხობი</t>
  </si>
  <si>
    <t>ქობულეთი</t>
  </si>
  <si>
    <t>ხაშური</t>
  </si>
  <si>
    <t>კასპი</t>
  </si>
  <si>
    <t>გორი</t>
  </si>
  <si>
    <t>ტყიბული</t>
  </si>
  <si>
    <t>ბორჯომი</t>
  </si>
  <si>
    <t>თბილისი გლდანი</t>
  </si>
  <si>
    <t>სიღნაღი</t>
  </si>
  <si>
    <t>შუახევი</t>
  </si>
  <si>
    <t>ხულო</t>
  </si>
  <si>
    <t>ქედა</t>
  </si>
  <si>
    <t>რუსთვი</t>
  </si>
  <si>
    <t>თბილისი ვაზისუბანი</t>
  </si>
  <si>
    <t>თიანეთი</t>
  </si>
  <si>
    <t>15/03/2017-უვადო</t>
  </si>
  <si>
    <t>01/04/2017-01/11/2017</t>
  </si>
  <si>
    <t>01/06/2017-01/11/2017</t>
  </si>
  <si>
    <t>01/05/2017-01/11/2017</t>
  </si>
  <si>
    <t>01/03/2017-01/11/2017</t>
  </si>
  <si>
    <t>16/05/2017-01/11/2017</t>
  </si>
  <si>
    <t>15/02/2017-01/11/2017</t>
  </si>
  <si>
    <t>16/06/2017-01/11/2017</t>
  </si>
  <si>
    <t>16/04/2017-01/11/2017</t>
  </si>
  <si>
    <t>01/09/2017-01/11/2017</t>
  </si>
  <si>
    <t>21/08/2017-01/11/2017</t>
  </si>
  <si>
    <t>20/08/2017-01/11/2017</t>
  </si>
  <si>
    <t>496კვ.მ</t>
  </si>
  <si>
    <t>160კვ.მ</t>
  </si>
  <si>
    <t>170კვ.მ</t>
  </si>
  <si>
    <t>150კვ.მ</t>
  </si>
  <si>
    <t>44.3 კვ.მ</t>
  </si>
  <si>
    <t>50.9კვ.მ</t>
  </si>
  <si>
    <t>60კვ.მ</t>
  </si>
  <si>
    <t>143კვ.მ</t>
  </si>
  <si>
    <t>90კვ.მ</t>
  </si>
  <si>
    <t>100კვ.მ</t>
  </si>
  <si>
    <t>45კვ.მ</t>
  </si>
  <si>
    <t>22კვ.მ</t>
  </si>
  <si>
    <t>50კვ.მ</t>
  </si>
  <si>
    <t>70კვ.მ</t>
  </si>
  <si>
    <t>57.26კვ.მ</t>
  </si>
  <si>
    <t>40.21კვ.მ</t>
  </si>
  <si>
    <t>27.17კვ.მ</t>
  </si>
  <si>
    <t>29.6კვ.მ</t>
  </si>
  <si>
    <t>17კვ.მ</t>
  </si>
  <si>
    <t>122.38კვ.მ</t>
  </si>
  <si>
    <t>26.76 კვ.</t>
  </si>
  <si>
    <t>71.06 კვ.</t>
  </si>
  <si>
    <t>36.86 კვ.</t>
  </si>
  <si>
    <t>2200აშშ დოლარის ექვივალენტი</t>
  </si>
  <si>
    <t>1300აშშ დოლარის ექვივალენტი</t>
  </si>
  <si>
    <t>1400აშშ დოლარის ექვივალენტი</t>
  </si>
  <si>
    <t>500აშშ დოლარის ექვივალენტი</t>
  </si>
  <si>
    <t>337.50აშშ დოლარის ექვივალენტი</t>
  </si>
  <si>
    <t>01034002311</t>
  </si>
  <si>
    <t>19001010940</t>
  </si>
  <si>
    <t>01002018986</t>
  </si>
  <si>
    <t>61002008398</t>
  </si>
  <si>
    <t>01022012675</t>
  </si>
  <si>
    <t>01015004447</t>
  </si>
  <si>
    <t>23001001723</t>
  </si>
  <si>
    <t>402003318</t>
  </si>
  <si>
    <t>შპს ,,ხორო''</t>
  </si>
  <si>
    <t>შპს ელია 2009</t>
  </si>
  <si>
    <t>შპს ბორჯომის N1 აფთიაქი</t>
  </si>
  <si>
    <t>შპს კასს ჰოტელს</t>
  </si>
  <si>
    <t>01.15.04.020.004</t>
  </si>
  <si>
    <t>03.04.24.112</t>
  </si>
  <si>
    <t>53.20.41.134.01.503</t>
  </si>
  <si>
    <t>26.26.47.056.01.003</t>
  </si>
  <si>
    <t>51.01.10.611.01.502</t>
  </si>
  <si>
    <t>55.12.76.022</t>
  </si>
  <si>
    <t>05.35.26.286</t>
  </si>
  <si>
    <t>72.07.04.354</t>
  </si>
  <si>
    <t>45.21.03.115.01.500</t>
  </si>
  <si>
    <t>20.42.06.106</t>
  </si>
  <si>
    <t>69.08.59.128</t>
  </si>
  <si>
    <t>67.01.17.088.01.500</t>
  </si>
  <si>
    <t>66.45.20.048</t>
  </si>
  <si>
    <t>39.01.05.035.01.008</t>
  </si>
  <si>
    <t>43.31.68.049</t>
  </si>
  <si>
    <t>64.03.14.001</t>
  </si>
  <si>
    <t>01.11.13.001.012.01.517</t>
  </si>
  <si>
    <t>56.04.51.007</t>
  </si>
  <si>
    <t>24.02.01.549</t>
  </si>
  <si>
    <t>23.11.31.057.01.503</t>
  </si>
  <si>
    <t>02.03.02.050.01.114ა</t>
  </si>
  <si>
    <t>01.12.03.002.009.01.501</t>
  </si>
  <si>
    <t>01.17.07.036.001.01.511</t>
  </si>
  <si>
    <t>73.05.29.004.01.032</t>
  </si>
  <si>
    <t xml:space="preserve">01.10.12.025.027 </t>
  </si>
  <si>
    <t>01.19.34.003.009.02.512</t>
  </si>
  <si>
    <t>36.01.31.152</t>
  </si>
  <si>
    <t>63.18.32.004</t>
  </si>
  <si>
    <t>34.08.56.033.01.029</t>
  </si>
  <si>
    <t>38.10.04.059.01.505</t>
  </si>
  <si>
    <t>29.08.07.021.01.501</t>
  </si>
  <si>
    <t xml:space="preserve"> 04.01.11.192</t>
  </si>
  <si>
    <t>21.03.35.025</t>
  </si>
  <si>
    <t>31.01.22.150</t>
  </si>
  <si>
    <t>86.19.24.016</t>
  </si>
  <si>
    <t>33.09.01.980.01.502</t>
  </si>
  <si>
    <t>32.10.08.011.01.503</t>
  </si>
  <si>
    <t>35.01.45.043.01.500</t>
  </si>
  <si>
    <t>28.01.21.073</t>
  </si>
  <si>
    <t>54.01.54.084</t>
  </si>
  <si>
    <t>52.08.35.255</t>
  </si>
  <si>
    <t>37.07.44.039</t>
  </si>
  <si>
    <t>68.10.02.039.01.502</t>
  </si>
  <si>
    <t>01.16.02.001.003.01.539</t>
  </si>
  <si>
    <t>89.03.02.031</t>
  </si>
  <si>
    <t>27.06.56.159</t>
  </si>
  <si>
    <t>01.13.03.049.009.01.518</t>
  </si>
  <si>
    <t>01.17.14.002.005.01.505</t>
  </si>
  <si>
    <t>50.04.11.095</t>
  </si>
  <si>
    <t>40.01.34.017</t>
  </si>
  <si>
    <t>01.10.06.006.014.01.538</t>
  </si>
  <si>
    <t>01.12.08.003.014</t>
  </si>
  <si>
    <t>82.01.46.192</t>
  </si>
  <si>
    <t>71.51.02.829.01.001</t>
  </si>
  <si>
    <t>01.14.01.006.025</t>
  </si>
  <si>
    <t>53.20.41.134.01.005</t>
  </si>
  <si>
    <t>88.19.04.757</t>
  </si>
  <si>
    <t>01.10.14.015.017.01.556</t>
  </si>
  <si>
    <t>44.01.26.125</t>
  </si>
  <si>
    <t>47.11.43.070.01.509</t>
  </si>
  <si>
    <t>62.09.37.114</t>
  </si>
  <si>
    <t>01.14.11.002.026.03.552.023</t>
  </si>
  <si>
    <t>01.19.20.005.064.01.500</t>
  </si>
  <si>
    <t>80.06.63.003</t>
  </si>
  <si>
    <t>01.19.27.006.022</t>
  </si>
  <si>
    <t>46.02.31.043.01.502</t>
  </si>
  <si>
    <t>01.17.01.104.011</t>
  </si>
  <si>
    <t>01.19.39.013.002.01.509</t>
  </si>
  <si>
    <t>84.01.37.057</t>
  </si>
  <si>
    <t>02.05.02.028</t>
  </si>
  <si>
    <t>01.72.14.024.218.01.002</t>
  </si>
  <si>
    <t>87.04.23.129</t>
  </si>
  <si>
    <t>01.19.35.004.005.01.017</t>
  </si>
  <si>
    <t>81.15.13.229.01.502</t>
  </si>
  <si>
    <t>01.13.04.020.027</t>
  </si>
  <si>
    <t>60.01.01.152.01.506</t>
  </si>
  <si>
    <t>57.06.56.094</t>
  </si>
  <si>
    <t>01.12.13.041.017.01.02.003</t>
  </si>
  <si>
    <t>01.11.05.002.002.01.506</t>
  </si>
  <si>
    <t>85.21.25.101</t>
  </si>
  <si>
    <t>83.02.08.136.01.500</t>
  </si>
  <si>
    <t>05.30.25.008.01.515</t>
  </si>
  <si>
    <t>30.11.33.391</t>
  </si>
  <si>
    <t>02.04.03.010.01.021</t>
  </si>
  <si>
    <t>01.11.10.005.007.01.023</t>
  </si>
  <si>
    <t>01.10.14.004.059.01.500</t>
  </si>
  <si>
    <t>01.12.13.017.002.01.500.502</t>
  </si>
  <si>
    <t>03.05.22.658</t>
  </si>
  <si>
    <t>01.14.04.014.002.01.520</t>
  </si>
  <si>
    <t>65.12.34.178</t>
  </si>
  <si>
    <t>61.05.21.104</t>
  </si>
  <si>
    <t>57.07.52.018</t>
  </si>
  <si>
    <t>41.15.41.028</t>
  </si>
  <si>
    <t>03.03.04.020.01.503</t>
  </si>
  <si>
    <t>ჭიათურა, წერეთლის 1</t>
  </si>
  <si>
    <t>წყალტუბო, დედა-ენის 9</t>
  </si>
  <si>
    <t>ფოთი, აღმაშენებლის 14(16)</t>
  </si>
  <si>
    <t>ქედა, 9 აპრილის 1</t>
  </si>
  <si>
    <t>ვანი</t>
  </si>
  <si>
    <t>ამბროლაური, ჭავჭავაძის 2</t>
  </si>
  <si>
    <t>თერჯოლა, რუსთაველის 107</t>
  </si>
  <si>
    <t>ზესტაფონი, აღმაშენებლის 85</t>
  </si>
  <si>
    <t>საჩხერე, აღმაშენებლის 7ა</t>
  </si>
  <si>
    <t>ჩოხატაური, დუმბაძის ქ.</t>
  </si>
  <si>
    <t>ლაგოდეხი, წმინდა ნინოს 9</t>
  </si>
  <si>
    <t>დედოფლისწყარო, რუსთაველი ქ.</t>
  </si>
  <si>
    <t>ხონი, ჭანტურიას შეს. 5, N16</t>
  </si>
  <si>
    <t>ქარელი, 9 აპრილის ქ. 9</t>
  </si>
  <si>
    <t>თბილისი, ც. დადიანის 39</t>
  </si>
  <si>
    <t>ცაგერი</t>
  </si>
  <si>
    <t>ლანჩხუთი, თბილისის ქ. 4</t>
  </si>
  <si>
    <t>თბილისი, დიღმის მასივი</t>
  </si>
  <si>
    <t>თბილისი, ბერი გაბრიელ სალოსის გამზ. 149</t>
  </si>
  <si>
    <t>ახმეტა, ლესელიძის 5</t>
  </si>
  <si>
    <t>აბაშა, თავისუფლების 79</t>
  </si>
  <si>
    <t>თბილისი, დიდი დიღომი, პეტრიწის 11</t>
  </si>
  <si>
    <t>თბილისი, გურამიშვილის 58/2</t>
  </si>
  <si>
    <t>დმანისი</t>
  </si>
  <si>
    <t>დუშეთი</t>
  </si>
  <si>
    <t>თბილისი, ბ. ჟღენტის 42</t>
  </si>
  <si>
    <t>თელავი, სააკაძის 2</t>
  </si>
  <si>
    <t>ონი, ჯაფარიძის შესახ. 1, N5</t>
  </si>
  <si>
    <t>თბილისი, ტაშკენტის 10 ა</t>
  </si>
  <si>
    <t>სენაკი, რუსთაველის 49</t>
  </si>
  <si>
    <t>წალენჯიხა, გამსახურდიას 9</t>
  </si>
  <si>
    <t>ახალციხე, მანველაშვილის 20</t>
  </si>
  <si>
    <t xml:space="preserve">თბილისი, ი. ჭავჭავძის N 70, ბ 23 </t>
  </si>
  <si>
    <t>თბილისი, ვარკეთილი, მესამე მასივი, ზამო პლატო N 33 ბ</t>
  </si>
  <si>
    <t>ბოლნისი, დ. აღმაშენებლის 82</t>
  </si>
  <si>
    <t>თბილისი, ლილოს საცხოვრებელი რაიონი (ნაკვ. 06/001)</t>
  </si>
  <si>
    <t>დაბა ჩხოროწყუ, დ. აღმაშენებლის 14</t>
  </si>
  <si>
    <t>თბილისი, თელავის შესახვევი N 1</t>
  </si>
  <si>
    <t>თბილისი, ვარკეთილი 3, 3-ე ა მკ. კორპ 320;</t>
  </si>
  <si>
    <t>თეთრიწყარო, აღმაშენებლის 185</t>
  </si>
  <si>
    <t>რუსთავი, რჩეულიშვილის ქუჩის მიმდებარე ტერიტორია</t>
  </si>
  <si>
    <t>თბილისი, სოფელი დიღომი, კორპ 1</t>
  </si>
  <si>
    <t>ლენტეხი, სტალინის ქ.</t>
  </si>
  <si>
    <t>თბილისი, მოსკოვის გამზირი კორპ 41</t>
  </si>
  <si>
    <t>გარდაბანი, დ. აღმაშენებლის 99</t>
  </si>
  <si>
    <t>თბილისი, წერეთლის 126</t>
  </si>
  <si>
    <t>ასპინძა, თამარის ქუჩა N 1</t>
  </si>
  <si>
    <t>ყვარელი, მარჯანიშვილის 53</t>
  </si>
  <si>
    <t>თბილისი, ხევსურეთის 17, მანჯგალაძე ხევსურეთის 18/17</t>
  </si>
  <si>
    <t>თბილისი, გლდანის ხევი, კორპ 2</t>
  </si>
  <si>
    <t>წალკა, თამარ მეფის 81</t>
  </si>
  <si>
    <t>მარნეული, ერეკლე II -ს 3</t>
  </si>
  <si>
    <t>ბათუმი, გრიშაშვილის 2</t>
  </si>
  <si>
    <t>ბაღდათი, კახიანის 4</t>
  </si>
  <si>
    <t>რუსთავი, მეგობრობის გამზირი 10</t>
  </si>
  <si>
    <t>თბილისი, გლდანი, მე-7 მკ. კორპ 4</t>
  </si>
  <si>
    <t>თბილისი, ბუდაპეშტის 1ბ</t>
  </si>
  <si>
    <t>თბილისი, ც. დადიანის, 2-ე მკ. კორპ 3</t>
  </si>
  <si>
    <t>ქუთაისი, ნიკეას 19ა</t>
  </si>
  <si>
    <t>თბილისი, ვაჟა ფშაველას გამზ. 93, მე-4 კვ. კორპ 2ა</t>
  </si>
  <si>
    <t>ნინოწმინდა, პუშკინის შესახვევი 11</t>
  </si>
  <si>
    <t>ადიგენი, წერეთლის 4</t>
  </si>
  <si>
    <t>ყვარელი, სოფელი შილდა</t>
  </si>
  <si>
    <t>მარტვილი, სოფელი დიდი ჭყონი</t>
  </si>
  <si>
    <t>ქუთაისი, პუშკინის 12-14/ საღარაძის 3</t>
  </si>
  <si>
    <t>თბილისი, ტაშკენტის ქუჩა N 52</t>
  </si>
  <si>
    <t>თბილისი, მოსკოვის გამზირი კორპ. 38</t>
  </si>
  <si>
    <t>ხარაგაული, ანზორ კიკნაძის 22</t>
  </si>
  <si>
    <t>ახალქალაქი, ჩარენცის ქ. 19</t>
  </si>
  <si>
    <t>სამტრედია, ჭავჭავაძის 3</t>
  </si>
  <si>
    <t>შპს ეიდიესეს პრინტი</t>
  </si>
  <si>
    <t>ბეჭდური რეკლამი ხარჯი</t>
  </si>
  <si>
    <t>205258709</t>
  </si>
  <si>
    <t>შპს გამომცემლობა კოლორი</t>
  </si>
  <si>
    <t>208149859</t>
  </si>
  <si>
    <t>შპს დგარი</t>
  </si>
  <si>
    <t>406145817</t>
  </si>
  <si>
    <t>შპს znm grup</t>
  </si>
  <si>
    <t>412681904</t>
  </si>
  <si>
    <t>ი.მ გიორგი გიორგაძე</t>
  </si>
  <si>
    <t>61008019395</t>
  </si>
  <si>
    <t>შპს ALFA</t>
  </si>
  <si>
    <t>412683528</t>
  </si>
  <si>
    <t>შპს ოქროს ვარსკვლავი</t>
  </si>
  <si>
    <t>412672406</t>
  </si>
  <si>
    <t>შპს ტრივიჟენ</t>
  </si>
  <si>
    <t>ი/მ რუბენ ვახრამიან</t>
  </si>
  <si>
    <t>07001017038</t>
  </si>
  <si>
    <t>შპს რაპაკა</t>
  </si>
  <si>
    <t>412704505</t>
  </si>
  <si>
    <t>ქრისტინე კბილაძე</t>
  </si>
  <si>
    <t>01011053971</t>
  </si>
  <si>
    <t>ი/მ კობა გაბაიძე</t>
  </si>
  <si>
    <t>61002002214</t>
  </si>
  <si>
    <t>შპს 'არდიექსი'</t>
  </si>
  <si>
    <t>204433032</t>
  </si>
  <si>
    <t>ბრენდირებული აქსესუარებით რკლამის ხარჯი</t>
  </si>
  <si>
    <t>სსიპ საარჩევნო სისტემების განვითარების, რეფორმებისა და სწავლების ცენტრიდან მიღებული სახსრების  ხარჯი(სასტუმროს მომსახურება)</t>
  </si>
  <si>
    <t>დავით თარხან-მოურავი ირმა ინაშვილი საქართველოს პატრიოტთა ალიანსი</t>
  </si>
  <si>
    <t>09001009188</t>
  </si>
  <si>
    <t>08001027124</t>
  </si>
  <si>
    <t>01011001192</t>
  </si>
  <si>
    <t>13001015024</t>
  </si>
  <si>
    <t>07001037722</t>
  </si>
  <si>
    <t>01023003317</t>
  </si>
  <si>
    <t>მსუბუქი მაღალი გამავლობის</t>
  </si>
  <si>
    <t>HATCHBACK</t>
  </si>
  <si>
    <t>უნივერსალი</t>
  </si>
  <si>
    <t>მაღალი გამავლობის</t>
  </si>
  <si>
    <t>ვენი</t>
  </si>
  <si>
    <t>ავტობუსი</t>
  </si>
  <si>
    <t>MERCEDES-BENZ</t>
  </si>
  <si>
    <t>OPEL</t>
  </si>
  <si>
    <t>HONDA</t>
  </si>
  <si>
    <t>MITSUBISHI</t>
  </si>
  <si>
    <t>FLAT</t>
  </si>
  <si>
    <t>SUBARU</t>
  </si>
  <si>
    <t>ვაზ</t>
  </si>
  <si>
    <t>LAND ROVER</t>
  </si>
  <si>
    <t>JEEP</t>
  </si>
  <si>
    <t>FIAT</t>
  </si>
  <si>
    <t>გაზ</t>
  </si>
  <si>
    <t>TOYOTA</t>
  </si>
  <si>
    <t>NISSAN</t>
  </si>
  <si>
    <t>MAZDA</t>
  </si>
  <si>
    <t>BMW</t>
  </si>
  <si>
    <t>VOLKSWAGEN</t>
  </si>
  <si>
    <t>FORD</t>
  </si>
  <si>
    <t>E 320 CDI</t>
  </si>
  <si>
    <t>INTEORA</t>
  </si>
  <si>
    <t>PAJERO</t>
  </si>
  <si>
    <t>A170 CDI</t>
  </si>
  <si>
    <t>PANDA</t>
  </si>
  <si>
    <t>FORESTER</t>
  </si>
  <si>
    <t>FREELANDER</t>
  </si>
  <si>
    <t>PAJERO IO</t>
  </si>
  <si>
    <t>GRAND CHEROKEE</t>
  </si>
  <si>
    <t>VECTRA B</t>
  </si>
  <si>
    <t>ჩინ კუეცენტი</t>
  </si>
  <si>
    <t>HR-V 1.6</t>
  </si>
  <si>
    <t>VITZ</t>
  </si>
  <si>
    <t>GRAND HIACE</t>
  </si>
  <si>
    <t>WINGROAD</t>
  </si>
  <si>
    <t>MPV</t>
  </si>
  <si>
    <t>ODYSSEY</t>
  </si>
  <si>
    <t>C180</t>
  </si>
  <si>
    <t>იმპრეზა</t>
  </si>
  <si>
    <t>ZAFIRA</t>
  </si>
  <si>
    <t>PASSAT</t>
  </si>
  <si>
    <t>GIMA</t>
  </si>
  <si>
    <t xml:space="preserve">VECTRA </t>
  </si>
  <si>
    <t>TRANSIT</t>
  </si>
  <si>
    <t>LIBERTY</t>
  </si>
  <si>
    <t>PAJERO 10</t>
  </si>
  <si>
    <t>ASTRA C</t>
  </si>
  <si>
    <t>TIDA</t>
  </si>
  <si>
    <t>GG 715 EE</t>
  </si>
  <si>
    <t>HBH 100</t>
  </si>
  <si>
    <t>HCH 251</t>
  </si>
  <si>
    <t>GZ 280 ZG</t>
  </si>
  <si>
    <t>BB 670 MM</t>
  </si>
  <si>
    <t>ZU 400 RY</t>
  </si>
  <si>
    <t>IGI 531</t>
  </si>
  <si>
    <t>GI 002 VI</t>
  </si>
  <si>
    <t>GGO 418</t>
  </si>
  <si>
    <t>LA 788 LI</t>
  </si>
  <si>
    <t>BBR 459</t>
  </si>
  <si>
    <t>OLC 074</t>
  </si>
  <si>
    <t>SA 715 AS</t>
  </si>
  <si>
    <t>AAJ 418</t>
  </si>
  <si>
    <t>TT 041 TT</t>
  </si>
  <si>
    <t>AHI 929</t>
  </si>
  <si>
    <t>AE 579 AA</t>
  </si>
  <si>
    <t>KN 001 DM</t>
  </si>
  <si>
    <t>TB 296 TB</t>
  </si>
  <si>
    <t>BBO 609</t>
  </si>
  <si>
    <t>WO 594 WO</t>
  </si>
  <si>
    <t>QJQ 346</t>
  </si>
  <si>
    <t>RYR 061</t>
  </si>
  <si>
    <t>FF 596 XX</t>
  </si>
  <si>
    <t>IA 987 AI</t>
  </si>
  <si>
    <t>AQA 860</t>
  </si>
  <si>
    <t>WW 165 VV</t>
  </si>
  <si>
    <t>FQF 796</t>
  </si>
  <si>
    <t>ZHZ 310</t>
  </si>
  <si>
    <t>SS 520 SA</t>
  </si>
  <si>
    <t>TB 092 TB</t>
  </si>
  <si>
    <t>AB 802 BA</t>
  </si>
  <si>
    <t>ZU 758 ZU</t>
  </si>
  <si>
    <t>XQ 057 QX</t>
  </si>
  <si>
    <t>GOO 323</t>
  </si>
  <si>
    <t>MM 721 QQ</t>
  </si>
  <si>
    <t>07001005729</t>
  </si>
  <si>
    <t>07001009890</t>
  </si>
  <si>
    <t>08001001492</t>
  </si>
  <si>
    <t>61009001379</t>
  </si>
  <si>
    <t>09001000494</t>
  </si>
  <si>
    <t>61010002560</t>
  </si>
  <si>
    <t>61006016937</t>
  </si>
  <si>
    <t>61004004318</t>
  </si>
  <si>
    <t>61006006293</t>
  </si>
  <si>
    <t>61001008418</t>
  </si>
  <si>
    <t>38001010926</t>
  </si>
  <si>
    <t>01010015768</t>
  </si>
  <si>
    <t>01017056222</t>
  </si>
  <si>
    <t>01019001081</t>
  </si>
  <si>
    <t>01024008979</t>
  </si>
  <si>
    <t>01011039947</t>
  </si>
  <si>
    <t>01011039602</t>
  </si>
  <si>
    <t>23001000854</t>
  </si>
  <si>
    <t>01027064127</t>
  </si>
  <si>
    <t>62001015415</t>
  </si>
  <si>
    <t>62006002670</t>
  </si>
  <si>
    <t>01013003908</t>
  </si>
  <si>
    <t>01030014082</t>
  </si>
  <si>
    <t>25001001637</t>
  </si>
  <si>
    <t>15001004043</t>
  </si>
  <si>
    <t>49001003816</t>
  </si>
  <si>
    <t>10002001096</t>
  </si>
  <si>
    <t>01021006374</t>
  </si>
  <si>
    <t>20001003381</t>
  </si>
  <si>
    <t>13001064392</t>
  </si>
  <si>
    <t>51001008059</t>
  </si>
  <si>
    <t>17001001237</t>
  </si>
  <si>
    <t>42001001947</t>
  </si>
  <si>
    <t>11001010911</t>
  </si>
  <si>
    <t>ნიკო ბაგაშვილი</t>
  </si>
  <si>
    <t>ბაბკენ ღაზანჯიან</t>
  </si>
  <si>
    <t>ნორიკ კარაპეტიან</t>
  </si>
  <si>
    <t>თინათინი მოზაიძე</t>
  </si>
  <si>
    <t>ილია კიტრიშვილი</t>
  </si>
  <si>
    <t>ზურაბი ტუნაძე</t>
  </si>
  <si>
    <t>ანზორ ჯანელიძე</t>
  </si>
  <si>
    <t>გივი თავდგირიძე</t>
  </si>
  <si>
    <t>ირაკლი შერვაშიძე</t>
  </si>
  <si>
    <t>ვალერი მოწყობილი</t>
  </si>
  <si>
    <t>მამუკა გათენაძე</t>
  </si>
  <si>
    <t xml:space="preserve">მიხეილ ქვარიანი </t>
  </si>
  <si>
    <t>კახაბერი ჭიტაძე</t>
  </si>
  <si>
    <t>თეიმურაზ ქურხაშვილი</t>
  </si>
  <si>
    <t>ლალი ყაჭეიშვილი</t>
  </si>
  <si>
    <t>ბაადურ ჩალაგაშვილი</t>
  </si>
  <si>
    <t>თამარი გიუნაშვილი</t>
  </si>
  <si>
    <t>ვაჟა ჯელაძე</t>
  </si>
  <si>
    <t>რეზო ბოღრაშვილი</t>
  </si>
  <si>
    <t>რომანოზ ორდინიძე</t>
  </si>
  <si>
    <t>დავით კაჭკაჭური</t>
  </si>
  <si>
    <t>გია ფოჩხუა</t>
  </si>
  <si>
    <t>ბუხუტიჭაჭუა</t>
  </si>
  <si>
    <t>დავითჯირაშვილი</t>
  </si>
  <si>
    <t>ავთანდილი რეხვიაშვილი</t>
  </si>
  <si>
    <t>ხათუნა იმედაშვილი</t>
  </si>
  <si>
    <t>ლევანი ცინდელიანი</t>
  </si>
  <si>
    <t>თენგიზიკოპალიანი</t>
  </si>
  <si>
    <t>ნიკოლოზ კიკნაძე</t>
  </si>
  <si>
    <t>ზურაბი შავგულიძე</t>
  </si>
  <si>
    <t>ნათია ხურციძე</t>
  </si>
  <si>
    <t>მერაბი ციმინტია</t>
  </si>
  <si>
    <t>კობა კოპრაშვილი</t>
  </si>
  <si>
    <t>არჩილ თვალიაშვილი</t>
  </si>
  <si>
    <t>თეიმურაზ ხუტაშვილი</t>
  </si>
  <si>
    <t>აბესალომ მამულაშვილი</t>
  </si>
  <si>
    <t>XMX001</t>
  </si>
  <si>
    <t>არჩ</t>
  </si>
  <si>
    <t>არჩილ მჭედლიშვილი</t>
  </si>
  <si>
    <t>იოსებ ალიმბარაშვილი</t>
  </si>
  <si>
    <t>RGR752</t>
  </si>
  <si>
    <t>სედანი</t>
  </si>
  <si>
    <t>საკუთრება</t>
  </si>
  <si>
    <t>MONTERO SPORT</t>
  </si>
  <si>
    <t>ZZ586QQ</t>
  </si>
  <si>
    <t>BB170VV</t>
  </si>
  <si>
    <t xml:space="preserve"> ცისმარი ბოჭორიშვილი</t>
  </si>
  <si>
    <t>მანანა რეხვიაშვილი</t>
  </si>
  <si>
    <t>ივანე ფირცხალაიშვილი</t>
  </si>
  <si>
    <t>ხვთისავარი მჭედლიშვილი</t>
  </si>
  <si>
    <t>მარიამი მჭედლიშვილი</t>
  </si>
  <si>
    <t>დალი ბიბილაშვილი</t>
  </si>
  <si>
    <t>სოფიო ჯინჭარაძე</t>
  </si>
  <si>
    <t>უჩა ურუშაძე</t>
  </si>
  <si>
    <t>24001002647</t>
  </si>
  <si>
    <t>გიორგი წიკლაური</t>
  </si>
  <si>
    <t>ზაურ გუგუტიშვილი</t>
  </si>
  <si>
    <t>ისიდორე ლომთაძე</t>
  </si>
  <si>
    <t>ზუგდიდი</t>
  </si>
  <si>
    <t>ნანული ლომთაძე</t>
  </si>
  <si>
    <t>სტეფანე აბგარიანი</t>
  </si>
  <si>
    <t>ოთარ ბერიაშვილი</t>
  </si>
  <si>
    <t>გურამ გუნდაძე</t>
  </si>
  <si>
    <t>რეზო ანანიძე</t>
  </si>
  <si>
    <t>მიხეილ ბერიძე</t>
  </si>
  <si>
    <t>კობა ქეშიკაშვილი</t>
  </si>
  <si>
    <t>თბილისი, ანაპის 14-ე დივიზიის ქუჩა 35ა</t>
  </si>
  <si>
    <t>22/08/2017-01/11/2017</t>
  </si>
  <si>
    <t>მანანა ტოკლიკიშვილი</t>
  </si>
  <si>
    <t>ბახტიარ ტაგიევი</t>
  </si>
  <si>
    <t>ნათელა მამულაშვილი</t>
  </si>
  <si>
    <t xml:space="preserve">100 კვ.მ </t>
  </si>
  <si>
    <t>01024021693</t>
  </si>
  <si>
    <t>რომან ახობაძე</t>
  </si>
  <si>
    <t>22/03/2017-01/11/2017</t>
  </si>
  <si>
    <t xml:space="preserve">21 კვ.მ </t>
  </si>
  <si>
    <t>10001020359</t>
  </si>
  <si>
    <t>ლალი გაბადაძე</t>
  </si>
  <si>
    <t>28/07/2017-01/11/2017</t>
  </si>
  <si>
    <t>85 კვ.მ</t>
  </si>
  <si>
    <t>დავით მღებრიშვილი</t>
  </si>
  <si>
    <t>01/08/2017-01/11/2017</t>
  </si>
  <si>
    <t>120 კვ.მ</t>
  </si>
  <si>
    <t>07001006842</t>
  </si>
  <si>
    <t>სოკრატ გრიგორიან</t>
  </si>
  <si>
    <t>49.30 კვ.მ</t>
  </si>
  <si>
    <t>თეიმურაზ ღვინიანიძე</t>
  </si>
  <si>
    <t>57 კვ.მ</t>
  </si>
  <si>
    <t xml:space="preserve">01015000882 </t>
  </si>
  <si>
    <t xml:space="preserve"> ხათუთი კავთელაძე</t>
  </si>
  <si>
    <t>16/08/2017-01/11/2017</t>
  </si>
  <si>
    <t>57.06 კვ.მ</t>
  </si>
  <si>
    <t>მირიანი ლიპარტელიანი</t>
  </si>
  <si>
    <t>10/08/2017-10/11/2017</t>
  </si>
  <si>
    <t>95.41 კვ.მ</t>
  </si>
  <si>
    <t xml:space="preserve"> 01007001166 </t>
  </si>
  <si>
    <t>გია პატეიშვილი</t>
  </si>
  <si>
    <t>60 კვ.მ</t>
  </si>
  <si>
    <t>მირზა აბაშიძე</t>
  </si>
  <si>
    <t>100 კვ.მ</t>
  </si>
  <si>
    <t>მერი დიასამიძე</t>
  </si>
  <si>
    <t>35 კვ.მ</t>
  </si>
  <si>
    <t>01024053703</t>
  </si>
  <si>
    <t>გიორგი თევზაძე</t>
  </si>
  <si>
    <t>63.50 კვ.მ</t>
  </si>
  <si>
    <t>ირმა ლაფაჩი</t>
  </si>
  <si>
    <t>10/08/2017-01/11/2017</t>
  </si>
  <si>
    <t>01025015079</t>
  </si>
  <si>
    <t xml:space="preserve">დავით აბაშიძე </t>
  </si>
  <si>
    <t>115.24 კვ.მ</t>
  </si>
  <si>
    <t>01005002179</t>
  </si>
  <si>
    <t>არჩილ ქურდევანიძე</t>
  </si>
  <si>
    <t>18/08/2017-01/11/2017</t>
  </si>
  <si>
    <t>80 კვ.მ</t>
  </si>
  <si>
    <t>ავალინა კუტუბიძე</t>
  </si>
  <si>
    <t>31 კვ.მ</t>
  </si>
  <si>
    <t>01024021062</t>
  </si>
  <si>
    <t>მაკა ხელაშვილი</t>
  </si>
  <si>
    <t>33.60 კვ.მ</t>
  </si>
  <si>
    <t>01030003767</t>
  </si>
  <si>
    <t>მარინე ხარაშვილი</t>
  </si>
  <si>
    <t>50 კვ.მ</t>
  </si>
  <si>
    <t>მერი ცაგარეიშვილი</t>
  </si>
  <si>
    <t>92.25 კვ.მ</t>
  </si>
  <si>
    <t>ქეთევან აბაშიშვილი</t>
  </si>
  <si>
    <t>116.33 კვ.მ</t>
  </si>
  <si>
    <t>01034002062</t>
  </si>
  <si>
    <t>ნათია აბულაძე</t>
  </si>
  <si>
    <t>მზია ყვირილიანი</t>
  </si>
  <si>
    <t>40 კვ.მ</t>
  </si>
  <si>
    <t>მადონა მეგენეიშვილი</t>
  </si>
  <si>
    <t>31.50 კვ.მ</t>
  </si>
  <si>
    <t>01030010967</t>
  </si>
  <si>
    <t>ზურაბ ფხაკაძე</t>
  </si>
  <si>
    <t>01/09/2017-01/03/2018</t>
  </si>
  <si>
    <t>45 კვ.მ</t>
  </si>
  <si>
    <t>211358895</t>
  </si>
  <si>
    <t>სს ,,მაცნე''</t>
  </si>
  <si>
    <t>39 კვ.მ</t>
  </si>
  <si>
    <t xml:space="preserve">08001000164 </t>
  </si>
  <si>
    <t>გოგია ხალხელაური</t>
  </si>
  <si>
    <t>04/09/2017-04/11/2017</t>
  </si>
  <si>
    <t>22 კვ.მ</t>
  </si>
  <si>
    <t xml:space="preserve">02001019883 </t>
  </si>
  <si>
    <t>გულისა ჩოჩია</t>
  </si>
  <si>
    <t>01/09/2017-25/10/2017</t>
  </si>
  <si>
    <t>20.08 კვ.მ</t>
  </si>
  <si>
    <t>01017000489</t>
  </si>
  <si>
    <t>ნანა ალადაშვილი</t>
  </si>
  <si>
    <t>06/09/2017-06/11/2017</t>
  </si>
  <si>
    <t>01023000492</t>
  </si>
  <si>
    <t>ინგა გოგებაშვილი</t>
  </si>
  <si>
    <t>30 კვ.მ</t>
  </si>
  <si>
    <t xml:space="preserve">ზვიადაური ჩხვიმიანი </t>
  </si>
  <si>
    <t>116.50 კვ.მ</t>
  </si>
  <si>
    <t xml:space="preserve">იზაბელა წვერაძე </t>
  </si>
  <si>
    <t>20 კვ.მ</t>
  </si>
  <si>
    <t>01006021447</t>
  </si>
  <si>
    <t>გიორგი ოსიტაშვილი</t>
  </si>
  <si>
    <t>70.60 კვ.მ</t>
  </si>
  <si>
    <t xml:space="preserve">პაატა სიმონიშვილი </t>
  </si>
  <si>
    <t>59 კვ.მ</t>
  </si>
  <si>
    <t>01011027371</t>
  </si>
  <si>
    <t xml:space="preserve">გელა მეტრეველი </t>
  </si>
  <si>
    <t>62 კვ.მ</t>
  </si>
  <si>
    <t>01024005865</t>
  </si>
  <si>
    <t xml:space="preserve">პაატა შელია </t>
  </si>
  <si>
    <t>01030019679</t>
  </si>
  <si>
    <t>როზმანი ქამადაძე</t>
  </si>
  <si>
    <t>33 კვ.მ</t>
  </si>
  <si>
    <t>ბადრი კვარაცხელია</t>
  </si>
  <si>
    <t>158 კვ.მ</t>
  </si>
  <si>
    <t>გევორქ კარაპეტიან</t>
  </si>
  <si>
    <t>05/09/2017-01/11/2017</t>
  </si>
  <si>
    <t>49 კვ.მ</t>
  </si>
  <si>
    <t xml:space="preserve">01008004020 </t>
  </si>
  <si>
    <t>მიხეილ ბაბუნაშვილი</t>
  </si>
  <si>
    <t>10/09/2017-01/11/2017</t>
  </si>
  <si>
    <t>55.70 კვ.მ</t>
  </si>
  <si>
    <t>ზურაბი ჩიტაშვილი</t>
  </si>
  <si>
    <t xml:space="preserve">40 კვ.მ </t>
  </si>
  <si>
    <t xml:space="preserve">მზია თომაშვილი </t>
  </si>
  <si>
    <t>08/09/2017-01/11/2017</t>
  </si>
  <si>
    <t>01001027678</t>
  </si>
  <si>
    <t>გიორგი გენგიური</t>
  </si>
  <si>
    <t xml:space="preserve">16 კვ.მ </t>
  </si>
  <si>
    <t>მთვარისა ხორავა</t>
  </si>
  <si>
    <t>04/09/2017-01/11/2017</t>
  </si>
  <si>
    <t xml:space="preserve">01011039947 </t>
  </si>
  <si>
    <t>11/09/2017-24/10/2017</t>
  </si>
  <si>
    <t>01013025590</t>
  </si>
  <si>
    <t>ეთერი ქარსაულიძე</t>
  </si>
  <si>
    <t>ნუგზარი ნათობიძე</t>
  </si>
  <si>
    <t>11/09/2017-01/11/2017</t>
  </si>
  <si>
    <t>75 კვ.მ</t>
  </si>
  <si>
    <t xml:space="preserve">შპს ,,სიახლე’’  </t>
  </si>
  <si>
    <t>27 კვ.მ</t>
  </si>
  <si>
    <t>დაშა ავსაჯანაშვილი</t>
  </si>
  <si>
    <t>ირინა კონდრატიევა</t>
  </si>
  <si>
    <t>10/09/2017-25/10/2017</t>
  </si>
  <si>
    <t>28 კვ.მ</t>
  </si>
  <si>
    <t xml:space="preserve">01027003510 </t>
  </si>
  <si>
    <t>იმირან გუმბატოვი</t>
  </si>
  <si>
    <t>71.19 კვ.მ</t>
  </si>
  <si>
    <t xml:space="preserve">იოსებ ქემაშვილი </t>
  </si>
  <si>
    <t>12/09/2017-23/10/2017</t>
  </si>
  <si>
    <t>52 კვ.მ</t>
  </si>
  <si>
    <t>01030013942</t>
  </si>
  <si>
    <t>არჩილი ბერძენიშვილი</t>
  </si>
  <si>
    <t>13/09/2017-01/11/2017</t>
  </si>
  <si>
    <t>200 კვ.მ</t>
  </si>
  <si>
    <t>05001002640</t>
  </si>
  <si>
    <t xml:space="preserve"> კობა ზედგინიძე</t>
  </si>
  <si>
    <t>იოსები ვარამიშვილი</t>
  </si>
  <si>
    <t>62.80 კვ.მ</t>
  </si>
  <si>
    <t>გიორგი ყიფშიძე</t>
  </si>
  <si>
    <t>24.27 კვ.მ</t>
  </si>
  <si>
    <t>თეიმურაზ ბოდაველი</t>
  </si>
  <si>
    <t>68.85 კვ.მ</t>
  </si>
  <si>
    <t>პაატა ბერიძე</t>
  </si>
  <si>
    <t>გულნარა მამედოვა</t>
  </si>
  <si>
    <t>29.58 კვ.მ</t>
  </si>
  <si>
    <t>ქეთევან გოგიჩაიშვილი</t>
  </si>
  <si>
    <t>79 კვ.მ</t>
  </si>
  <si>
    <t>09001021287</t>
  </si>
  <si>
    <t>ნუნუ ჩხეიძე</t>
  </si>
  <si>
    <t xml:space="preserve">47.92 კვ.მ </t>
  </si>
  <si>
    <t xml:space="preserve">ნელი სისაური </t>
  </si>
  <si>
    <t>44.30 კვ.მ</t>
  </si>
  <si>
    <t>01002007562</t>
  </si>
  <si>
    <t>სალომე ხიზანიშვილი</t>
  </si>
  <si>
    <t>16/09/2017-01/11/2017</t>
  </si>
  <si>
    <t>8 კვ.მ</t>
  </si>
  <si>
    <t>შპს ,,ჰოლდინგი საქართველო''</t>
  </si>
  <si>
    <t>14/09/2017-01/11/2017</t>
  </si>
  <si>
    <t>ირაკლი ყაფლანიშვილი</t>
  </si>
  <si>
    <t>15/09/2017-21/10/2017</t>
  </si>
  <si>
    <t>ფრიდონი ბოჭორიშვილი</t>
  </si>
  <si>
    <t>26/09/2017-26/10/2017</t>
  </si>
  <si>
    <t>78.35 კვ.მ</t>
  </si>
  <si>
    <t>406080725</t>
  </si>
  <si>
    <t>შპს ,,დრაი ლაინ''</t>
  </si>
  <si>
    <t>25/09/2017-25/10/2017</t>
  </si>
  <si>
    <t>ჰოვანეს ჯაღაცპანიან</t>
  </si>
  <si>
    <t>27/09/2017-27/10/2017</t>
  </si>
  <si>
    <t>მარინე თუმანიშვილი</t>
  </si>
  <si>
    <t>28/09/2017-28/10/2017</t>
  </si>
  <si>
    <t xml:space="preserve">30 კვ.მ </t>
  </si>
  <si>
    <t xml:space="preserve">თამარი მირიანაშვილი </t>
  </si>
  <si>
    <t>საგურამო</t>
  </si>
  <si>
    <t>72.06.03.353</t>
  </si>
  <si>
    <t>18/09/2017-25/10/2017</t>
  </si>
  <si>
    <t>01030040682</t>
  </si>
  <si>
    <t>ქეთევან მახარაშვილი</t>
  </si>
  <si>
    <t>ქობულეთი ,სოფელი ხუცუბანი</t>
  </si>
  <si>
    <t>20.39.03.002</t>
  </si>
  <si>
    <t>01/10/2017-01/11/2017</t>
  </si>
  <si>
    <t>12 კვ.მ</t>
  </si>
  <si>
    <t>რევაზ ჯინჭარაძე</t>
  </si>
  <si>
    <t>რუსუდან ბასილაია</t>
  </si>
  <si>
    <t>79.91 კვ.მ</t>
  </si>
  <si>
    <t>ბეჟანი ბექაია</t>
  </si>
  <si>
    <t>თბილისი, მეუნარგიას 68</t>
  </si>
  <si>
    <t>01030020043</t>
  </si>
  <si>
    <t>მერაბ კაპანაძე</t>
  </si>
  <si>
    <t>21.42კვ.მ/31კვ.მ</t>
  </si>
  <si>
    <t>01.16.02.016.004.10.500        01.16.02.016.004.01.503</t>
  </si>
  <si>
    <t>1000 აშშ დოლარის ექვივალენტი</t>
  </si>
  <si>
    <t>450 აშშ დოლარის ექვივალენტი</t>
  </si>
  <si>
    <t>1052.64აშშ დოლარის ექვივალენტი</t>
  </si>
  <si>
    <t>1263.16აშშ დოლარის ექვივალენტი</t>
  </si>
  <si>
    <t>01/07/2017-01/11/2017</t>
  </si>
  <si>
    <t>315.79 აშშდოლარის ექვივალენტი</t>
  </si>
  <si>
    <t>დავით თარხან–მოურვი ერმ ინაშვილი საქართველოს პატრიოტთა ალიანსი</t>
  </si>
  <si>
    <t>სატელევიზიო რეკლამის ხარჯი</t>
  </si>
  <si>
    <t>ობიექტივი</t>
  </si>
  <si>
    <t>მეგა ტვ</t>
  </si>
  <si>
    <t>თანამგზავრი</t>
  </si>
  <si>
    <t>ოდიში</t>
  </si>
  <si>
    <t>რიონი</t>
  </si>
  <si>
    <t>ეგრისი</t>
  </si>
  <si>
    <t>9/4/2017/</t>
  </si>
  <si>
    <t>9/5/2017/</t>
  </si>
  <si>
    <t>უფასო</t>
  </si>
  <si>
    <t>75 აშშდოლარის ექვივალენტი</t>
  </si>
  <si>
    <t>625 აშშ დოლარის ექვივალენტი</t>
  </si>
  <si>
    <t>300(არაფულდი შემოწირულობა)</t>
  </si>
  <si>
    <t>ML 520</t>
  </si>
  <si>
    <t>01019012478</t>
  </si>
  <si>
    <t>01005038786</t>
  </si>
  <si>
    <t>01002004399</t>
  </si>
  <si>
    <t xml:space="preserve"> ჯინჭარაძე</t>
  </si>
  <si>
    <t>გელა</t>
  </si>
  <si>
    <t>იოსებ</t>
  </si>
  <si>
    <t xml:space="preserve"> ალიმბარაშვილი</t>
  </si>
  <si>
    <t>09/12/2017-10/02/2017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</si>
</sst>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9"/>
      <color rgb="FF444444"/>
      <name val="Arial"/>
      <family val="2"/>
    </font>
    <font>
      <sz val="9"/>
      <name val="Arial"/>
      <family val="2"/>
    </font>
    <font>
      <sz val="11"/>
      <name val="Sylfaen"/>
      <family val="1"/>
    </font>
    <font>
      <sz val="9"/>
      <color rgb="FF000000"/>
      <name val="Pg-1ff9"/>
    </font>
    <font>
      <sz val="10"/>
      <name val="Sylfaen"/>
      <family val="1"/>
      <charset val="204"/>
    </font>
    <font>
      <sz val="12"/>
      <name val="Arial"/>
      <family val="2"/>
      <charset val="204"/>
    </font>
    <font>
      <sz val="10"/>
      <color rgb="FF000000"/>
      <name val="Pg-2ff16"/>
    </font>
    <font>
      <sz val="8"/>
      <color theme="1"/>
      <name val="Sylfaen"/>
      <family val="1"/>
    </font>
    <font>
      <b/>
      <sz val="9"/>
      <name val="Sylfaen"/>
      <family val="1"/>
    </font>
    <font>
      <b/>
      <sz val="10"/>
      <name val="Sylfaen"/>
      <family val="1"/>
      <charset val="204"/>
    </font>
    <font>
      <sz val="10"/>
      <color rgb="FF5F5F5F"/>
      <name val="Sylfaen"/>
      <family val="1"/>
      <charset val="204"/>
    </font>
    <font>
      <sz val="10"/>
      <color rgb="FF000000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</cellStyleXfs>
  <cellXfs count="551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5" xfId="2" applyFont="1" applyFill="1" applyBorder="1" applyAlignment="1" applyProtection="1">
      <alignment horizontal="center" vertical="top" wrapText="1"/>
    </xf>
    <xf numFmtId="1" fontId="25" fillId="5" borderId="25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6" xfId="2" applyFont="1" applyFill="1" applyBorder="1" applyAlignment="1" applyProtection="1">
      <alignment horizontal="left" vertical="top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0" fontId="25" fillId="5" borderId="27" xfId="2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1" fontId="25" fillId="5" borderId="28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0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1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30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3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22" xfId="9" applyNumberFormat="1" applyFont="1" applyBorder="1" applyAlignment="1" applyProtection="1">
      <alignment vertical="center"/>
      <protection locked="0"/>
    </xf>
    <xf numFmtId="0" fontId="33" fillId="0" borderId="34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36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37" xfId="9" applyFont="1" applyFill="1" applyBorder="1" applyAlignment="1" applyProtection="1">
      <alignment vertical="center"/>
    </xf>
    <xf numFmtId="0" fontId="20" fillId="5" borderId="36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7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7" xfId="0" applyFont="1" applyFill="1" applyBorder="1" applyAlignment="1" applyProtection="1">
      <alignment vertical="center"/>
    </xf>
    <xf numFmtId="0" fontId="20" fillId="5" borderId="36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7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7" xfId="0" applyFont="1" applyFill="1" applyBorder="1" applyAlignment="1">
      <alignment vertical="center"/>
    </xf>
    <xf numFmtId="0" fontId="23" fillId="0" borderId="0" xfId="0" applyFont="1" applyBorder="1" applyProtection="1"/>
    <xf numFmtId="2" fontId="25" fillId="0" borderId="24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0" borderId="37" xfId="1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20" fillId="0" borderId="36" xfId="9" applyNumberFormat="1" applyFont="1" applyBorder="1" applyAlignment="1" applyProtection="1">
      <alignment vertical="center"/>
      <protection locked="0"/>
    </xf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0" fontId="30" fillId="5" borderId="38" xfId="9" applyFont="1" applyFill="1" applyBorder="1" applyAlignment="1" applyProtection="1">
      <alignment horizontal="center" vertical="center"/>
    </xf>
    <xf numFmtId="14" fontId="0" fillId="0" borderId="1" xfId="0" applyNumberFormat="1" applyFill="1" applyBorder="1" applyProtection="1"/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0" fillId="5" borderId="39" xfId="9" applyFont="1" applyFill="1" applyBorder="1" applyAlignment="1" applyProtection="1">
      <alignment horizontal="center" vertical="center"/>
    </xf>
    <xf numFmtId="0" fontId="30" fillId="5" borderId="40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0" fillId="0" borderId="1" xfId="0" applyFill="1" applyBorder="1" applyProtection="1"/>
    <xf numFmtId="0" fontId="33" fillId="0" borderId="1" xfId="9" applyFont="1" applyBorder="1" applyAlignment="1" applyProtection="1">
      <alignment vertical="center"/>
      <protection locked="0"/>
    </xf>
    <xf numFmtId="0" fontId="32" fillId="0" borderId="1" xfId="0" applyFont="1" applyFill="1" applyBorder="1" applyProtection="1"/>
    <xf numFmtId="0" fontId="32" fillId="0" borderId="1" xfId="0" applyFont="1" applyFill="1" applyBorder="1" applyAlignment="1" applyProtection="1">
      <alignment horizontal="center"/>
    </xf>
    <xf numFmtId="0" fontId="33" fillId="4" borderId="41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0" fillId="0" borderId="1" xfId="9" applyFont="1" applyBorder="1" applyAlignment="1" applyProtection="1">
      <alignment vertical="center"/>
      <protection locked="0"/>
    </xf>
    <xf numFmtId="0" fontId="36" fillId="7" borderId="1" xfId="0" applyFont="1" applyFill="1" applyBorder="1" applyAlignment="1" applyProtection="1">
      <alignment vertical="center" wrapText="1"/>
    </xf>
    <xf numFmtId="0" fontId="36" fillId="8" borderId="1" xfId="0" applyFont="1" applyFill="1" applyBorder="1" applyAlignment="1" applyProtection="1">
      <alignment vertical="center" wrapText="1"/>
    </xf>
    <xf numFmtId="0" fontId="36" fillId="9" borderId="1" xfId="0" applyFont="1" applyFill="1" applyBorder="1" applyAlignment="1" applyProtection="1">
      <alignment vertical="center" wrapText="1"/>
    </xf>
    <xf numFmtId="0" fontId="37" fillId="0" borderId="1" xfId="0" applyFont="1" applyBorder="1" applyAlignment="1">
      <alignment horizontal="left"/>
    </xf>
    <xf numFmtId="49" fontId="33" fillId="0" borderId="31" xfId="9" applyNumberFormat="1" applyFont="1" applyBorder="1" applyAlignment="1" applyProtection="1">
      <alignment vertical="center"/>
      <protection locked="0"/>
    </xf>
    <xf numFmtId="0" fontId="33" fillId="4" borderId="42" xfId="9" applyFont="1" applyFill="1" applyBorder="1" applyAlignment="1" applyProtection="1">
      <alignment vertical="center" wrapText="1"/>
      <protection locked="0"/>
    </xf>
    <xf numFmtId="0" fontId="33" fillId="4" borderId="31" xfId="9" applyFont="1" applyFill="1" applyBorder="1" applyAlignment="1" applyProtection="1">
      <alignment vertical="center" wrapText="1"/>
      <protection locked="0"/>
    </xf>
    <xf numFmtId="0" fontId="33" fillId="4" borderId="43" xfId="9" applyFont="1" applyFill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horizontal="center" vertical="center"/>
      <protection locked="0"/>
    </xf>
    <xf numFmtId="0" fontId="32" fillId="0" borderId="1" xfId="0" applyFont="1" applyBorder="1" applyAlignment="1">
      <alignment horizontal="left"/>
    </xf>
    <xf numFmtId="4" fontId="37" fillId="0" borderId="0" xfId="0" applyNumberFormat="1" applyFont="1" applyAlignment="1">
      <alignment horizontal="right"/>
    </xf>
    <xf numFmtId="0" fontId="38" fillId="5" borderId="1" xfId="0" applyFont="1" applyFill="1" applyBorder="1" applyProtection="1"/>
    <xf numFmtId="0" fontId="18" fillId="0" borderId="1" xfId="1" applyFont="1" applyFill="1" applyBorder="1" applyAlignment="1" applyProtection="1">
      <alignment vertical="center" wrapText="1"/>
    </xf>
    <xf numFmtId="4" fontId="37" fillId="0" borderId="1" xfId="0" applyNumberFormat="1" applyFont="1" applyBorder="1" applyAlignment="1">
      <alignment horizontal="right"/>
    </xf>
    <xf numFmtId="4" fontId="23" fillId="5" borderId="1" xfId="0" applyNumberFormat="1" applyFont="1" applyFill="1" applyBorder="1" applyAlignment="1" applyProtection="1">
      <alignment horizontal="right" vertical="center" wrapText="1"/>
    </xf>
    <xf numFmtId="4" fontId="23" fillId="5" borderId="1" xfId="0" applyNumberFormat="1" applyFont="1" applyFill="1" applyBorder="1" applyProtection="1"/>
    <xf numFmtId="0" fontId="21" fillId="0" borderId="1" xfId="4" applyFont="1" applyBorder="1" applyProtection="1">
      <protection locked="0"/>
    </xf>
    <xf numFmtId="0" fontId="28" fillId="0" borderId="1" xfId="5" applyFont="1" applyBorder="1" applyAlignment="1" applyProtection="1">
      <alignment wrapText="1"/>
      <protection locked="0"/>
    </xf>
    <xf numFmtId="1" fontId="27" fillId="2" borderId="1" xfId="2" applyNumberFormat="1" applyFont="1" applyFill="1" applyBorder="1" applyAlignment="1" applyProtection="1">
      <alignment horizontal="center" vertical="top" wrapText="1"/>
    </xf>
    <xf numFmtId="14" fontId="28" fillId="0" borderId="1" xfId="5" applyNumberFormat="1" applyFont="1" applyBorder="1" applyAlignment="1" applyProtection="1">
      <alignment wrapText="1"/>
      <protection locked="0"/>
    </xf>
    <xf numFmtId="1" fontId="27" fillId="2" borderId="1" xfId="2" applyNumberFormat="1" applyFont="1" applyFill="1" applyBorder="1" applyAlignment="1" applyProtection="1">
      <alignment horizontal="center" vertical="top"/>
      <protection locked="0"/>
    </xf>
    <xf numFmtId="1" fontId="27" fillId="0" borderId="1" xfId="2" applyNumberFormat="1" applyFont="1" applyFill="1" applyBorder="1" applyAlignment="1" applyProtection="1">
      <alignment horizontal="center" vertical="top"/>
      <protection locked="0"/>
    </xf>
    <xf numFmtId="0" fontId="28" fillId="0" borderId="0" xfId="5" applyFont="1" applyBorder="1" applyAlignment="1" applyProtection="1">
      <alignment wrapText="1"/>
      <protection locked="0"/>
    </xf>
    <xf numFmtId="0" fontId="37" fillId="0" borderId="0" xfId="0" applyFont="1" applyBorder="1" applyAlignment="1">
      <alignment horizontal="left"/>
    </xf>
    <xf numFmtId="1" fontId="27" fillId="0" borderId="0" xfId="2" applyNumberFormat="1" applyFont="1" applyFill="1" applyBorder="1" applyAlignment="1" applyProtection="1">
      <alignment horizontal="center" vertical="top"/>
      <protection locked="0"/>
    </xf>
    <xf numFmtId="14" fontId="28" fillId="0" borderId="0" xfId="5" applyNumberFormat="1" applyFont="1" applyBorder="1" applyAlignment="1" applyProtection="1">
      <alignment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0" fontId="18" fillId="0" borderId="1" xfId="0" applyFont="1" applyFill="1" applyBorder="1" applyProtection="1">
      <protection locked="0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0" fillId="0" borderId="1" xfId="4" applyFont="1" applyBorder="1" applyAlignment="1" applyProtection="1">
      <alignment horizontal="right" vertical="center" wrapText="1"/>
      <protection locked="0"/>
    </xf>
    <xf numFmtId="0" fontId="12" fillId="2" borderId="1" xfId="3" applyFill="1" applyBorder="1" applyAlignment="1" applyProtection="1">
      <alignment horizontal="center" vertical="center" wrapText="1"/>
      <protection locked="0"/>
    </xf>
    <xf numFmtId="3" fontId="0" fillId="2" borderId="1" xfId="0" applyNumberFormat="1" applyFill="1" applyBorder="1"/>
    <xf numFmtId="0" fontId="0" fillId="0" borderId="1" xfId="0" applyBorder="1"/>
    <xf numFmtId="2" fontId="17" fillId="2" borderId="1" xfId="0" applyNumberFormat="1" applyFont="1" applyFill="1" applyBorder="1" applyAlignment="1">
      <alignment horizontal="center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2" fillId="0" borderId="0" xfId="3" applyAlignment="1"/>
    <xf numFmtId="0" fontId="41" fillId="0" borderId="5" xfId="0" applyFont="1" applyBorder="1" applyAlignment="1">
      <alignment horizontal="left" wrapText="1"/>
    </xf>
    <xf numFmtId="0" fontId="41" fillId="0" borderId="45" xfId="0" applyFont="1" applyBorder="1" applyAlignment="1">
      <alignment horizontal="left" wrapText="1"/>
    </xf>
    <xf numFmtId="0" fontId="12" fillId="0" borderId="5" xfId="0" applyFont="1" applyBorder="1" applyAlignment="1"/>
    <xf numFmtId="0" fontId="0" fillId="0" borderId="5" xfId="0" applyBorder="1" applyAlignment="1"/>
    <xf numFmtId="0" fontId="20" fillId="0" borderId="5" xfId="15" applyFont="1" applyBorder="1" applyAlignment="1" applyProtection="1">
      <alignment vertical="center" wrapText="1"/>
      <protection locked="0"/>
    </xf>
    <xf numFmtId="0" fontId="12" fillId="0" borderId="0" xfId="3" applyBorder="1"/>
    <xf numFmtId="0" fontId="12" fillId="2" borderId="0" xfId="3" applyFill="1" applyBorder="1"/>
    <xf numFmtId="0" fontId="0" fillId="0" borderId="0" xfId="0" applyBorder="1" applyAlignment="1"/>
    <xf numFmtId="14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1" xfId="15" applyFont="1" applyBorder="1" applyAlignment="1" applyProtection="1">
      <alignment horizontal="left"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2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1" applyNumberFormat="1" applyFont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2" xfId="10" applyNumberFormat="1" applyFont="1" applyFill="1" applyBorder="1" applyAlignment="1" applyProtection="1">
      <alignment horizontal="center" vertical="center"/>
    </xf>
    <xf numFmtId="14" fontId="22" fillId="2" borderId="32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18" fillId="0" borderId="0" xfId="1" applyFont="1" applyFill="1" applyBorder="1" applyAlignment="1" applyProtection="1">
      <alignment horizontal="center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2" xfId="3" applyFont="1" applyBorder="1" applyAlignment="1" applyProtection="1">
      <alignment horizontal="center" vertical="center"/>
      <protection locked="0"/>
    </xf>
    <xf numFmtId="0" fontId="18" fillId="0" borderId="32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0" fillId="0" borderId="27" xfId="3" applyFont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49" fontId="20" fillId="0" borderId="41" xfId="15" applyNumberFormat="1" applyFont="1" applyBorder="1" applyAlignment="1" applyProtection="1">
      <alignment horizontal="center" vertical="center" wrapText="1"/>
      <protection locked="0"/>
    </xf>
    <xf numFmtId="49" fontId="42" fillId="0" borderId="0" xfId="0" applyNumberFormat="1" applyFont="1" applyAlignment="1">
      <alignment horizontal="center" vertical="center" wrapText="1"/>
    </xf>
    <xf numFmtId="49" fontId="20" fillId="0" borderId="2" xfId="15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>
      <alignment horizontal="center" vertical="center" wrapText="1"/>
    </xf>
    <xf numFmtId="0" fontId="43" fillId="0" borderId="1" xfId="15" applyFont="1" applyBorder="1" applyAlignment="1" applyProtection="1">
      <alignment vertical="center" wrapText="1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14" fontId="18" fillId="0" borderId="2" xfId="1" applyNumberFormat="1" applyFont="1" applyFill="1" applyBorder="1" applyAlignment="1" applyProtection="1">
      <alignment horizontal="left" vertical="center" wrapText="1" indent="1"/>
    </xf>
    <xf numFmtId="0" fontId="20" fillId="2" borderId="1" xfId="15" applyFont="1" applyFill="1" applyBorder="1" applyAlignment="1" applyProtection="1">
      <alignment vertical="center" wrapText="1"/>
      <protection locked="0"/>
    </xf>
    <xf numFmtId="0" fontId="18" fillId="2" borderId="1" xfId="15" applyFont="1" applyFill="1" applyBorder="1" applyAlignment="1" applyProtection="1">
      <alignment vertical="center" wrapText="1"/>
      <protection locked="0"/>
    </xf>
    <xf numFmtId="49" fontId="12" fillId="2" borderId="1" xfId="3" applyNumberFormat="1" applyFill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18" fillId="5" borderId="0" xfId="0" applyFont="1" applyFill="1" applyBorder="1" applyAlignment="1" applyProtection="1">
      <alignment horizontal="right"/>
    </xf>
    <xf numFmtId="0" fontId="23" fillId="5" borderId="0" xfId="0" applyFont="1" applyFill="1" applyAlignment="1" applyProtection="1">
      <alignment horizontal="right"/>
    </xf>
    <xf numFmtId="0" fontId="18" fillId="2" borderId="0" xfId="0" applyFont="1" applyFill="1" applyBorder="1" applyAlignment="1" applyProtection="1">
      <alignment horizontal="right"/>
    </xf>
    <xf numFmtId="3" fontId="23" fillId="6" borderId="1" xfId="1" applyNumberFormat="1" applyFont="1" applyFill="1" applyBorder="1" applyAlignment="1" applyProtection="1">
      <alignment horizontal="right" vertical="center" wrapText="1"/>
    </xf>
    <xf numFmtId="0" fontId="18" fillId="0" borderId="1" xfId="0" applyFont="1" applyFill="1" applyBorder="1" applyAlignment="1" applyProtection="1">
      <alignment horizontal="right" wrapText="1"/>
      <protection locked="0"/>
    </xf>
    <xf numFmtId="0" fontId="18" fillId="0" borderId="1" xfId="1" applyFont="1" applyFill="1" applyBorder="1" applyAlignment="1" applyProtection="1">
      <alignment horizontal="right" vertical="center" wrapText="1"/>
    </xf>
    <xf numFmtId="0" fontId="39" fillId="0" borderId="1" xfId="0" applyFont="1" applyBorder="1" applyAlignment="1">
      <alignment horizontal="right"/>
    </xf>
    <xf numFmtId="0" fontId="40" fillId="0" borderId="1" xfId="1" applyFont="1" applyFill="1" applyBorder="1" applyAlignment="1" applyProtection="1">
      <alignment horizontal="right" vertical="center" wrapText="1"/>
    </xf>
    <xf numFmtId="0" fontId="23" fillId="0" borderId="1" xfId="1" applyFont="1" applyFill="1" applyBorder="1" applyAlignment="1" applyProtection="1">
      <alignment horizontal="right" vertical="center" wrapText="1" indent="1"/>
    </xf>
    <xf numFmtId="0" fontId="23" fillId="0" borderId="1" xfId="0" applyFont="1" applyFill="1" applyBorder="1" applyAlignment="1" applyProtection="1">
      <alignment horizontal="right"/>
      <protection locked="0"/>
    </xf>
    <xf numFmtId="0" fontId="23" fillId="2" borderId="0" xfId="0" applyFont="1" applyFill="1" applyAlignment="1" applyProtection="1">
      <alignment horizontal="right"/>
      <protection locked="0"/>
    </xf>
    <xf numFmtId="0" fontId="18" fillId="2" borderId="0" xfId="0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right"/>
      <protection locked="0"/>
    </xf>
    <xf numFmtId="0" fontId="18" fillId="2" borderId="3" xfId="0" applyFont="1" applyFill="1" applyBorder="1" applyAlignment="1" applyProtection="1">
      <alignment horizontal="right"/>
      <protection locked="0"/>
    </xf>
    <xf numFmtId="0" fontId="1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9" fontId="40" fillId="5" borderId="0" xfId="0" applyNumberFormat="1" applyFont="1" applyFill="1" applyBorder="1" applyAlignment="1" applyProtection="1"/>
    <xf numFmtId="49" fontId="45" fillId="5" borderId="0" xfId="0" applyNumberFormat="1" applyFont="1" applyFill="1" applyAlignment="1" applyProtection="1"/>
    <xf numFmtId="49" fontId="40" fillId="2" borderId="0" xfId="0" applyNumberFormat="1" applyFont="1" applyFill="1" applyBorder="1" applyAlignment="1" applyProtection="1"/>
    <xf numFmtId="49" fontId="40" fillId="5" borderId="0" xfId="1" applyNumberFormat="1" applyFont="1" applyFill="1" applyAlignment="1" applyProtection="1">
      <alignment vertical="center"/>
    </xf>
    <xf numFmtId="49" fontId="45" fillId="6" borderId="1" xfId="1" applyNumberFormat="1" applyFont="1" applyFill="1" applyBorder="1" applyAlignment="1" applyProtection="1">
      <alignment vertical="center" wrapText="1"/>
    </xf>
    <xf numFmtId="49" fontId="40" fillId="0" borderId="1" xfId="0" applyNumberFormat="1" applyFont="1" applyBorder="1" applyAlignment="1"/>
    <xf numFmtId="49" fontId="46" fillId="0" borderId="1" xfId="0" applyNumberFormat="1" applyFont="1" applyBorder="1" applyAlignment="1"/>
    <xf numFmtId="49" fontId="47" fillId="0" borderId="1" xfId="0" applyNumberFormat="1" applyFont="1" applyBorder="1" applyAlignment="1"/>
    <xf numFmtId="49" fontId="47" fillId="2" borderId="1" xfId="0" applyNumberFormat="1" applyFont="1" applyFill="1" applyBorder="1" applyAlignment="1"/>
    <xf numFmtId="49" fontId="46" fillId="0" borderId="1" xfId="0" applyNumberFormat="1" applyFont="1" applyBorder="1" applyAlignment="1">
      <alignment horizontal="left"/>
    </xf>
    <xf numFmtId="49" fontId="40" fillId="0" borderId="0" xfId="0" applyNumberFormat="1" applyFont="1" applyAlignment="1">
      <alignment horizontal="left"/>
    </xf>
    <xf numFmtId="49" fontId="40" fillId="0" borderId="1" xfId="0" applyNumberFormat="1" applyFont="1" applyBorder="1" applyAlignment="1">
      <alignment horizontal="left"/>
    </xf>
    <xf numFmtId="49" fontId="45" fillId="0" borderId="1" xfId="1" applyNumberFormat="1" applyFont="1" applyFill="1" applyBorder="1" applyAlignment="1" applyProtection="1">
      <alignment vertical="center" wrapText="1"/>
    </xf>
    <xf numFmtId="49" fontId="45" fillId="0" borderId="1" xfId="0" applyNumberFormat="1" applyFont="1" applyFill="1" applyBorder="1" applyAlignment="1" applyProtection="1">
      <protection locked="0"/>
    </xf>
    <xf numFmtId="49" fontId="45" fillId="2" borderId="0" xfId="0" applyNumberFormat="1" applyFont="1" applyFill="1" applyAlignment="1" applyProtection="1">
      <protection locked="0"/>
    </xf>
    <xf numFmtId="49" fontId="40" fillId="2" borderId="0" xfId="0" applyNumberFormat="1" applyFont="1" applyFill="1" applyAlignment="1" applyProtection="1">
      <protection locked="0"/>
    </xf>
    <xf numFmtId="49" fontId="45" fillId="2" borderId="0" xfId="0" applyNumberFormat="1" applyFont="1" applyFill="1" applyAlignment="1"/>
    <xf numFmtId="49" fontId="40" fillId="2" borderId="0" xfId="0" applyNumberFormat="1" applyFont="1" applyFill="1" applyAlignment="1"/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0" fontId="14" fillId="2" borderId="0" xfId="0" applyFont="1" applyFill="1" applyProtection="1">
      <protection locked="0"/>
    </xf>
    <xf numFmtId="0" fontId="14" fillId="2" borderId="0" xfId="0" applyFont="1" applyFill="1"/>
    <xf numFmtId="3" fontId="40" fillId="2" borderId="1" xfId="1" applyNumberFormat="1" applyFont="1" applyFill="1" applyBorder="1" applyAlignment="1" applyProtection="1">
      <alignment vertical="center" wrapText="1"/>
      <protection locked="0"/>
    </xf>
    <xf numFmtId="0" fontId="40" fillId="0" borderId="1" xfId="1" applyFont="1" applyFill="1" applyBorder="1" applyAlignment="1" applyProtection="1">
      <alignment horizontal="left" vertical="center" wrapText="1" indent="1"/>
    </xf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76</xdr:row>
      <xdr:rowOff>171450</xdr:rowOff>
    </xdr:from>
    <xdr:to>
      <xdr:col>2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showGridLines="0" view="pageBreakPreview" zoomScaleSheetLayoutView="100" workbookViewId="0">
      <selection activeCell="H3" sqref="H3"/>
    </sheetView>
  </sheetViews>
  <sheetFormatPr defaultRowHeight="15"/>
  <cols>
    <col min="1" max="1" width="6.28515625" style="248" bestFit="1" customWidth="1"/>
    <col min="2" max="2" width="13.140625" style="248" customWidth="1"/>
    <col min="3" max="3" width="17.85546875" style="248" customWidth="1"/>
    <col min="4" max="4" width="15.140625" style="248" customWidth="1"/>
    <col min="5" max="5" width="24.5703125" style="248" customWidth="1"/>
    <col min="6" max="6" width="15.5703125" style="249" customWidth="1"/>
    <col min="7" max="7" width="23.5703125" style="249" customWidth="1"/>
    <col min="8" max="8" width="19.140625" style="249" customWidth="1"/>
    <col min="9" max="9" width="16.42578125" style="248" bestFit="1" customWidth="1"/>
    <col min="10" max="10" width="17.42578125" style="248" customWidth="1"/>
    <col min="11" max="11" width="13.140625" style="248" bestFit="1" customWidth="1"/>
    <col min="12" max="12" width="15.28515625" style="248" customWidth="1"/>
    <col min="13" max="16384" width="9.140625" style="248"/>
  </cols>
  <sheetData>
    <row r="1" spans="1:12" s="259" customFormat="1">
      <c r="A1" s="309" t="s">
        <v>289</v>
      </c>
      <c r="B1" s="297"/>
      <c r="C1" s="297"/>
      <c r="D1" s="297"/>
      <c r="E1" s="298"/>
      <c r="F1" s="292"/>
      <c r="G1" s="298"/>
      <c r="H1" s="308"/>
      <c r="I1" s="297"/>
      <c r="J1" s="298"/>
      <c r="K1" s="298"/>
      <c r="L1" s="307" t="s">
        <v>97</v>
      </c>
    </row>
    <row r="2" spans="1:12" s="259" customFormat="1">
      <c r="A2" s="306" t="s">
        <v>128</v>
      </c>
      <c r="B2" s="297"/>
      <c r="C2" s="297"/>
      <c r="D2" s="297"/>
      <c r="E2" s="298"/>
      <c r="F2" s="292"/>
      <c r="G2" s="298"/>
      <c r="H2" s="305"/>
      <c r="I2" s="297"/>
      <c r="J2" s="298"/>
      <c r="K2" s="458" t="s">
        <v>1366</v>
      </c>
      <c r="L2" s="366"/>
    </row>
    <row r="3" spans="1:12" s="259" customFormat="1">
      <c r="A3" s="304"/>
      <c r="B3" s="297"/>
      <c r="C3" s="303"/>
      <c r="D3" s="302"/>
      <c r="E3" s="298"/>
      <c r="F3" s="301"/>
      <c r="G3" s="298"/>
      <c r="H3" s="298"/>
      <c r="I3" s="292"/>
      <c r="J3" s="297"/>
      <c r="K3" s="297"/>
      <c r="L3" s="296"/>
    </row>
    <row r="4" spans="1:12" s="259" customFormat="1">
      <c r="A4" s="330" t="s">
        <v>257</v>
      </c>
      <c r="B4" s="292"/>
      <c r="C4" s="292"/>
      <c r="D4" s="338"/>
      <c r="E4" s="339"/>
      <c r="F4" s="299"/>
      <c r="G4" s="298"/>
      <c r="H4" s="340"/>
      <c r="I4" s="339"/>
      <c r="J4" s="297"/>
      <c r="K4" s="298"/>
      <c r="L4" s="296"/>
    </row>
    <row r="5" spans="1:12" s="259" customFormat="1" ht="15.75" thickBot="1">
      <c r="A5" s="341"/>
      <c r="B5" s="331" t="s">
        <v>943</v>
      </c>
      <c r="C5" s="12"/>
      <c r="D5" s="300"/>
      <c r="E5" s="298"/>
      <c r="F5" s="299"/>
      <c r="G5" s="299"/>
      <c r="H5" s="299"/>
      <c r="I5" s="298"/>
      <c r="J5" s="297"/>
      <c r="K5" s="297"/>
      <c r="L5" s="296"/>
    </row>
    <row r="6" spans="1:12" ht="15.75" thickBot="1">
      <c r="A6" s="295"/>
      <c r="B6" s="294"/>
      <c r="C6" s="293"/>
      <c r="D6" s="293"/>
      <c r="E6" s="293"/>
      <c r="F6" s="292"/>
      <c r="G6" s="292"/>
      <c r="H6" s="292"/>
      <c r="I6" s="463" t="s">
        <v>405</v>
      </c>
      <c r="J6" s="464"/>
      <c r="K6" s="465"/>
      <c r="L6" s="291"/>
    </row>
    <row r="7" spans="1:12" s="279" customFormat="1" ht="51.75" thickBot="1">
      <c r="A7" s="290" t="s">
        <v>64</v>
      </c>
      <c r="B7" s="289" t="s">
        <v>129</v>
      </c>
      <c r="C7" s="289" t="s">
        <v>404</v>
      </c>
      <c r="D7" s="288" t="s">
        <v>263</v>
      </c>
      <c r="E7" s="287" t="s">
        <v>403</v>
      </c>
      <c r="F7" s="286" t="s">
        <v>402</v>
      </c>
      <c r="G7" s="285" t="s">
        <v>216</v>
      </c>
      <c r="H7" s="284" t="s">
        <v>213</v>
      </c>
      <c r="I7" s="283" t="s">
        <v>401</v>
      </c>
      <c r="J7" s="282" t="s">
        <v>260</v>
      </c>
      <c r="K7" s="281" t="s">
        <v>217</v>
      </c>
      <c r="L7" s="280" t="s">
        <v>218</v>
      </c>
    </row>
    <row r="8" spans="1:12" s="274" customFormat="1" ht="15.75" thickBot="1">
      <c r="A8" s="397">
        <v>1</v>
      </c>
      <c r="B8" s="393">
        <v>2</v>
      </c>
      <c r="C8" s="396">
        <v>3</v>
      </c>
      <c r="D8" s="396">
        <v>4</v>
      </c>
      <c r="E8" s="397">
        <v>5</v>
      </c>
      <c r="F8" s="393">
        <v>6</v>
      </c>
      <c r="G8" s="396">
        <v>7</v>
      </c>
      <c r="H8" s="393">
        <v>8</v>
      </c>
      <c r="I8" s="278">
        <v>9</v>
      </c>
      <c r="J8" s="277">
        <v>10</v>
      </c>
      <c r="K8" s="276">
        <v>11</v>
      </c>
      <c r="L8" s="275">
        <v>12</v>
      </c>
    </row>
    <row r="9" spans="1:12" ht="25.5">
      <c r="A9" s="416">
        <v>1</v>
      </c>
      <c r="B9" s="394">
        <v>42991</v>
      </c>
      <c r="C9" s="415" t="s">
        <v>477</v>
      </c>
      <c r="D9" s="398">
        <v>550</v>
      </c>
      <c r="E9" s="401" t="s">
        <v>479</v>
      </c>
      <c r="F9" s="402" t="s">
        <v>478</v>
      </c>
      <c r="G9" s="401" t="s">
        <v>480</v>
      </c>
      <c r="H9" s="270"/>
      <c r="I9" s="403"/>
      <c r="J9" s="273"/>
      <c r="K9" s="272"/>
      <c r="L9" s="271"/>
    </row>
    <row r="10" spans="1:12" ht="25.5">
      <c r="A10" s="416">
        <v>2</v>
      </c>
      <c r="B10" s="395">
        <v>42992</v>
      </c>
      <c r="C10" s="415" t="s">
        <v>477</v>
      </c>
      <c r="D10" s="400">
        <v>4200</v>
      </c>
      <c r="E10" s="401" t="s">
        <v>482</v>
      </c>
      <c r="F10" s="402" t="s">
        <v>481</v>
      </c>
      <c r="G10" s="401" t="s">
        <v>483</v>
      </c>
      <c r="H10" s="399"/>
      <c r="I10" s="404"/>
      <c r="J10" s="268"/>
      <c r="K10" s="267"/>
      <c r="L10" s="266"/>
    </row>
    <row r="11" spans="1:12" ht="25.5">
      <c r="A11" s="416">
        <v>3</v>
      </c>
      <c r="B11" s="395">
        <v>42992</v>
      </c>
      <c r="C11" s="415" t="s">
        <v>477</v>
      </c>
      <c r="D11" s="400">
        <v>1474</v>
      </c>
      <c r="E11" s="401" t="s">
        <v>482</v>
      </c>
      <c r="F11" s="402" t="s">
        <v>481</v>
      </c>
      <c r="G11" s="401" t="s">
        <v>483</v>
      </c>
      <c r="H11" s="399"/>
      <c r="I11" s="404"/>
      <c r="J11" s="268"/>
      <c r="K11" s="267"/>
      <c r="L11" s="266"/>
    </row>
    <row r="12" spans="1:12" ht="25.5">
      <c r="A12" s="416">
        <v>4</v>
      </c>
      <c r="B12" s="395">
        <v>42996</v>
      </c>
      <c r="C12" s="415" t="s">
        <v>477</v>
      </c>
      <c r="D12" s="405">
        <v>2170</v>
      </c>
      <c r="E12" s="406" t="s">
        <v>482</v>
      </c>
      <c r="F12" s="402" t="s">
        <v>481</v>
      </c>
      <c r="G12" s="401" t="s">
        <v>483</v>
      </c>
      <c r="H12" s="270"/>
      <c r="I12" s="269"/>
      <c r="J12" s="268"/>
      <c r="K12" s="267"/>
      <c r="L12" s="266"/>
    </row>
    <row r="13" spans="1:12" ht="25.5">
      <c r="A13" s="416">
        <v>5</v>
      </c>
      <c r="B13" s="395">
        <v>42996</v>
      </c>
      <c r="C13" s="415" t="s">
        <v>477</v>
      </c>
      <c r="D13" s="405">
        <v>340</v>
      </c>
      <c r="E13" s="407" t="s">
        <v>479</v>
      </c>
      <c r="F13" s="402" t="s">
        <v>478</v>
      </c>
      <c r="G13" s="401" t="s">
        <v>480</v>
      </c>
      <c r="H13" s="270"/>
      <c r="I13" s="269"/>
      <c r="J13" s="268"/>
      <c r="K13" s="267"/>
      <c r="L13" s="266"/>
    </row>
    <row r="14" spans="1:12" ht="25.5">
      <c r="A14" s="416">
        <v>6</v>
      </c>
      <c r="B14" s="395">
        <v>42997</v>
      </c>
      <c r="C14" s="415" t="s">
        <v>477</v>
      </c>
      <c r="D14" s="405">
        <v>1000</v>
      </c>
      <c r="E14" s="408" t="s">
        <v>484</v>
      </c>
      <c r="F14" s="409" t="s">
        <v>494</v>
      </c>
      <c r="G14" s="409" t="s">
        <v>496</v>
      </c>
      <c r="H14" s="270"/>
      <c r="I14" s="269"/>
      <c r="J14" s="268"/>
      <c r="K14" s="267"/>
      <c r="L14" s="266"/>
    </row>
    <row r="15" spans="1:12" ht="25.5">
      <c r="A15" s="416">
        <v>7</v>
      </c>
      <c r="B15" s="395">
        <v>42998</v>
      </c>
      <c r="C15" s="415" t="s">
        <v>477</v>
      </c>
      <c r="D15" s="405">
        <v>158</v>
      </c>
      <c r="E15" s="407" t="s">
        <v>485</v>
      </c>
      <c r="F15" s="409" t="s">
        <v>497</v>
      </c>
      <c r="G15" s="409" t="s">
        <v>498</v>
      </c>
      <c r="H15" s="270"/>
      <c r="I15" s="269"/>
      <c r="J15" s="268"/>
      <c r="K15" s="267"/>
      <c r="L15" s="266"/>
    </row>
    <row r="16" spans="1:12" ht="25.5">
      <c r="A16" s="416">
        <v>8</v>
      </c>
      <c r="B16" s="395">
        <v>42998</v>
      </c>
      <c r="C16" s="415" t="s">
        <v>477</v>
      </c>
      <c r="D16" s="405">
        <v>750</v>
      </c>
      <c r="E16" s="408" t="s">
        <v>484</v>
      </c>
      <c r="F16" s="409" t="s">
        <v>494</v>
      </c>
      <c r="G16" s="409" t="s">
        <v>496</v>
      </c>
      <c r="H16" s="270"/>
      <c r="I16" s="269"/>
      <c r="J16" s="268"/>
      <c r="K16" s="267"/>
      <c r="L16" s="266"/>
    </row>
    <row r="17" spans="1:12" ht="25.5">
      <c r="A17" s="416">
        <v>9</v>
      </c>
      <c r="B17" s="395">
        <v>42999</v>
      </c>
      <c r="C17" s="415" t="s">
        <v>477</v>
      </c>
      <c r="D17" s="405">
        <v>750</v>
      </c>
      <c r="E17" s="408" t="s">
        <v>486</v>
      </c>
      <c r="F17" s="409" t="s">
        <v>495</v>
      </c>
      <c r="G17" s="409" t="s">
        <v>499</v>
      </c>
      <c r="H17" s="270"/>
      <c r="I17" s="269"/>
      <c r="J17" s="268"/>
      <c r="K17" s="267"/>
      <c r="L17" s="266"/>
    </row>
    <row r="18" spans="1:12" ht="25.5">
      <c r="A18" s="416">
        <v>10</v>
      </c>
      <c r="B18" s="395">
        <v>43000</v>
      </c>
      <c r="C18" s="415" t="s">
        <v>477</v>
      </c>
      <c r="D18" s="405">
        <v>450</v>
      </c>
      <c r="E18" s="408" t="s">
        <v>487</v>
      </c>
      <c r="F18" s="409" t="s">
        <v>500</v>
      </c>
      <c r="G18" s="409" t="s">
        <v>501</v>
      </c>
      <c r="H18" s="270"/>
      <c r="I18" s="269"/>
      <c r="J18" s="268"/>
      <c r="K18" s="267"/>
      <c r="L18" s="266"/>
    </row>
    <row r="19" spans="1:12" ht="25.5">
      <c r="A19" s="416">
        <v>11</v>
      </c>
      <c r="B19" s="395">
        <v>43000</v>
      </c>
      <c r="C19" s="415" t="s">
        <v>477</v>
      </c>
      <c r="D19" s="405">
        <v>350</v>
      </c>
      <c r="E19" s="408" t="s">
        <v>484</v>
      </c>
      <c r="F19" s="409" t="s">
        <v>494</v>
      </c>
      <c r="G19" s="409" t="s">
        <v>496</v>
      </c>
      <c r="H19" s="270"/>
      <c r="I19" s="269"/>
      <c r="J19" s="268"/>
      <c r="K19" s="267"/>
      <c r="L19" s="266"/>
    </row>
    <row r="20" spans="1:12" ht="25.5">
      <c r="A20" s="416">
        <v>12</v>
      </c>
      <c r="B20" s="395">
        <v>43003</v>
      </c>
      <c r="C20" s="415" t="s">
        <v>477</v>
      </c>
      <c r="D20" s="405">
        <v>205</v>
      </c>
      <c r="E20" s="407" t="s">
        <v>488</v>
      </c>
      <c r="F20" s="409" t="s">
        <v>503</v>
      </c>
      <c r="G20" s="409" t="s">
        <v>502</v>
      </c>
      <c r="H20" s="270"/>
      <c r="I20" s="269"/>
      <c r="J20" s="268"/>
      <c r="K20" s="267"/>
      <c r="L20" s="266"/>
    </row>
    <row r="21" spans="1:12" ht="25.5">
      <c r="A21" s="416">
        <v>13</v>
      </c>
      <c r="B21" s="395">
        <v>43003</v>
      </c>
      <c r="C21" s="415" t="s">
        <v>477</v>
      </c>
      <c r="D21" s="405">
        <v>510</v>
      </c>
      <c r="E21" s="406" t="s">
        <v>489</v>
      </c>
      <c r="F21" s="409" t="s">
        <v>505</v>
      </c>
      <c r="G21" s="409" t="s">
        <v>504</v>
      </c>
      <c r="H21" s="270"/>
      <c r="I21" s="269"/>
      <c r="J21" s="268"/>
      <c r="K21" s="267"/>
      <c r="L21" s="266"/>
    </row>
    <row r="22" spans="1:12" ht="25.5">
      <c r="A22" s="416">
        <v>14</v>
      </c>
      <c r="B22" s="395">
        <v>43003</v>
      </c>
      <c r="C22" s="415" t="s">
        <v>477</v>
      </c>
      <c r="D22" s="405">
        <v>330</v>
      </c>
      <c r="E22" s="408" t="s">
        <v>486</v>
      </c>
      <c r="F22" s="409" t="s">
        <v>495</v>
      </c>
      <c r="G22" s="409" t="s">
        <v>499</v>
      </c>
      <c r="H22" s="270"/>
      <c r="I22" s="269"/>
      <c r="J22" s="268"/>
      <c r="K22" s="267"/>
      <c r="L22" s="266"/>
    </row>
    <row r="23" spans="1:12" ht="25.5">
      <c r="A23" s="416">
        <v>15</v>
      </c>
      <c r="B23" s="395">
        <v>43005</v>
      </c>
      <c r="C23" s="415" t="s">
        <v>477</v>
      </c>
      <c r="D23" s="405">
        <v>150</v>
      </c>
      <c r="E23" s="406" t="s">
        <v>490</v>
      </c>
      <c r="F23" s="409" t="s">
        <v>506</v>
      </c>
      <c r="G23" s="409" t="s">
        <v>507</v>
      </c>
      <c r="H23" s="270"/>
      <c r="I23" s="269"/>
      <c r="J23" s="268"/>
      <c r="K23" s="267"/>
      <c r="L23" s="266"/>
    </row>
    <row r="24" spans="1:12" ht="25.5">
      <c r="A24" s="416">
        <v>16</v>
      </c>
      <c r="B24" s="395">
        <v>43006</v>
      </c>
      <c r="C24" s="415" t="s">
        <v>477</v>
      </c>
      <c r="D24" s="405">
        <v>205</v>
      </c>
      <c r="E24" s="407" t="s">
        <v>491</v>
      </c>
      <c r="F24" s="409" t="s">
        <v>509</v>
      </c>
      <c r="G24" s="409" t="s">
        <v>508</v>
      </c>
      <c r="H24" s="270"/>
      <c r="I24" s="269"/>
      <c r="J24" s="268"/>
      <c r="K24" s="267"/>
      <c r="L24" s="266"/>
    </row>
    <row r="25" spans="1:12" ht="25.5">
      <c r="A25" s="416">
        <v>17</v>
      </c>
      <c r="B25" s="395">
        <v>43007</v>
      </c>
      <c r="C25" s="415" t="s">
        <v>477</v>
      </c>
      <c r="D25" s="405">
        <v>150</v>
      </c>
      <c r="E25" s="406" t="s">
        <v>492</v>
      </c>
      <c r="F25" s="409" t="s">
        <v>510</v>
      </c>
      <c r="G25" s="409" t="s">
        <v>511</v>
      </c>
      <c r="H25" s="270"/>
      <c r="I25" s="269"/>
      <c r="J25" s="268"/>
      <c r="K25" s="267"/>
      <c r="L25" s="266"/>
    </row>
    <row r="26" spans="1:12" ht="25.5">
      <c r="A26" s="416">
        <v>18</v>
      </c>
      <c r="B26" s="395">
        <v>43007</v>
      </c>
      <c r="C26" s="415" t="s">
        <v>477</v>
      </c>
      <c r="D26" s="405">
        <v>250</v>
      </c>
      <c r="E26" s="407" t="s">
        <v>493</v>
      </c>
      <c r="F26" s="409" t="s">
        <v>513</v>
      </c>
      <c r="G26" s="409" t="s">
        <v>512</v>
      </c>
      <c r="H26" s="270"/>
      <c r="I26" s="269"/>
      <c r="J26" s="268"/>
      <c r="K26" s="267"/>
      <c r="L26" s="266"/>
    </row>
    <row r="27" spans="1:12" ht="25.5">
      <c r="A27" s="416">
        <v>19</v>
      </c>
      <c r="B27" s="395">
        <v>43010</v>
      </c>
      <c r="C27" s="415" t="s">
        <v>477</v>
      </c>
      <c r="D27" s="405">
        <v>200</v>
      </c>
      <c r="E27" s="407" t="s">
        <v>493</v>
      </c>
      <c r="F27" s="409" t="s">
        <v>513</v>
      </c>
      <c r="G27" s="409" t="s">
        <v>512</v>
      </c>
      <c r="H27" s="270"/>
      <c r="I27" s="269"/>
      <c r="J27" s="268"/>
      <c r="K27" s="267"/>
      <c r="L27" s="266"/>
    </row>
    <row r="28" spans="1:12" ht="25.5">
      <c r="A28" s="416"/>
      <c r="B28" s="395">
        <v>43003</v>
      </c>
      <c r="C28" s="415" t="s">
        <v>477</v>
      </c>
      <c r="D28" s="405">
        <v>200</v>
      </c>
      <c r="E28" s="407" t="s">
        <v>514</v>
      </c>
      <c r="F28" s="409">
        <v>60001123550</v>
      </c>
      <c r="G28" s="409" t="s">
        <v>515</v>
      </c>
      <c r="H28" s="410"/>
      <c r="I28" s="411"/>
      <c r="J28" s="412"/>
      <c r="K28" s="413"/>
      <c r="L28" s="414"/>
    </row>
    <row r="29" spans="1:12" ht="25.5">
      <c r="A29" s="416"/>
      <c r="B29" s="395">
        <v>43006</v>
      </c>
      <c r="C29" s="415" t="s">
        <v>477</v>
      </c>
      <c r="D29" s="405">
        <v>90</v>
      </c>
      <c r="E29" s="417" t="s">
        <v>516</v>
      </c>
      <c r="F29" s="409">
        <v>446951111</v>
      </c>
      <c r="G29" s="409" t="s">
        <v>517</v>
      </c>
      <c r="H29" s="410"/>
      <c r="I29" s="411"/>
      <c r="J29" s="412"/>
      <c r="K29" s="413"/>
      <c r="L29" s="414"/>
    </row>
    <row r="30" spans="1:12" ht="15.75" thickBot="1">
      <c r="A30" s="416" t="s">
        <v>259</v>
      </c>
      <c r="B30" s="395"/>
      <c r="C30" s="415"/>
      <c r="D30" s="400"/>
      <c r="E30" s="415"/>
      <c r="F30" s="270"/>
      <c r="G30" s="270"/>
      <c r="H30" s="265"/>
      <c r="I30" s="264"/>
      <c r="J30" s="263"/>
      <c r="K30" s="262"/>
      <c r="L30" s="261"/>
    </row>
    <row r="31" spans="1:12">
      <c r="A31" s="251"/>
      <c r="B31" s="252"/>
      <c r="C31" s="251"/>
      <c r="D31" s="252"/>
      <c r="E31" s="251"/>
      <c r="F31" s="252"/>
      <c r="G31" s="251"/>
      <c r="H31" s="252"/>
      <c r="I31" s="251"/>
      <c r="J31" s="252"/>
      <c r="K31" s="251"/>
      <c r="L31" s="252"/>
    </row>
    <row r="32" spans="1:12">
      <c r="A32" s="251"/>
      <c r="B32" s="258"/>
      <c r="C32" s="251"/>
      <c r="D32" s="258"/>
      <c r="E32" s="251"/>
      <c r="F32" s="258"/>
      <c r="G32" s="251"/>
      <c r="H32" s="258"/>
      <c r="I32" s="251"/>
      <c r="J32" s="258"/>
      <c r="K32" s="251"/>
      <c r="L32" s="258"/>
    </row>
    <row r="33" spans="1:12" s="259" customFormat="1">
      <c r="A33" s="462" t="s">
        <v>375</v>
      </c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2"/>
    </row>
    <row r="34" spans="1:12" s="260" customFormat="1" ht="12.75">
      <c r="A34" s="462" t="s">
        <v>400</v>
      </c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</row>
    <row r="35" spans="1:12" s="260" customFormat="1" ht="12.75">
      <c r="A35" s="462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</row>
    <row r="36" spans="1:12" s="259" customFormat="1">
      <c r="A36" s="462" t="s">
        <v>399</v>
      </c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</row>
    <row r="37" spans="1:12" s="259" customFormat="1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</row>
    <row r="38" spans="1:12" s="259" customFormat="1">
      <c r="A38" s="462" t="s">
        <v>398</v>
      </c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</row>
    <row r="39" spans="1:12" s="259" customFormat="1">
      <c r="A39" s="251"/>
      <c r="B39" s="252"/>
      <c r="C39" s="251"/>
      <c r="D39" s="252"/>
      <c r="E39" s="251"/>
      <c r="F39" s="252"/>
      <c r="G39" s="251"/>
      <c r="H39" s="252"/>
      <c r="I39" s="251"/>
      <c r="J39" s="252"/>
      <c r="K39" s="251"/>
      <c r="L39" s="252"/>
    </row>
    <row r="40" spans="1:12" s="259" customFormat="1">
      <c r="A40" s="251"/>
      <c r="B40" s="258"/>
      <c r="C40" s="251"/>
      <c r="D40" s="258"/>
      <c r="E40" s="251"/>
      <c r="F40" s="258"/>
      <c r="G40" s="251"/>
      <c r="H40" s="258"/>
      <c r="I40" s="251"/>
      <c r="J40" s="258"/>
      <c r="K40" s="251"/>
      <c r="L40" s="258"/>
    </row>
    <row r="41" spans="1:12" s="259" customFormat="1">
      <c r="A41" s="251"/>
      <c r="B41" s="252"/>
      <c r="C41" s="251"/>
      <c r="D41" s="252"/>
      <c r="E41" s="251"/>
      <c r="F41" s="252"/>
      <c r="G41" s="251"/>
      <c r="H41" s="252"/>
      <c r="I41" s="251"/>
      <c r="J41" s="252"/>
      <c r="K41" s="251"/>
      <c r="L41" s="252"/>
    </row>
    <row r="42" spans="1:12">
      <c r="A42" s="251"/>
      <c r="B42" s="258"/>
      <c r="C42" s="251"/>
      <c r="D42" s="258"/>
      <c r="E42" s="251"/>
      <c r="F42" s="258"/>
      <c r="G42" s="251"/>
      <c r="H42" s="258"/>
      <c r="I42" s="251"/>
      <c r="J42" s="258"/>
      <c r="K42" s="251"/>
      <c r="L42" s="258"/>
    </row>
    <row r="43" spans="1:12" s="253" customFormat="1">
      <c r="A43" s="468" t="s">
        <v>96</v>
      </c>
      <c r="B43" s="468"/>
      <c r="C43" s="252"/>
      <c r="D43" s="251"/>
      <c r="E43" s="252"/>
      <c r="F43" s="252"/>
      <c r="G43" s="251"/>
      <c r="H43" s="252"/>
      <c r="I43" s="252"/>
      <c r="J43" s="251"/>
      <c r="K43" s="252"/>
      <c r="L43" s="251"/>
    </row>
    <row r="44" spans="1:12" s="253" customFormat="1">
      <c r="A44" s="252"/>
      <c r="B44" s="251"/>
      <c r="C44" s="256"/>
      <c r="D44" s="257"/>
      <c r="E44" s="256"/>
      <c r="F44" s="252"/>
      <c r="G44" s="251"/>
      <c r="H44" s="255"/>
      <c r="I44" s="252"/>
      <c r="J44" s="251"/>
      <c r="K44" s="252"/>
      <c r="L44" s="251"/>
    </row>
    <row r="45" spans="1:12" s="253" customFormat="1" ht="15" customHeight="1">
      <c r="A45" s="252"/>
      <c r="B45" s="251"/>
      <c r="C45" s="461" t="s">
        <v>251</v>
      </c>
      <c r="D45" s="461"/>
      <c r="E45" s="461"/>
      <c r="F45" s="252"/>
      <c r="G45" s="251"/>
      <c r="H45" s="466" t="s">
        <v>397</v>
      </c>
      <c r="I45" s="254"/>
      <c r="J45" s="251"/>
      <c r="K45" s="252"/>
      <c r="L45" s="251"/>
    </row>
    <row r="46" spans="1:12" s="253" customFormat="1">
      <c r="A46" s="252"/>
      <c r="B46" s="251"/>
      <c r="C46" s="252"/>
      <c r="D46" s="251"/>
      <c r="E46" s="252"/>
      <c r="F46" s="252"/>
      <c r="G46" s="251"/>
      <c r="H46" s="467"/>
      <c r="I46" s="254"/>
      <c r="J46" s="251"/>
      <c r="K46" s="252"/>
      <c r="L46" s="251"/>
    </row>
    <row r="47" spans="1:12" s="250" customFormat="1">
      <c r="A47" s="252"/>
      <c r="B47" s="251"/>
      <c r="C47" s="461" t="s">
        <v>127</v>
      </c>
      <c r="D47" s="461"/>
      <c r="E47" s="461"/>
      <c r="F47" s="252"/>
      <c r="G47" s="251"/>
      <c r="H47" s="252"/>
      <c r="I47" s="252"/>
      <c r="J47" s="251"/>
      <c r="K47" s="252"/>
      <c r="L47" s="251"/>
    </row>
    <row r="48" spans="1:12" s="250" customFormat="1">
      <c r="E48" s="248"/>
    </row>
    <row r="49" spans="5:5" s="250" customFormat="1">
      <c r="E49" s="248"/>
    </row>
    <row r="50" spans="5:5" s="250" customFormat="1">
      <c r="E50" s="248"/>
    </row>
    <row r="51" spans="5:5" s="250" customFormat="1">
      <c r="E51" s="248"/>
    </row>
    <row r="52" spans="5:5" s="250" customFormat="1"/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12 F14:F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0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topLeftCell="A24" zoomScale="80" zoomScaleSheetLayoutView="80" workbookViewId="0">
      <selection activeCell="B32" sqref="B32"/>
    </sheetView>
  </sheetViews>
  <sheetFormatPr defaultRowHeight="12.75"/>
  <cols>
    <col min="1" max="1" width="5.42578125" style="176" customWidth="1"/>
    <col min="2" max="2" width="20" style="176" customWidth="1"/>
    <col min="3" max="3" width="24.5703125" style="176" customWidth="1"/>
    <col min="4" max="4" width="25" style="176" customWidth="1"/>
    <col min="5" max="5" width="16.85546875" style="176" customWidth="1"/>
    <col min="6" max="6" width="14.42578125" style="176" customWidth="1"/>
    <col min="7" max="7" width="17" style="176" customWidth="1"/>
    <col min="8" max="8" width="13.7109375" style="176" customWidth="1"/>
    <col min="9" max="9" width="17.28515625" style="176" customWidth="1"/>
    <col min="10" max="10" width="16.42578125" style="176" customWidth="1"/>
    <col min="11" max="11" width="16.7109375" style="176" customWidth="1"/>
    <col min="12" max="12" width="17.7109375" style="176" customWidth="1"/>
    <col min="13" max="13" width="12.85546875" style="176" customWidth="1"/>
    <col min="14" max="16384" width="9.140625" style="176"/>
  </cols>
  <sheetData>
    <row r="2" spans="1:13" ht="15">
      <c r="A2" s="476" t="s">
        <v>412</v>
      </c>
      <c r="B2" s="476"/>
      <c r="C2" s="476"/>
      <c r="D2" s="476"/>
      <c r="E2" s="476"/>
      <c r="F2" s="312"/>
      <c r="G2" s="75"/>
      <c r="H2" s="75"/>
      <c r="I2" s="75"/>
      <c r="J2" s="75"/>
      <c r="K2" s="246"/>
      <c r="L2" s="247"/>
      <c r="M2" s="247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46"/>
      <c r="L3" s="474" t="s">
        <v>1366</v>
      </c>
      <c r="M3" s="474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46"/>
      <c r="L4" s="246"/>
      <c r="M4" s="246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331" t="s">
        <v>943</v>
      </c>
      <c r="B6" s="12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5"/>
      <c r="B8" s="337"/>
      <c r="C8" s="245"/>
      <c r="D8" s="245"/>
      <c r="E8" s="245"/>
      <c r="F8" s="245"/>
      <c r="G8" s="245"/>
      <c r="H8" s="245"/>
      <c r="I8" s="245"/>
      <c r="J8" s="245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89.25">
      <c r="A10" s="96">
        <v>1</v>
      </c>
      <c r="B10" s="503">
        <v>42984</v>
      </c>
      <c r="C10" s="313" t="s">
        <v>916</v>
      </c>
      <c r="D10" s="417" t="s">
        <v>915</v>
      </c>
      <c r="E10" s="409" t="s">
        <v>917</v>
      </c>
      <c r="F10" s="501" t="s">
        <v>1344</v>
      </c>
      <c r="G10" s="501"/>
      <c r="H10" s="501"/>
      <c r="I10" s="501" t="s">
        <v>1344</v>
      </c>
      <c r="J10" s="96"/>
      <c r="K10" s="442"/>
      <c r="L10" s="443">
        <v>3938.92</v>
      </c>
      <c r="M10" s="96"/>
    </row>
    <row r="11" spans="1:13" ht="89.25">
      <c r="A11" s="96">
        <v>2</v>
      </c>
      <c r="B11" s="503">
        <v>42977</v>
      </c>
      <c r="C11" s="313" t="s">
        <v>916</v>
      </c>
      <c r="D11" s="417" t="s">
        <v>918</v>
      </c>
      <c r="E11" s="409" t="s">
        <v>919</v>
      </c>
      <c r="F11" s="501" t="s">
        <v>1344</v>
      </c>
      <c r="G11" s="501"/>
      <c r="H11" s="501"/>
      <c r="I11" s="501" t="s">
        <v>1344</v>
      </c>
      <c r="J11" s="96"/>
      <c r="K11" s="442"/>
      <c r="L11" s="443">
        <v>35500</v>
      </c>
      <c r="M11" s="96"/>
    </row>
    <row r="12" spans="1:13" ht="89.25">
      <c r="A12" s="96">
        <v>3</v>
      </c>
      <c r="B12" s="503">
        <v>42972</v>
      </c>
      <c r="C12" s="313" t="s">
        <v>916</v>
      </c>
      <c r="D12" s="417" t="s">
        <v>920</v>
      </c>
      <c r="E12" s="409" t="s">
        <v>921</v>
      </c>
      <c r="F12" s="501" t="s">
        <v>1344</v>
      </c>
      <c r="G12" s="502"/>
      <c r="H12" s="502"/>
      <c r="I12" s="501" t="s">
        <v>1344</v>
      </c>
      <c r="J12" s="85"/>
      <c r="K12" s="442"/>
      <c r="L12" s="443">
        <v>48015.08</v>
      </c>
      <c r="M12" s="85"/>
    </row>
    <row r="13" spans="1:13" ht="89.25">
      <c r="A13" s="96">
        <v>4</v>
      </c>
      <c r="B13" s="503">
        <v>42995</v>
      </c>
      <c r="C13" s="313" t="s">
        <v>916</v>
      </c>
      <c r="D13" s="417" t="s">
        <v>922</v>
      </c>
      <c r="E13" s="409" t="s">
        <v>923</v>
      </c>
      <c r="F13" s="501" t="s">
        <v>1344</v>
      </c>
      <c r="G13" s="502"/>
      <c r="H13" s="502"/>
      <c r="I13" s="501" t="s">
        <v>1344</v>
      </c>
      <c r="J13" s="85"/>
      <c r="K13" s="4"/>
      <c r="L13" s="4">
        <v>2170</v>
      </c>
      <c r="M13" s="85"/>
    </row>
    <row r="14" spans="1:13" ht="89.25">
      <c r="A14" s="96">
        <v>5</v>
      </c>
      <c r="B14" s="503">
        <v>42995</v>
      </c>
      <c r="C14" s="313" t="s">
        <v>916</v>
      </c>
      <c r="D14" s="417" t="s">
        <v>924</v>
      </c>
      <c r="E14" s="409" t="s">
        <v>925</v>
      </c>
      <c r="F14" s="501" t="s">
        <v>1344</v>
      </c>
      <c r="G14" s="502"/>
      <c r="H14" s="502"/>
      <c r="I14" s="501" t="s">
        <v>1344</v>
      </c>
      <c r="J14" s="85"/>
      <c r="K14" s="4"/>
      <c r="L14" s="4">
        <v>870</v>
      </c>
      <c r="M14" s="85"/>
    </row>
    <row r="15" spans="1:13" ht="89.25">
      <c r="A15" s="96">
        <v>6</v>
      </c>
      <c r="B15" s="503">
        <v>42988</v>
      </c>
      <c r="C15" s="313" t="s">
        <v>916</v>
      </c>
      <c r="D15" s="417" t="s">
        <v>926</v>
      </c>
      <c r="E15" s="409" t="s">
        <v>927</v>
      </c>
      <c r="F15" s="501" t="s">
        <v>1344</v>
      </c>
      <c r="G15" s="502"/>
      <c r="H15" s="502"/>
      <c r="I15" s="501" t="s">
        <v>1344</v>
      </c>
      <c r="J15" s="85"/>
      <c r="K15" s="4"/>
      <c r="L15" s="4">
        <v>3300</v>
      </c>
      <c r="M15" s="85"/>
    </row>
    <row r="16" spans="1:13" ht="89.25">
      <c r="A16" s="96">
        <v>7</v>
      </c>
      <c r="B16" s="503">
        <v>42979</v>
      </c>
      <c r="C16" s="313" t="s">
        <v>916</v>
      </c>
      <c r="D16" s="417" t="s">
        <v>928</v>
      </c>
      <c r="E16" s="409" t="s">
        <v>929</v>
      </c>
      <c r="F16" s="501" t="s">
        <v>1344</v>
      </c>
      <c r="G16" s="502"/>
      <c r="H16" s="502"/>
      <c r="I16" s="501" t="s">
        <v>1344</v>
      </c>
      <c r="J16" s="85"/>
      <c r="K16" s="4"/>
      <c r="L16" s="4">
        <v>900</v>
      </c>
      <c r="M16" s="85"/>
    </row>
    <row r="17" spans="1:13" ht="89.25">
      <c r="A17" s="96">
        <v>8</v>
      </c>
      <c r="B17" s="503">
        <v>42985</v>
      </c>
      <c r="C17" s="444" t="s">
        <v>916</v>
      </c>
      <c r="D17" s="417" t="s">
        <v>930</v>
      </c>
      <c r="E17" s="550">
        <v>412683939</v>
      </c>
      <c r="F17" s="501" t="s">
        <v>1344</v>
      </c>
      <c r="G17" s="502"/>
      <c r="H17" s="502"/>
      <c r="I17" s="501" t="s">
        <v>1344</v>
      </c>
      <c r="J17" s="85"/>
      <c r="K17" s="4"/>
      <c r="L17" s="4">
        <v>1474</v>
      </c>
      <c r="M17" s="85"/>
    </row>
    <row r="18" spans="1:13" ht="89.25">
      <c r="A18" s="96">
        <v>9</v>
      </c>
      <c r="B18" s="503">
        <v>42995</v>
      </c>
      <c r="C18" s="444" t="s">
        <v>916</v>
      </c>
      <c r="D18" s="417" t="s">
        <v>931</v>
      </c>
      <c r="E18" s="409" t="s">
        <v>932</v>
      </c>
      <c r="F18" s="501" t="s">
        <v>1344</v>
      </c>
      <c r="G18" s="502"/>
      <c r="H18" s="502"/>
      <c r="I18" s="501" t="s">
        <v>1344</v>
      </c>
      <c r="J18" s="85"/>
      <c r="K18" s="4"/>
      <c r="L18" s="4">
        <v>3690</v>
      </c>
      <c r="M18" s="85"/>
    </row>
    <row r="19" spans="1:13" ht="89.25">
      <c r="A19" s="96">
        <v>10</v>
      </c>
      <c r="B19" s="503">
        <v>42991</v>
      </c>
      <c r="C19" s="444" t="s">
        <v>916</v>
      </c>
      <c r="D19" s="417" t="s">
        <v>933</v>
      </c>
      <c r="E19" s="409" t="s">
        <v>934</v>
      </c>
      <c r="F19" s="501" t="s">
        <v>1344</v>
      </c>
      <c r="G19" s="502"/>
      <c r="H19" s="502"/>
      <c r="I19" s="501" t="s">
        <v>1344</v>
      </c>
      <c r="J19" s="85"/>
      <c r="K19" s="4"/>
      <c r="L19" s="4">
        <v>100</v>
      </c>
      <c r="M19" s="85"/>
    </row>
    <row r="20" spans="1:13" ht="89.25">
      <c r="A20" s="96">
        <v>11</v>
      </c>
      <c r="B20" s="503">
        <v>43006</v>
      </c>
      <c r="C20" s="444" t="s">
        <v>916</v>
      </c>
      <c r="D20" s="417" t="s">
        <v>935</v>
      </c>
      <c r="E20" s="409" t="s">
        <v>936</v>
      </c>
      <c r="F20" s="501" t="s">
        <v>1344</v>
      </c>
      <c r="G20" s="502"/>
      <c r="H20" s="502"/>
      <c r="I20" s="501" t="s">
        <v>1344</v>
      </c>
      <c r="J20" s="85"/>
      <c r="K20" s="4"/>
      <c r="L20" s="4">
        <v>150</v>
      </c>
      <c r="M20" s="85"/>
    </row>
    <row r="21" spans="1:13" ht="89.25">
      <c r="A21" s="96">
        <v>12</v>
      </c>
      <c r="B21" s="503">
        <v>43006</v>
      </c>
      <c r="C21" s="444" t="s">
        <v>916</v>
      </c>
      <c r="D21" s="417" t="s">
        <v>937</v>
      </c>
      <c r="E21" s="409" t="s">
        <v>938</v>
      </c>
      <c r="F21" s="501" t="s">
        <v>1344</v>
      </c>
      <c r="G21" s="502"/>
      <c r="H21" s="502"/>
      <c r="I21" s="501" t="s">
        <v>1344</v>
      </c>
      <c r="J21" s="85"/>
      <c r="K21" s="4"/>
      <c r="L21" s="4">
        <v>90</v>
      </c>
      <c r="M21" s="85"/>
    </row>
    <row r="22" spans="1:13" ht="89.25">
      <c r="A22" s="96">
        <v>13</v>
      </c>
      <c r="B22" s="503">
        <v>42972</v>
      </c>
      <c r="C22" s="444" t="s">
        <v>941</v>
      </c>
      <c r="D22" s="417" t="s">
        <v>939</v>
      </c>
      <c r="E22" s="409" t="s">
        <v>940</v>
      </c>
      <c r="F22" s="501" t="s">
        <v>1344</v>
      </c>
      <c r="G22" s="502"/>
      <c r="H22" s="502"/>
      <c r="I22" s="501" t="s">
        <v>1344</v>
      </c>
      <c r="J22" s="85"/>
      <c r="K22" s="4"/>
      <c r="L22" s="4">
        <v>400</v>
      </c>
      <c r="M22" s="85"/>
    </row>
    <row r="23" spans="1:13" ht="25.5">
      <c r="A23" s="96">
        <v>14</v>
      </c>
      <c r="B23" s="503">
        <v>42987</v>
      </c>
      <c r="C23" s="313" t="s">
        <v>1345</v>
      </c>
      <c r="D23" s="85" t="s">
        <v>1346</v>
      </c>
      <c r="E23" s="85">
        <v>404385465</v>
      </c>
      <c r="F23" s="502"/>
      <c r="G23" s="502"/>
      <c r="H23" s="502"/>
      <c r="I23" s="502"/>
      <c r="J23" s="85"/>
      <c r="K23" s="4"/>
      <c r="L23" s="4">
        <v>36700</v>
      </c>
      <c r="M23" s="85" t="s">
        <v>1354</v>
      </c>
    </row>
    <row r="24" spans="1:13" ht="25.5">
      <c r="A24" s="96">
        <v>15</v>
      </c>
      <c r="B24" s="389" t="s">
        <v>1352</v>
      </c>
      <c r="C24" s="313" t="s">
        <v>1345</v>
      </c>
      <c r="D24" s="85" t="s">
        <v>1347</v>
      </c>
      <c r="E24" s="85">
        <v>244959826</v>
      </c>
      <c r="F24" s="502"/>
      <c r="G24" s="502"/>
      <c r="H24" s="502"/>
      <c r="I24" s="502"/>
      <c r="J24" s="85"/>
      <c r="K24" s="4"/>
      <c r="L24" s="4">
        <v>1800</v>
      </c>
      <c r="M24" s="85" t="s">
        <v>1354</v>
      </c>
    </row>
    <row r="25" spans="1:13" ht="25.5">
      <c r="A25" s="96">
        <v>16</v>
      </c>
      <c r="B25" s="389" t="s">
        <v>1353</v>
      </c>
      <c r="C25" s="313" t="s">
        <v>1345</v>
      </c>
      <c r="D25" s="85" t="s">
        <v>680</v>
      </c>
      <c r="E25" s="85">
        <v>227717307</v>
      </c>
      <c r="F25" s="502"/>
      <c r="G25" s="502"/>
      <c r="H25" s="502"/>
      <c r="I25" s="502"/>
      <c r="J25" s="85"/>
      <c r="K25" s="4"/>
      <c r="L25" s="4">
        <v>1600</v>
      </c>
      <c r="M25" s="85" t="s">
        <v>1354</v>
      </c>
    </row>
    <row r="26" spans="1:13" ht="25.5">
      <c r="A26" s="96">
        <v>17</v>
      </c>
      <c r="B26" s="389" t="s">
        <v>1353</v>
      </c>
      <c r="C26" s="313" t="s">
        <v>1345</v>
      </c>
      <c r="D26" s="85" t="s">
        <v>1348</v>
      </c>
      <c r="E26" s="85">
        <v>23191974</v>
      </c>
      <c r="F26" s="85"/>
      <c r="G26" s="85"/>
      <c r="H26" s="85"/>
      <c r="I26" s="85"/>
      <c r="J26" s="85"/>
      <c r="K26" s="4"/>
      <c r="L26" s="4">
        <v>1800</v>
      </c>
      <c r="M26" s="85" t="s">
        <v>1354</v>
      </c>
    </row>
    <row r="27" spans="1:13" ht="25.5">
      <c r="A27" s="96">
        <v>18</v>
      </c>
      <c r="B27" s="389" t="s">
        <v>1353</v>
      </c>
      <c r="C27" s="313" t="s">
        <v>1345</v>
      </c>
      <c r="D27" s="85" t="s">
        <v>1349</v>
      </c>
      <c r="E27" s="85">
        <v>219995600</v>
      </c>
      <c r="F27" s="85"/>
      <c r="G27" s="85"/>
      <c r="H27" s="85"/>
      <c r="I27" s="85"/>
      <c r="J27" s="85"/>
      <c r="K27" s="4"/>
      <c r="L27" s="4">
        <v>3750</v>
      </c>
      <c r="M27" s="85" t="s">
        <v>1354</v>
      </c>
    </row>
    <row r="28" spans="1:13" ht="25.5">
      <c r="A28" s="96">
        <v>19</v>
      </c>
      <c r="B28" s="389" t="s">
        <v>1353</v>
      </c>
      <c r="C28" s="313" t="s">
        <v>1345</v>
      </c>
      <c r="D28" s="85" t="s">
        <v>1350</v>
      </c>
      <c r="E28" s="85">
        <v>212678093</v>
      </c>
      <c r="F28" s="85"/>
      <c r="G28" s="85"/>
      <c r="H28" s="85"/>
      <c r="I28" s="85"/>
      <c r="J28" s="85"/>
      <c r="K28" s="4"/>
      <c r="L28" s="4">
        <v>3776</v>
      </c>
      <c r="M28" s="85" t="s">
        <v>1354</v>
      </c>
    </row>
    <row r="29" spans="1:13" ht="25.5">
      <c r="A29" s="96">
        <v>20</v>
      </c>
      <c r="B29" s="389" t="s">
        <v>1353</v>
      </c>
      <c r="C29" s="313" t="s">
        <v>1345</v>
      </c>
      <c r="D29" s="85" t="s">
        <v>1351</v>
      </c>
      <c r="E29" s="85">
        <v>239861592</v>
      </c>
      <c r="F29" s="85"/>
      <c r="G29" s="85"/>
      <c r="H29" s="85"/>
      <c r="I29" s="85"/>
      <c r="J29" s="85"/>
      <c r="K29" s="4"/>
      <c r="L29" s="4">
        <v>1600</v>
      </c>
      <c r="M29" s="85" t="s">
        <v>1354</v>
      </c>
    </row>
    <row r="30" spans="1:13" ht="25.5">
      <c r="A30" s="96">
        <v>21</v>
      </c>
      <c r="B30" s="389" t="s">
        <v>1353</v>
      </c>
      <c r="C30" s="313" t="s">
        <v>1345</v>
      </c>
      <c r="D30" s="85" t="s">
        <v>690</v>
      </c>
      <c r="E30" s="85">
        <v>226112471</v>
      </c>
      <c r="F30" s="85"/>
      <c r="G30" s="85"/>
      <c r="H30" s="85"/>
      <c r="I30" s="85"/>
      <c r="J30" s="85"/>
      <c r="K30" s="4"/>
      <c r="L30" s="4">
        <v>1750</v>
      </c>
      <c r="M30" s="85" t="s">
        <v>1354</v>
      </c>
    </row>
    <row r="31" spans="1:13" ht="15">
      <c r="A31" s="96"/>
      <c r="B31" s="389"/>
      <c r="C31" s="313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>
      <c r="A32" s="96"/>
      <c r="B32" s="389"/>
      <c r="C32" s="313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>
      <c r="A33" s="96"/>
      <c r="B33" s="389"/>
      <c r="C33" s="313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>
      <c r="A34" s="85" t="s">
        <v>259</v>
      </c>
      <c r="B34" s="390"/>
      <c r="C34" s="313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>
      <c r="A35" s="85"/>
      <c r="B35" s="390"/>
      <c r="C35" s="313"/>
      <c r="D35" s="97"/>
      <c r="E35" s="97"/>
      <c r="F35" s="97"/>
      <c r="G35" s="97"/>
      <c r="H35" s="85"/>
      <c r="I35" s="85"/>
      <c r="J35" s="85"/>
      <c r="K35" s="85" t="s">
        <v>423</v>
      </c>
      <c r="L35" s="84">
        <f>SUM(L10:L34)</f>
        <v>153374</v>
      </c>
      <c r="M35" s="85"/>
    </row>
    <row r="36" spans="1:13" ht="15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175"/>
    </row>
    <row r="37" spans="1:13" ht="15">
      <c r="A37" s="202" t="s">
        <v>424</v>
      </c>
      <c r="B37" s="202"/>
      <c r="C37" s="202"/>
      <c r="D37" s="201"/>
      <c r="E37" s="201"/>
      <c r="F37" s="201"/>
      <c r="G37" s="201"/>
      <c r="H37" s="201"/>
      <c r="I37" s="201"/>
      <c r="J37" s="201"/>
      <c r="K37" s="201"/>
      <c r="L37" s="175"/>
    </row>
    <row r="38" spans="1:13" ht="15">
      <c r="A38" s="202" t="s">
        <v>425</v>
      </c>
      <c r="B38" s="202"/>
      <c r="C38" s="202"/>
      <c r="D38" s="201"/>
      <c r="E38" s="201"/>
      <c r="F38" s="201"/>
      <c r="G38" s="201"/>
      <c r="H38" s="201"/>
      <c r="I38" s="201"/>
      <c r="J38" s="201"/>
      <c r="K38" s="201"/>
      <c r="L38" s="175"/>
    </row>
    <row r="39" spans="1:13" ht="15">
      <c r="A39" s="192" t="s">
        <v>426</v>
      </c>
      <c r="B39" s="192"/>
      <c r="C39" s="202"/>
      <c r="D39" s="175"/>
      <c r="E39" s="175"/>
      <c r="F39" s="175"/>
      <c r="G39" s="175"/>
      <c r="H39" s="175"/>
      <c r="I39" s="175"/>
      <c r="J39" s="175"/>
      <c r="K39" s="175"/>
      <c r="L39" s="175"/>
    </row>
    <row r="40" spans="1:13" ht="15">
      <c r="A40" s="192" t="s">
        <v>427</v>
      </c>
      <c r="B40" s="192"/>
      <c r="C40" s="202"/>
      <c r="D40" s="175"/>
      <c r="E40" s="175"/>
      <c r="F40" s="175"/>
      <c r="G40" s="175"/>
      <c r="H40" s="175"/>
      <c r="I40" s="175"/>
      <c r="J40" s="175"/>
      <c r="K40" s="175"/>
      <c r="L40" s="175"/>
    </row>
    <row r="41" spans="1:13" ht="15" customHeight="1">
      <c r="A41" s="481" t="s">
        <v>442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</row>
    <row r="42" spans="1:13" ht="15" customHeight="1">
      <c r="A42" s="481"/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</row>
    <row r="43" spans="1:13" ht="12.75" customHeight="1">
      <c r="A43" s="333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</row>
    <row r="44" spans="1:13" ht="15">
      <c r="A44" s="477" t="s">
        <v>96</v>
      </c>
      <c r="B44" s="477"/>
      <c r="C44" s="477"/>
      <c r="D44" s="314"/>
      <c r="E44" s="315"/>
      <c r="F44" s="315"/>
      <c r="G44" s="314"/>
      <c r="H44" s="314"/>
      <c r="I44" s="314"/>
      <c r="J44" s="314"/>
      <c r="K44" s="314"/>
      <c r="L44" s="175"/>
    </row>
    <row r="45" spans="1:13" ht="15">
      <c r="A45" s="314"/>
      <c r="B45" s="314"/>
      <c r="C45" s="315"/>
      <c r="D45" s="314"/>
      <c r="E45" s="315"/>
      <c r="F45" s="315"/>
      <c r="G45" s="314"/>
      <c r="H45" s="314"/>
      <c r="I45" s="314"/>
      <c r="J45" s="314"/>
      <c r="K45" s="316"/>
      <c r="L45" s="175"/>
    </row>
    <row r="46" spans="1:13" ht="15" customHeight="1">
      <c r="A46" s="314"/>
      <c r="B46" s="314"/>
      <c r="C46" s="315"/>
      <c r="D46" s="478" t="s">
        <v>251</v>
      </c>
      <c r="E46" s="478"/>
      <c r="F46" s="317"/>
      <c r="G46" s="318"/>
      <c r="H46" s="479" t="s">
        <v>428</v>
      </c>
      <c r="I46" s="479"/>
      <c r="J46" s="479"/>
      <c r="K46" s="319"/>
      <c r="L46" s="175"/>
    </row>
    <row r="47" spans="1:13" ht="15">
      <c r="A47" s="314"/>
      <c r="B47" s="314"/>
      <c r="C47" s="315"/>
      <c r="D47" s="314"/>
      <c r="E47" s="315"/>
      <c r="F47" s="315"/>
      <c r="G47" s="314"/>
      <c r="H47" s="480"/>
      <c r="I47" s="480"/>
      <c r="J47" s="480"/>
      <c r="K47" s="319"/>
      <c r="L47" s="175"/>
    </row>
    <row r="48" spans="1:13" ht="15">
      <c r="A48" s="314"/>
      <c r="B48" s="314"/>
      <c r="C48" s="315"/>
      <c r="D48" s="475" t="s">
        <v>127</v>
      </c>
      <c r="E48" s="475"/>
      <c r="F48" s="317"/>
      <c r="G48" s="318"/>
      <c r="H48" s="314"/>
      <c r="I48" s="314"/>
      <c r="J48" s="314"/>
      <c r="K48" s="314"/>
      <c r="L48" s="175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" sqref="D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2" t="s">
        <v>212</v>
      </c>
      <c r="B1" s="118"/>
      <c r="C1" s="482" t="s">
        <v>186</v>
      </c>
      <c r="D1" s="482"/>
      <c r="E1" s="103"/>
    </row>
    <row r="2" spans="1:5">
      <c r="A2" s="74" t="s">
        <v>128</v>
      </c>
      <c r="B2" s="118"/>
      <c r="C2" s="75"/>
      <c r="D2" s="458" t="s">
        <v>1366</v>
      </c>
      <c r="E2" s="103"/>
    </row>
    <row r="3" spans="1:5">
      <c r="A3" s="114"/>
      <c r="B3" s="118"/>
      <c r="C3" s="75"/>
      <c r="D3" s="75"/>
      <c r="E3" s="103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>
      <c r="A5" s="331" t="s">
        <v>943</v>
      </c>
      <c r="B5" s="12"/>
      <c r="C5" s="117"/>
      <c r="D5" s="59"/>
      <c r="E5" s="106"/>
    </row>
    <row r="6" spans="1:5">
      <c r="A6" s="75"/>
      <c r="B6" s="74"/>
      <c r="C6" s="74"/>
      <c r="D6" s="74"/>
      <c r="E6" s="106"/>
    </row>
    <row r="7" spans="1:5">
      <c r="A7" s="113"/>
      <c r="B7" s="119"/>
      <c r="C7" s="120"/>
      <c r="D7" s="120"/>
      <c r="E7" s="103"/>
    </row>
    <row r="8" spans="1:5" ht="45">
      <c r="A8" s="121" t="s">
        <v>101</v>
      </c>
      <c r="B8" s="121" t="s">
        <v>178</v>
      </c>
      <c r="C8" s="121" t="s">
        <v>286</v>
      </c>
      <c r="D8" s="121" t="s">
        <v>240</v>
      </c>
      <c r="E8" s="103"/>
    </row>
    <row r="9" spans="1:5">
      <c r="A9" s="49"/>
      <c r="B9" s="50"/>
      <c r="C9" s="150"/>
      <c r="D9" s="150"/>
      <c r="E9" s="103"/>
    </row>
    <row r="10" spans="1:5">
      <c r="A10" s="51" t="s">
        <v>179</v>
      </c>
      <c r="B10" s="52"/>
      <c r="C10" s="422">
        <f>C11+C34</f>
        <v>342440.57999999996</v>
      </c>
      <c r="D10" s="122">
        <f>SUM(D11,D34)</f>
        <v>73264.91</v>
      </c>
      <c r="E10" s="103"/>
    </row>
    <row r="11" spans="1:5">
      <c r="A11" s="53" t="s">
        <v>180</v>
      </c>
      <c r="B11" s="54"/>
      <c r="C11" s="423">
        <f>C14+C15+C16+C17+C26+C28</f>
        <v>219574.37</v>
      </c>
      <c r="D11" s="83">
        <f>SUM(D12:D32)</f>
        <v>65981.210000000006</v>
      </c>
      <c r="E11" s="103"/>
    </row>
    <row r="12" spans="1:5">
      <c r="A12" s="57">
        <v>1110</v>
      </c>
      <c r="B12" s="56" t="s">
        <v>130</v>
      </c>
      <c r="C12" s="8"/>
      <c r="D12" s="8"/>
      <c r="E12" s="103"/>
    </row>
    <row r="13" spans="1:5">
      <c r="A13" s="57">
        <v>1120</v>
      </c>
      <c r="B13" s="56" t="s">
        <v>131</v>
      </c>
      <c r="C13" s="8"/>
      <c r="D13" s="8"/>
      <c r="E13" s="103"/>
    </row>
    <row r="14" spans="1:5">
      <c r="A14" s="57">
        <v>1211</v>
      </c>
      <c r="B14" s="56" t="s">
        <v>132</v>
      </c>
      <c r="C14" s="421">
        <v>207540.45</v>
      </c>
      <c r="D14" s="418">
        <v>59359.55</v>
      </c>
      <c r="E14" s="103"/>
    </row>
    <row r="15" spans="1:5">
      <c r="A15" s="57">
        <v>1212</v>
      </c>
      <c r="B15" s="56" t="s">
        <v>133</v>
      </c>
      <c r="C15" s="8">
        <v>0</v>
      </c>
      <c r="D15" s="8"/>
      <c r="E15" s="103"/>
    </row>
    <row r="16" spans="1:5">
      <c r="A16" s="57">
        <v>1213</v>
      </c>
      <c r="B16" s="56" t="s">
        <v>134</v>
      </c>
      <c r="C16" s="421">
        <v>58.13</v>
      </c>
      <c r="D16" s="8">
        <v>278.13</v>
      </c>
      <c r="E16" s="103"/>
    </row>
    <row r="17" spans="1:5">
      <c r="A17" s="57">
        <v>1214</v>
      </c>
      <c r="B17" s="56" t="s">
        <v>135</v>
      </c>
      <c r="C17" s="8">
        <v>0</v>
      </c>
      <c r="D17" s="8"/>
      <c r="E17" s="103"/>
    </row>
    <row r="18" spans="1:5">
      <c r="A18" s="57">
        <v>1215</v>
      </c>
      <c r="B18" s="56" t="s">
        <v>136</v>
      </c>
      <c r="C18" s="8"/>
      <c r="D18" s="8"/>
      <c r="E18" s="103"/>
    </row>
    <row r="19" spans="1:5">
      <c r="A19" s="57">
        <v>1300</v>
      </c>
      <c r="B19" s="56" t="s">
        <v>137</v>
      </c>
      <c r="C19" s="8"/>
      <c r="D19" s="8"/>
      <c r="E19" s="103"/>
    </row>
    <row r="20" spans="1:5">
      <c r="A20" s="57">
        <v>1410</v>
      </c>
      <c r="B20" s="56" t="s">
        <v>138</v>
      </c>
      <c r="C20" s="8"/>
      <c r="D20" s="8"/>
      <c r="E20" s="103"/>
    </row>
    <row r="21" spans="1:5">
      <c r="A21" s="57">
        <v>1421</v>
      </c>
      <c r="B21" s="56" t="s">
        <v>139</v>
      </c>
      <c r="C21" s="8"/>
      <c r="D21" s="8"/>
      <c r="E21" s="103"/>
    </row>
    <row r="22" spans="1:5">
      <c r="A22" s="57">
        <v>1422</v>
      </c>
      <c r="B22" s="56" t="s">
        <v>140</v>
      </c>
      <c r="C22" s="8"/>
      <c r="D22" s="8"/>
      <c r="E22" s="103"/>
    </row>
    <row r="23" spans="1:5">
      <c r="A23" s="57">
        <v>1423</v>
      </c>
      <c r="B23" s="56" t="s">
        <v>141</v>
      </c>
      <c r="C23" s="8"/>
      <c r="D23" s="8"/>
      <c r="E23" s="103"/>
    </row>
    <row r="24" spans="1:5">
      <c r="A24" s="57">
        <v>1431</v>
      </c>
      <c r="B24" s="56" t="s">
        <v>142</v>
      </c>
      <c r="C24" s="8"/>
      <c r="D24" s="8"/>
      <c r="E24" s="103"/>
    </row>
    <row r="25" spans="1:5">
      <c r="A25" s="57">
        <v>1432</v>
      </c>
      <c r="B25" s="56" t="s">
        <v>143</v>
      </c>
      <c r="C25" s="8"/>
      <c r="D25" s="8"/>
      <c r="E25" s="103"/>
    </row>
    <row r="26" spans="1:5">
      <c r="A26" s="57">
        <v>1433</v>
      </c>
      <c r="B26" s="56" t="s">
        <v>144</v>
      </c>
      <c r="C26" s="8">
        <v>10759.02</v>
      </c>
      <c r="D26" s="8">
        <v>5126.76</v>
      </c>
      <c r="E26" s="103"/>
    </row>
    <row r="27" spans="1:5">
      <c r="A27" s="57">
        <v>1441</v>
      </c>
      <c r="B27" s="56" t="s">
        <v>145</v>
      </c>
      <c r="C27" s="8"/>
      <c r="D27" s="8"/>
      <c r="E27" s="103"/>
    </row>
    <row r="28" spans="1:5">
      <c r="A28" s="57">
        <v>1442</v>
      </c>
      <c r="B28" s="56" t="s">
        <v>146</v>
      </c>
      <c r="C28" s="8">
        <v>1216.77</v>
      </c>
      <c r="D28" s="8">
        <v>1216.77</v>
      </c>
      <c r="E28" s="103"/>
    </row>
    <row r="29" spans="1:5">
      <c r="A29" s="57">
        <v>1443</v>
      </c>
      <c r="B29" s="56" t="s">
        <v>147</v>
      </c>
      <c r="C29" s="8"/>
      <c r="D29" s="8"/>
      <c r="E29" s="103"/>
    </row>
    <row r="30" spans="1:5">
      <c r="A30" s="57">
        <v>1444</v>
      </c>
      <c r="B30" s="56" t="s">
        <v>148</v>
      </c>
      <c r="C30" s="8"/>
      <c r="D30" s="8"/>
      <c r="E30" s="103"/>
    </row>
    <row r="31" spans="1:5">
      <c r="A31" s="57">
        <v>1445</v>
      </c>
      <c r="B31" s="56" t="s">
        <v>149</v>
      </c>
      <c r="C31" s="8"/>
      <c r="D31" s="8"/>
      <c r="E31" s="103"/>
    </row>
    <row r="32" spans="1:5">
      <c r="A32" s="57">
        <v>1446</v>
      </c>
      <c r="B32" s="56" t="s">
        <v>150</v>
      </c>
      <c r="C32" s="8"/>
      <c r="D32" s="8"/>
      <c r="E32" s="103"/>
    </row>
    <row r="33" spans="1:5">
      <c r="A33" s="30"/>
      <c r="E33" s="103"/>
    </row>
    <row r="34" spans="1:5">
      <c r="A34" s="58" t="s">
        <v>181</v>
      </c>
      <c r="B34" s="56"/>
      <c r="C34" s="83">
        <f>SUM(C35:C42)</f>
        <v>122866.20999999999</v>
      </c>
      <c r="D34" s="83">
        <f>SUM(D35:D42)</f>
        <v>7283.7</v>
      </c>
      <c r="E34" s="103"/>
    </row>
    <row r="35" spans="1:5">
      <c r="A35" s="57">
        <v>2110</v>
      </c>
      <c r="B35" s="56" t="s">
        <v>89</v>
      </c>
      <c r="C35" s="8"/>
      <c r="D35" s="8"/>
      <c r="E35" s="103"/>
    </row>
    <row r="36" spans="1:5">
      <c r="A36" s="57">
        <v>2120</v>
      </c>
      <c r="B36" s="56" t="s">
        <v>151</v>
      </c>
      <c r="C36" s="424">
        <v>106342.51</v>
      </c>
      <c r="D36" s="8"/>
      <c r="E36" s="103"/>
    </row>
    <row r="37" spans="1:5">
      <c r="A37" s="57">
        <v>2130</v>
      </c>
      <c r="B37" s="56" t="s">
        <v>90</v>
      </c>
      <c r="C37" s="8">
        <v>835.7</v>
      </c>
      <c r="D37" s="8">
        <v>835.7</v>
      </c>
      <c r="E37" s="103"/>
    </row>
    <row r="38" spans="1:5">
      <c r="A38" s="57">
        <v>2140</v>
      </c>
      <c r="B38" s="56" t="s">
        <v>366</v>
      </c>
      <c r="C38" s="8"/>
      <c r="D38" s="8"/>
      <c r="E38" s="103"/>
    </row>
    <row r="39" spans="1:5">
      <c r="A39" s="57">
        <v>2150</v>
      </c>
      <c r="B39" s="56" t="s">
        <v>369</v>
      </c>
      <c r="C39" s="8"/>
      <c r="D39" s="8"/>
      <c r="E39" s="103"/>
    </row>
    <row r="40" spans="1:5">
      <c r="A40" s="57">
        <v>2220</v>
      </c>
      <c r="B40" s="56" t="s">
        <v>91</v>
      </c>
      <c r="C40" s="26">
        <v>15688</v>
      </c>
      <c r="D40" s="8">
        <v>6448</v>
      </c>
      <c r="E40" s="103"/>
    </row>
    <row r="41" spans="1:5">
      <c r="A41" s="57">
        <v>2300</v>
      </c>
      <c r="B41" s="56" t="s">
        <v>152</v>
      </c>
      <c r="C41" s="8"/>
      <c r="D41" s="8"/>
      <c r="E41" s="103"/>
    </row>
    <row r="42" spans="1:5">
      <c r="A42" s="57">
        <v>2400</v>
      </c>
      <c r="B42" s="56" t="s">
        <v>153</v>
      </c>
      <c r="C42" s="8"/>
      <c r="D42" s="8"/>
      <c r="E42" s="103"/>
    </row>
    <row r="43" spans="1:5">
      <c r="A43" s="31"/>
      <c r="E43" s="103"/>
    </row>
    <row r="44" spans="1:5">
      <c r="A44" s="55" t="s">
        <v>185</v>
      </c>
      <c r="B44" s="56"/>
      <c r="C44" s="8">
        <v>342440.58</v>
      </c>
      <c r="D44" s="83">
        <f>SUM(D45,D64)</f>
        <v>73264.91</v>
      </c>
      <c r="E44" s="103"/>
    </row>
    <row r="45" spans="1:5">
      <c r="A45" s="58" t="s">
        <v>182</v>
      </c>
      <c r="B45" s="56"/>
      <c r="C45" s="83">
        <f>SUM(C46:C61)</f>
        <v>0</v>
      </c>
      <c r="D45" s="83">
        <f>SUM(D46:D61)</f>
        <v>0</v>
      </c>
      <c r="E45" s="103"/>
    </row>
    <row r="46" spans="1:5">
      <c r="A46" s="57">
        <v>3100</v>
      </c>
      <c r="B46" s="56" t="s">
        <v>154</v>
      </c>
      <c r="C46" s="8"/>
      <c r="D46" s="8"/>
      <c r="E46" s="103"/>
    </row>
    <row r="47" spans="1:5">
      <c r="A47" s="57">
        <v>3210</v>
      </c>
      <c r="B47" s="56" t="s">
        <v>155</v>
      </c>
      <c r="C47" s="8"/>
      <c r="D47" s="8"/>
      <c r="E47" s="103"/>
    </row>
    <row r="48" spans="1:5">
      <c r="A48" s="57">
        <v>3221</v>
      </c>
      <c r="B48" s="56" t="s">
        <v>156</v>
      </c>
      <c r="C48" s="8"/>
      <c r="D48" s="8"/>
      <c r="E48" s="103"/>
    </row>
    <row r="49" spans="1:5">
      <c r="A49" s="57">
        <v>3222</v>
      </c>
      <c r="B49" s="56" t="s">
        <v>157</v>
      </c>
      <c r="C49" s="8"/>
      <c r="D49" s="8"/>
      <c r="E49" s="103"/>
    </row>
    <row r="50" spans="1:5">
      <c r="A50" s="57">
        <v>3223</v>
      </c>
      <c r="B50" s="56" t="s">
        <v>158</v>
      </c>
      <c r="C50" s="8"/>
      <c r="D50" s="8"/>
      <c r="E50" s="103"/>
    </row>
    <row r="51" spans="1:5">
      <c r="A51" s="57">
        <v>3224</v>
      </c>
      <c r="B51" s="56" t="s">
        <v>159</v>
      </c>
      <c r="C51" s="8"/>
      <c r="D51" s="8"/>
      <c r="E51" s="103"/>
    </row>
    <row r="52" spans="1:5">
      <c r="A52" s="57">
        <v>3231</v>
      </c>
      <c r="B52" s="56" t="s">
        <v>160</v>
      </c>
      <c r="C52" s="8"/>
      <c r="D52" s="8"/>
      <c r="E52" s="103"/>
    </row>
    <row r="53" spans="1:5">
      <c r="A53" s="57">
        <v>3232</v>
      </c>
      <c r="B53" s="56" t="s">
        <v>161</v>
      </c>
      <c r="C53" s="8"/>
      <c r="D53" s="8"/>
      <c r="E53" s="103"/>
    </row>
    <row r="54" spans="1:5">
      <c r="A54" s="57">
        <v>3234</v>
      </c>
      <c r="B54" s="56" t="s">
        <v>162</v>
      </c>
      <c r="C54" s="8"/>
      <c r="D54" s="8"/>
      <c r="E54" s="103"/>
    </row>
    <row r="55" spans="1:5" ht="30">
      <c r="A55" s="57">
        <v>3236</v>
      </c>
      <c r="B55" s="56" t="s">
        <v>177</v>
      </c>
      <c r="C55" s="8"/>
      <c r="D55" s="8"/>
      <c r="E55" s="103"/>
    </row>
    <row r="56" spans="1:5" ht="45">
      <c r="A56" s="57">
        <v>3237</v>
      </c>
      <c r="B56" s="56" t="s">
        <v>163</v>
      </c>
      <c r="C56" s="8"/>
      <c r="D56" s="8"/>
      <c r="E56" s="103"/>
    </row>
    <row r="57" spans="1:5">
      <c r="A57" s="57">
        <v>3241</v>
      </c>
      <c r="B57" s="56" t="s">
        <v>164</v>
      </c>
      <c r="C57" s="8"/>
      <c r="D57" s="8"/>
      <c r="E57" s="103"/>
    </row>
    <row r="58" spans="1:5">
      <c r="A58" s="57">
        <v>3242</v>
      </c>
      <c r="B58" s="56" t="s">
        <v>165</v>
      </c>
      <c r="C58" s="8"/>
      <c r="D58" s="8"/>
      <c r="E58" s="103"/>
    </row>
    <row r="59" spans="1:5">
      <c r="A59" s="57">
        <v>3243</v>
      </c>
      <c r="B59" s="56" t="s">
        <v>166</v>
      </c>
      <c r="C59" s="8"/>
      <c r="D59" s="8"/>
      <c r="E59" s="103"/>
    </row>
    <row r="60" spans="1:5">
      <c r="A60" s="57">
        <v>3245</v>
      </c>
      <c r="B60" s="56" t="s">
        <v>167</v>
      </c>
      <c r="C60" s="8"/>
      <c r="D60" s="8"/>
      <c r="E60" s="103"/>
    </row>
    <row r="61" spans="1:5">
      <c r="A61" s="57">
        <v>3246</v>
      </c>
      <c r="B61" s="56" t="s">
        <v>168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183</v>
      </c>
      <c r="B64" s="56"/>
      <c r="C64" s="83">
        <f>SUM(C65:C67)</f>
        <v>342440.58</v>
      </c>
      <c r="D64" s="83">
        <f>SUM(D65:D67)</f>
        <v>73264.91</v>
      </c>
      <c r="E64" s="103"/>
    </row>
    <row r="65" spans="1:5">
      <c r="A65" s="57">
        <v>5100</v>
      </c>
      <c r="B65" s="56" t="s">
        <v>238</v>
      </c>
      <c r="C65" s="8"/>
      <c r="D65" s="8"/>
      <c r="E65" s="103"/>
    </row>
    <row r="66" spans="1:5">
      <c r="A66" s="57">
        <v>5220</v>
      </c>
      <c r="B66" s="56" t="s">
        <v>378</v>
      </c>
      <c r="C66" s="8">
        <v>342440.58</v>
      </c>
      <c r="D66" s="8">
        <v>73264.91</v>
      </c>
      <c r="E66" s="103"/>
    </row>
    <row r="67" spans="1:5">
      <c r="A67" s="57">
        <v>5230</v>
      </c>
      <c r="B67" s="56" t="s">
        <v>379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184</v>
      </c>
      <c r="B70" s="56"/>
      <c r="C70" s="8"/>
      <c r="D70" s="8"/>
      <c r="E70" s="103"/>
    </row>
    <row r="71" spans="1:5" ht="30">
      <c r="A71" s="57">
        <v>1</v>
      </c>
      <c r="B71" s="56" t="s">
        <v>169</v>
      </c>
      <c r="C71" s="8"/>
      <c r="D71" s="8"/>
      <c r="E71" s="103"/>
    </row>
    <row r="72" spans="1:5">
      <c r="A72" s="57">
        <v>2</v>
      </c>
      <c r="B72" s="56" t="s">
        <v>170</v>
      </c>
      <c r="C72" s="8"/>
      <c r="D72" s="8"/>
      <c r="E72" s="103"/>
    </row>
    <row r="73" spans="1:5">
      <c r="A73" s="57">
        <v>3</v>
      </c>
      <c r="B73" s="56" t="s">
        <v>171</v>
      </c>
      <c r="C73" s="8"/>
      <c r="D73" s="8"/>
      <c r="E73" s="103"/>
    </row>
    <row r="74" spans="1:5">
      <c r="A74" s="57">
        <v>4</v>
      </c>
      <c r="B74" s="56" t="s">
        <v>334</v>
      </c>
      <c r="C74" s="8"/>
      <c r="D74" s="8"/>
      <c r="E74" s="103"/>
    </row>
    <row r="75" spans="1:5">
      <c r="A75" s="57">
        <v>5</v>
      </c>
      <c r="B75" s="56" t="s">
        <v>172</v>
      </c>
      <c r="C75" s="8"/>
      <c r="D75" s="8"/>
      <c r="E75" s="103"/>
    </row>
    <row r="76" spans="1:5">
      <c r="A76" s="57">
        <v>6</v>
      </c>
      <c r="B76" s="56" t="s">
        <v>173</v>
      </c>
      <c r="C76" s="8"/>
      <c r="D76" s="8"/>
      <c r="E76" s="103"/>
    </row>
    <row r="77" spans="1:5">
      <c r="A77" s="57">
        <v>7</v>
      </c>
      <c r="B77" s="56" t="s">
        <v>174</v>
      </c>
      <c r="C77" s="8"/>
      <c r="D77" s="8"/>
      <c r="E77" s="103"/>
    </row>
    <row r="78" spans="1:5">
      <c r="A78" s="57">
        <v>8</v>
      </c>
      <c r="B78" s="56" t="s">
        <v>175</v>
      </c>
      <c r="C78" s="8"/>
      <c r="D78" s="8"/>
      <c r="E78" s="103"/>
    </row>
    <row r="79" spans="1:5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7"/>
  <sheetViews>
    <sheetView showGridLines="0" topLeftCell="A4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23.42578125" style="2" customWidth="1"/>
    <col min="3" max="3" width="24.140625" style="2" customWidth="1"/>
    <col min="4" max="4" width="8.42578125" style="2" customWidth="1"/>
    <col min="5" max="5" width="13.5703125" style="2" customWidth="1"/>
    <col min="6" max="6" width="12.42578125" style="2" customWidth="1"/>
    <col min="7" max="7" width="14.4257812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470" t="s">
        <v>97</v>
      </c>
      <c r="J1" s="470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474" t="s">
        <v>1366</v>
      </c>
      <c r="J2" s="483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3"/>
    </row>
    <row r="5" spans="1:11">
      <c r="A5" s="331" t="s">
        <v>943</v>
      </c>
      <c r="B5" s="12"/>
      <c r="C5" s="328"/>
      <c r="D5" s="328"/>
      <c r="E5" s="328"/>
      <c r="F5" s="329"/>
      <c r="G5" s="328"/>
      <c r="H5" s="328"/>
      <c r="I5" s="328"/>
      <c r="J5" s="328"/>
      <c r="K5" s="103"/>
    </row>
    <row r="6" spans="1:11">
      <c r="A6" s="75"/>
      <c r="B6" s="75"/>
      <c r="C6" s="74"/>
      <c r="D6" s="74"/>
      <c r="E6" s="74"/>
      <c r="F6" s="123"/>
      <c r="G6" s="74"/>
      <c r="H6" s="74"/>
      <c r="I6" s="74"/>
      <c r="J6" s="74"/>
      <c r="K6" s="103"/>
    </row>
    <row r="7" spans="1:11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3"/>
    </row>
    <row r="8" spans="1:11" s="27" customFormat="1" ht="45">
      <c r="A8" s="126" t="s">
        <v>64</v>
      </c>
      <c r="B8" s="126" t="s">
        <v>99</v>
      </c>
      <c r="C8" s="127" t="s">
        <v>101</v>
      </c>
      <c r="D8" s="127" t="s">
        <v>258</v>
      </c>
      <c r="E8" s="127" t="s">
        <v>100</v>
      </c>
      <c r="F8" s="125" t="s">
        <v>239</v>
      </c>
      <c r="G8" s="125" t="s">
        <v>277</v>
      </c>
      <c r="H8" s="125" t="s">
        <v>278</v>
      </c>
      <c r="I8" s="125" t="s">
        <v>240</v>
      </c>
      <c r="J8" s="128" t="s">
        <v>102</v>
      </c>
      <c r="K8" s="103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3"/>
    </row>
    <row r="10" spans="1:11" s="27" customFormat="1" ht="15.75">
      <c r="A10" s="434">
        <v>1</v>
      </c>
      <c r="B10" s="425" t="s">
        <v>661</v>
      </c>
      <c r="C10" s="409" t="s">
        <v>662</v>
      </c>
      <c r="D10" s="426" t="s">
        <v>209</v>
      </c>
      <c r="E10" s="427">
        <v>41631</v>
      </c>
      <c r="F10" s="421">
        <v>207540.45</v>
      </c>
      <c r="G10" s="421">
        <v>94553.14</v>
      </c>
      <c r="H10" s="421">
        <v>242734.04</v>
      </c>
      <c r="I10" s="418">
        <v>59359.55</v>
      </c>
      <c r="J10" s="152"/>
      <c r="K10" s="103"/>
    </row>
    <row r="11" spans="1:11" ht="15.75">
      <c r="A11" s="234"/>
      <c r="B11" s="425" t="s">
        <v>661</v>
      </c>
      <c r="C11" s="409" t="s">
        <v>663</v>
      </c>
      <c r="D11" s="426" t="s">
        <v>209</v>
      </c>
      <c r="E11" s="427">
        <v>42723</v>
      </c>
      <c r="F11" s="421">
        <v>58.13</v>
      </c>
      <c r="G11" s="234">
        <v>15920</v>
      </c>
      <c r="H11" s="234">
        <v>15700</v>
      </c>
      <c r="I11" s="234">
        <v>278.13</v>
      </c>
      <c r="J11" s="234" t="s">
        <v>666</v>
      </c>
    </row>
    <row r="12" spans="1:11" ht="15.75">
      <c r="A12" s="234"/>
      <c r="B12" s="425" t="s">
        <v>661</v>
      </c>
      <c r="C12" s="409" t="s">
        <v>662</v>
      </c>
      <c r="D12" s="428" t="s">
        <v>664</v>
      </c>
      <c r="E12" s="427">
        <v>42723</v>
      </c>
      <c r="F12" s="435">
        <v>0</v>
      </c>
      <c r="G12" s="234"/>
      <c r="H12" s="234"/>
      <c r="I12" s="234"/>
      <c r="J12" s="152"/>
    </row>
    <row r="13" spans="1:11" ht="15.75">
      <c r="A13" s="234"/>
      <c r="B13" s="425" t="s">
        <v>661</v>
      </c>
      <c r="C13" s="409" t="s">
        <v>665</v>
      </c>
      <c r="D13" s="429" t="s">
        <v>664</v>
      </c>
      <c r="E13" s="427">
        <v>42723</v>
      </c>
      <c r="F13" s="435">
        <v>0</v>
      </c>
      <c r="G13" s="234"/>
      <c r="H13" s="234"/>
      <c r="I13" s="234"/>
      <c r="J13" s="234" t="s">
        <v>666</v>
      </c>
    </row>
    <row r="14" spans="1:11" ht="15.75">
      <c r="A14" s="102"/>
      <c r="B14" s="430"/>
      <c r="C14" s="431"/>
      <c r="D14" s="432"/>
      <c r="E14" s="433"/>
      <c r="F14" s="102"/>
      <c r="G14" s="102"/>
      <c r="H14" s="102"/>
      <c r="I14" s="102"/>
      <c r="J14" s="102"/>
    </row>
    <row r="15" spans="1:11" ht="15.75">
      <c r="A15" s="102"/>
      <c r="B15" s="430"/>
      <c r="C15" s="431"/>
      <c r="D15" s="432"/>
      <c r="E15" s="433"/>
      <c r="F15" s="102"/>
      <c r="G15" s="102"/>
      <c r="H15" s="102"/>
      <c r="I15" s="102"/>
      <c r="J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>
      <c r="A17" s="102"/>
      <c r="B17" s="205" t="s">
        <v>96</v>
      </c>
      <c r="C17" s="102"/>
      <c r="D17" s="102"/>
      <c r="E17" s="102"/>
      <c r="F17" s="206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99"/>
      <c r="G18" s="99"/>
      <c r="H18" s="99"/>
      <c r="I18" s="99"/>
      <c r="J18" s="99"/>
    </row>
    <row r="19" spans="1:10">
      <c r="A19" s="102"/>
      <c r="B19" s="102"/>
      <c r="C19" s="243"/>
      <c r="D19" s="102"/>
      <c r="E19" s="102"/>
      <c r="F19" s="243"/>
      <c r="G19" s="244"/>
      <c r="H19" s="244"/>
      <c r="I19" s="99"/>
      <c r="J19" s="99"/>
    </row>
    <row r="20" spans="1:10">
      <c r="A20" s="99"/>
      <c r="B20" s="102"/>
      <c r="C20" s="207" t="s">
        <v>251</v>
      </c>
      <c r="D20" s="207"/>
      <c r="E20" s="102"/>
      <c r="F20" s="102" t="s">
        <v>256</v>
      </c>
      <c r="G20" s="99"/>
      <c r="H20" s="99"/>
      <c r="I20" s="99"/>
      <c r="J20" s="99"/>
    </row>
    <row r="21" spans="1:10">
      <c r="A21" s="99"/>
      <c r="B21" s="102"/>
      <c r="C21" s="208" t="s">
        <v>127</v>
      </c>
      <c r="D21" s="102"/>
      <c r="E21" s="102"/>
      <c r="F21" s="102" t="s">
        <v>252</v>
      </c>
      <c r="G21" s="99"/>
      <c r="H21" s="99"/>
      <c r="I21" s="99"/>
      <c r="J21" s="99"/>
    </row>
    <row r="22" spans="1:10" customFormat="1">
      <c r="A22" s="99"/>
      <c r="B22" s="102"/>
      <c r="C22" s="102"/>
      <c r="D22" s="208"/>
      <c r="E22" s="99"/>
      <c r="F22" s="99"/>
      <c r="G22" s="99"/>
      <c r="H22" s="99"/>
      <c r="I22" s="99"/>
      <c r="J22" s="99"/>
    </row>
    <row r="23" spans="1:10" customFormat="1" ht="12.75">
      <c r="A23" s="99"/>
      <c r="B23" s="99"/>
      <c r="C23" s="99"/>
      <c r="D23" s="99"/>
      <c r="E23" s="99"/>
      <c r="F23" s="99"/>
      <c r="G23" s="99"/>
      <c r="H23" s="99"/>
      <c r="I23" s="99"/>
      <c r="J23" s="99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>
      <c r="A1" s="72" t="s">
        <v>337</v>
      </c>
      <c r="B1" s="74"/>
      <c r="C1" s="74"/>
      <c r="D1" s="74"/>
      <c r="E1" s="74"/>
      <c r="F1" s="74"/>
      <c r="G1" s="155" t="s">
        <v>97</v>
      </c>
      <c r="H1" s="156"/>
    </row>
    <row r="2" spans="1:8">
      <c r="A2" s="74" t="s">
        <v>128</v>
      </c>
      <c r="B2" s="74"/>
      <c r="C2" s="74"/>
      <c r="D2" s="74"/>
      <c r="E2" s="74"/>
      <c r="F2" s="74"/>
      <c r="G2" s="458" t="s">
        <v>1366</v>
      </c>
      <c r="H2" s="156"/>
    </row>
    <row r="3" spans="1:8">
      <c r="A3" s="74"/>
      <c r="B3" s="74"/>
      <c r="C3" s="74"/>
      <c r="D3" s="74"/>
      <c r="E3" s="74"/>
      <c r="F3" s="74"/>
      <c r="G3" s="100"/>
      <c r="H3" s="156"/>
    </row>
    <row r="4" spans="1:8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331" t="s">
        <v>943</v>
      </c>
      <c r="B5" s="12"/>
      <c r="C5" s="196"/>
      <c r="D5" s="196"/>
      <c r="E5" s="196"/>
      <c r="F5" s="196"/>
      <c r="G5" s="196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7" t="s">
        <v>295</v>
      </c>
      <c r="B8" s="157" t="s">
        <v>129</v>
      </c>
      <c r="C8" s="158" t="s">
        <v>335</v>
      </c>
      <c r="D8" s="158" t="s">
        <v>336</v>
      </c>
      <c r="E8" s="158" t="s">
        <v>258</v>
      </c>
      <c r="F8" s="157" t="s">
        <v>300</v>
      </c>
      <c r="G8" s="158" t="s">
        <v>296</v>
      </c>
      <c r="H8" s="103"/>
    </row>
    <row r="9" spans="1:8">
      <c r="A9" s="159" t="s">
        <v>297</v>
      </c>
      <c r="B9" s="160"/>
      <c r="C9" s="161"/>
      <c r="D9" s="162"/>
      <c r="E9" s="162"/>
      <c r="F9" s="162"/>
      <c r="G9" s="163"/>
      <c r="H9" s="103"/>
    </row>
    <row r="10" spans="1:8" ht="15.75">
      <c r="A10" s="160">
        <v>1</v>
      </c>
      <c r="B10" s="149"/>
      <c r="C10" s="164"/>
      <c r="D10" s="165"/>
      <c r="E10" s="165"/>
      <c r="F10" s="165"/>
      <c r="G10" s="166" t="str">
        <f>IF(ISBLANK(B10),"",G9+C10-D10)</f>
        <v/>
      </c>
      <c r="H10" s="103"/>
    </row>
    <row r="11" spans="1:8" ht="15.75">
      <c r="A11" s="160">
        <v>2</v>
      </c>
      <c r="B11" s="149"/>
      <c r="C11" s="164"/>
      <c r="D11" s="165"/>
      <c r="E11" s="165"/>
      <c r="F11" s="165"/>
      <c r="G11" s="166" t="str">
        <f t="shared" ref="G11:G38" si="0">IF(ISBLANK(B11),"",G10+C11-D11)</f>
        <v/>
      </c>
      <c r="H11" s="103"/>
    </row>
    <row r="12" spans="1:8" ht="15.75">
      <c r="A12" s="160">
        <v>3</v>
      </c>
      <c r="B12" s="149"/>
      <c r="C12" s="164"/>
      <c r="D12" s="165"/>
      <c r="E12" s="165"/>
      <c r="F12" s="165"/>
      <c r="G12" s="166" t="str">
        <f t="shared" si="0"/>
        <v/>
      </c>
      <c r="H12" s="103"/>
    </row>
    <row r="13" spans="1:8" ht="15.75">
      <c r="A13" s="160">
        <v>4</v>
      </c>
      <c r="B13" s="149"/>
      <c r="C13" s="164"/>
      <c r="D13" s="165"/>
      <c r="E13" s="165"/>
      <c r="F13" s="165"/>
      <c r="G13" s="166" t="str">
        <f t="shared" si="0"/>
        <v/>
      </c>
      <c r="H13" s="103"/>
    </row>
    <row r="14" spans="1:8" ht="15.75">
      <c r="A14" s="160">
        <v>5</v>
      </c>
      <c r="B14" s="149"/>
      <c r="C14" s="164"/>
      <c r="D14" s="165"/>
      <c r="E14" s="165"/>
      <c r="F14" s="165"/>
      <c r="G14" s="166" t="str">
        <f t="shared" si="0"/>
        <v/>
      </c>
      <c r="H14" s="103"/>
    </row>
    <row r="15" spans="1:8" ht="15.75">
      <c r="A15" s="160">
        <v>6</v>
      </c>
      <c r="B15" s="149"/>
      <c r="C15" s="164"/>
      <c r="D15" s="165"/>
      <c r="E15" s="165"/>
      <c r="F15" s="165"/>
      <c r="G15" s="166" t="str">
        <f t="shared" si="0"/>
        <v/>
      </c>
      <c r="H15" s="103"/>
    </row>
    <row r="16" spans="1:8" ht="15.75">
      <c r="A16" s="160">
        <v>7</v>
      </c>
      <c r="B16" s="149"/>
      <c r="C16" s="164"/>
      <c r="D16" s="165"/>
      <c r="E16" s="165"/>
      <c r="F16" s="165"/>
      <c r="G16" s="166" t="str">
        <f t="shared" si="0"/>
        <v/>
      </c>
      <c r="H16" s="103"/>
    </row>
    <row r="17" spans="1:8" ht="15.75">
      <c r="A17" s="160">
        <v>8</v>
      </c>
      <c r="B17" s="149"/>
      <c r="C17" s="164"/>
      <c r="D17" s="165"/>
      <c r="E17" s="165"/>
      <c r="F17" s="165"/>
      <c r="G17" s="166" t="str">
        <f t="shared" si="0"/>
        <v/>
      </c>
      <c r="H17" s="103"/>
    </row>
    <row r="18" spans="1:8" ht="15.75">
      <c r="A18" s="160">
        <v>9</v>
      </c>
      <c r="B18" s="149"/>
      <c r="C18" s="164"/>
      <c r="D18" s="165"/>
      <c r="E18" s="165"/>
      <c r="F18" s="165"/>
      <c r="G18" s="166" t="str">
        <f t="shared" si="0"/>
        <v/>
      </c>
      <c r="H18" s="103"/>
    </row>
    <row r="19" spans="1:8" ht="15.75">
      <c r="A19" s="160">
        <v>10</v>
      </c>
      <c r="B19" s="149"/>
      <c r="C19" s="164"/>
      <c r="D19" s="165"/>
      <c r="E19" s="165"/>
      <c r="F19" s="165"/>
      <c r="G19" s="166" t="str">
        <f t="shared" si="0"/>
        <v/>
      </c>
      <c r="H19" s="103"/>
    </row>
    <row r="20" spans="1:8" ht="15.75">
      <c r="A20" s="160">
        <v>11</v>
      </c>
      <c r="B20" s="149"/>
      <c r="C20" s="164"/>
      <c r="D20" s="165"/>
      <c r="E20" s="165"/>
      <c r="F20" s="165"/>
      <c r="G20" s="166" t="str">
        <f t="shared" si="0"/>
        <v/>
      </c>
      <c r="H20" s="103"/>
    </row>
    <row r="21" spans="1:8" ht="15.75">
      <c r="A21" s="160">
        <v>12</v>
      </c>
      <c r="B21" s="149"/>
      <c r="C21" s="164"/>
      <c r="D21" s="165"/>
      <c r="E21" s="165"/>
      <c r="F21" s="165"/>
      <c r="G21" s="166" t="str">
        <f t="shared" si="0"/>
        <v/>
      </c>
      <c r="H21" s="103"/>
    </row>
    <row r="22" spans="1:8" ht="15.75">
      <c r="A22" s="160">
        <v>13</v>
      </c>
      <c r="B22" s="149"/>
      <c r="C22" s="164"/>
      <c r="D22" s="165"/>
      <c r="E22" s="165"/>
      <c r="F22" s="165"/>
      <c r="G22" s="166" t="str">
        <f t="shared" si="0"/>
        <v/>
      </c>
      <c r="H22" s="103"/>
    </row>
    <row r="23" spans="1:8" ht="15.75">
      <c r="A23" s="160">
        <v>14</v>
      </c>
      <c r="B23" s="149"/>
      <c r="C23" s="164"/>
      <c r="D23" s="165"/>
      <c r="E23" s="165"/>
      <c r="F23" s="165"/>
      <c r="G23" s="166" t="str">
        <f t="shared" si="0"/>
        <v/>
      </c>
      <c r="H23" s="103"/>
    </row>
    <row r="24" spans="1:8" ht="15.75">
      <c r="A24" s="160">
        <v>15</v>
      </c>
      <c r="B24" s="149"/>
      <c r="C24" s="164"/>
      <c r="D24" s="165"/>
      <c r="E24" s="165"/>
      <c r="F24" s="165"/>
      <c r="G24" s="166" t="str">
        <f t="shared" si="0"/>
        <v/>
      </c>
      <c r="H24" s="103"/>
    </row>
    <row r="25" spans="1:8" ht="15.75">
      <c r="A25" s="160">
        <v>16</v>
      </c>
      <c r="B25" s="149"/>
      <c r="C25" s="164"/>
      <c r="D25" s="165"/>
      <c r="E25" s="165"/>
      <c r="F25" s="165"/>
      <c r="G25" s="166" t="str">
        <f t="shared" si="0"/>
        <v/>
      </c>
      <c r="H25" s="103"/>
    </row>
    <row r="26" spans="1:8" ht="15.75">
      <c r="A26" s="160">
        <v>17</v>
      </c>
      <c r="B26" s="149"/>
      <c r="C26" s="164"/>
      <c r="D26" s="165"/>
      <c r="E26" s="165"/>
      <c r="F26" s="165"/>
      <c r="G26" s="166" t="str">
        <f t="shared" si="0"/>
        <v/>
      </c>
      <c r="H26" s="103"/>
    </row>
    <row r="27" spans="1:8" ht="15.75">
      <c r="A27" s="160">
        <v>18</v>
      </c>
      <c r="B27" s="149"/>
      <c r="C27" s="164"/>
      <c r="D27" s="165"/>
      <c r="E27" s="165"/>
      <c r="F27" s="165"/>
      <c r="G27" s="166" t="str">
        <f t="shared" si="0"/>
        <v/>
      </c>
      <c r="H27" s="103"/>
    </row>
    <row r="28" spans="1:8" ht="15.75">
      <c r="A28" s="160">
        <v>19</v>
      </c>
      <c r="B28" s="149"/>
      <c r="C28" s="164"/>
      <c r="D28" s="165"/>
      <c r="E28" s="165"/>
      <c r="F28" s="165"/>
      <c r="G28" s="166" t="str">
        <f t="shared" si="0"/>
        <v/>
      </c>
      <c r="H28" s="103"/>
    </row>
    <row r="29" spans="1:8" ht="15.75">
      <c r="A29" s="160">
        <v>20</v>
      </c>
      <c r="B29" s="149"/>
      <c r="C29" s="164"/>
      <c r="D29" s="165"/>
      <c r="E29" s="165"/>
      <c r="F29" s="165"/>
      <c r="G29" s="166" t="str">
        <f t="shared" si="0"/>
        <v/>
      </c>
      <c r="H29" s="103"/>
    </row>
    <row r="30" spans="1:8" ht="15.75">
      <c r="A30" s="160">
        <v>21</v>
      </c>
      <c r="B30" s="149"/>
      <c r="C30" s="167"/>
      <c r="D30" s="168"/>
      <c r="E30" s="168"/>
      <c r="F30" s="168"/>
      <c r="G30" s="166" t="str">
        <f t="shared" si="0"/>
        <v/>
      </c>
      <c r="H30" s="103"/>
    </row>
    <row r="31" spans="1:8" ht="15.75">
      <c r="A31" s="160">
        <v>22</v>
      </c>
      <c r="B31" s="149"/>
      <c r="C31" s="167"/>
      <c r="D31" s="168"/>
      <c r="E31" s="168"/>
      <c r="F31" s="168"/>
      <c r="G31" s="166" t="str">
        <f t="shared" si="0"/>
        <v/>
      </c>
      <c r="H31" s="103"/>
    </row>
    <row r="32" spans="1:8" ht="15.75">
      <c r="A32" s="160">
        <v>23</v>
      </c>
      <c r="B32" s="149"/>
      <c r="C32" s="167"/>
      <c r="D32" s="168"/>
      <c r="E32" s="168"/>
      <c r="F32" s="168"/>
      <c r="G32" s="166" t="str">
        <f t="shared" si="0"/>
        <v/>
      </c>
      <c r="H32" s="103"/>
    </row>
    <row r="33" spans="1:10" ht="15.75">
      <c r="A33" s="160">
        <v>24</v>
      </c>
      <c r="B33" s="149"/>
      <c r="C33" s="167"/>
      <c r="D33" s="168"/>
      <c r="E33" s="168"/>
      <c r="F33" s="168"/>
      <c r="G33" s="166" t="str">
        <f t="shared" si="0"/>
        <v/>
      </c>
      <c r="H33" s="103"/>
    </row>
    <row r="34" spans="1:10" ht="15.75">
      <c r="A34" s="160">
        <v>25</v>
      </c>
      <c r="B34" s="149"/>
      <c r="C34" s="167"/>
      <c r="D34" s="168"/>
      <c r="E34" s="168"/>
      <c r="F34" s="168"/>
      <c r="G34" s="166" t="str">
        <f t="shared" si="0"/>
        <v/>
      </c>
      <c r="H34" s="103"/>
    </row>
    <row r="35" spans="1:10" ht="15.75">
      <c r="A35" s="160">
        <v>26</v>
      </c>
      <c r="B35" s="149"/>
      <c r="C35" s="167"/>
      <c r="D35" s="168"/>
      <c r="E35" s="168"/>
      <c r="F35" s="168"/>
      <c r="G35" s="166" t="str">
        <f t="shared" si="0"/>
        <v/>
      </c>
      <c r="H35" s="103"/>
    </row>
    <row r="36" spans="1:10" ht="15.75">
      <c r="A36" s="160">
        <v>27</v>
      </c>
      <c r="B36" s="149"/>
      <c r="C36" s="167"/>
      <c r="D36" s="168"/>
      <c r="E36" s="168"/>
      <c r="F36" s="168"/>
      <c r="G36" s="166" t="str">
        <f t="shared" si="0"/>
        <v/>
      </c>
      <c r="H36" s="103"/>
    </row>
    <row r="37" spans="1:10" ht="15.75">
      <c r="A37" s="160">
        <v>28</v>
      </c>
      <c r="B37" s="149"/>
      <c r="C37" s="167"/>
      <c r="D37" s="168"/>
      <c r="E37" s="168"/>
      <c r="F37" s="168"/>
      <c r="G37" s="166" t="str">
        <f t="shared" si="0"/>
        <v/>
      </c>
      <c r="H37" s="103"/>
    </row>
    <row r="38" spans="1:10" ht="15.75">
      <c r="A38" s="160">
        <v>29</v>
      </c>
      <c r="B38" s="149"/>
      <c r="C38" s="167"/>
      <c r="D38" s="168"/>
      <c r="E38" s="168"/>
      <c r="F38" s="168"/>
      <c r="G38" s="166" t="str">
        <f t="shared" si="0"/>
        <v/>
      </c>
      <c r="H38" s="103"/>
    </row>
    <row r="39" spans="1:10" ht="15.75">
      <c r="A39" s="160" t="s">
        <v>261</v>
      </c>
      <c r="B39" s="149"/>
      <c r="C39" s="167"/>
      <c r="D39" s="168"/>
      <c r="E39" s="168"/>
      <c r="F39" s="168"/>
      <c r="G39" s="166" t="str">
        <f>IF(ISBLANK(B39),"",#REF!+C39-D39)</f>
        <v/>
      </c>
      <c r="H39" s="103"/>
    </row>
    <row r="40" spans="1:10">
      <c r="A40" s="169" t="s">
        <v>298</v>
      </c>
      <c r="B40" s="170"/>
      <c r="C40" s="171"/>
      <c r="D40" s="172"/>
      <c r="E40" s="172"/>
      <c r="F40" s="173"/>
      <c r="G40" s="174" t="str">
        <f>G39</f>
        <v/>
      </c>
      <c r="H40" s="103"/>
    </row>
    <row r="44" spans="1:10">
      <c r="B44" s="177" t="s">
        <v>96</v>
      </c>
      <c r="F44" s="178"/>
    </row>
    <row r="45" spans="1:10">
      <c r="F45" s="176"/>
      <c r="G45" s="176"/>
      <c r="H45" s="176"/>
      <c r="I45" s="176"/>
      <c r="J45" s="176"/>
    </row>
    <row r="46" spans="1:10">
      <c r="C46" s="179"/>
      <c r="F46" s="179"/>
      <c r="G46" s="180"/>
      <c r="H46" s="176"/>
      <c r="I46" s="176"/>
      <c r="J46" s="176"/>
    </row>
    <row r="47" spans="1:10">
      <c r="A47" s="176"/>
      <c r="C47" s="181" t="s">
        <v>251</v>
      </c>
      <c r="F47" s="182" t="s">
        <v>256</v>
      </c>
      <c r="G47" s="180"/>
      <c r="H47" s="176"/>
      <c r="I47" s="176"/>
      <c r="J47" s="176"/>
    </row>
    <row r="48" spans="1:10">
      <c r="A48" s="176"/>
      <c r="C48" s="183" t="s">
        <v>127</v>
      </c>
      <c r="F48" s="175" t="s">
        <v>252</v>
      </c>
      <c r="G48" s="176"/>
      <c r="H48" s="176"/>
      <c r="I48" s="176"/>
      <c r="J48" s="176"/>
    </row>
    <row r="49" spans="2:2" s="176" customFormat="1">
      <c r="B49" s="175"/>
    </row>
    <row r="50" spans="2:2" s="176" customFormat="1" ht="12.75"/>
    <row r="51" spans="2:2" s="176" customFormat="1" ht="12.75"/>
    <row r="52" spans="2:2" s="176" customFormat="1" ht="12.75"/>
    <row r="53" spans="2:2" s="17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22"/>
  <sheetViews>
    <sheetView view="pageBreakPreview" topLeftCell="A103" zoomScale="80" zoomScaleSheetLayoutView="80" workbookViewId="0">
      <selection activeCell="I2" sqref="I2"/>
    </sheetView>
  </sheetViews>
  <sheetFormatPr defaultRowHeight="12.75"/>
  <cols>
    <col min="1" max="1" width="6" style="191" customWidth="1"/>
    <col min="2" max="2" width="21.140625" style="191" customWidth="1"/>
    <col min="3" max="3" width="25.140625" style="191" bestFit="1" customWidth="1"/>
    <col min="4" max="4" width="26.28515625" style="191" customWidth="1"/>
    <col min="5" max="5" width="19.5703125" style="191" customWidth="1"/>
    <col min="6" max="6" width="22" style="191" customWidth="1"/>
    <col min="7" max="7" width="25.28515625" style="191" customWidth="1"/>
    <col min="8" max="8" width="18.28515625" style="191" customWidth="1"/>
    <col min="9" max="9" width="22.5703125" style="191" customWidth="1"/>
    <col min="10" max="16384" width="9.140625" style="191"/>
  </cols>
  <sheetData>
    <row r="1" spans="1:9" ht="15">
      <c r="A1" s="184" t="s">
        <v>476</v>
      </c>
      <c r="B1" s="184"/>
      <c r="C1" s="185"/>
      <c r="D1" s="185"/>
      <c r="E1" s="185"/>
      <c r="F1" s="185"/>
      <c r="G1" s="185"/>
      <c r="H1" s="185"/>
      <c r="I1" s="336" t="s">
        <v>97</v>
      </c>
    </row>
    <row r="2" spans="1:9" ht="15">
      <c r="A2" s="145" t="s">
        <v>128</v>
      </c>
      <c r="B2" s="145"/>
      <c r="C2" s="185"/>
      <c r="D2" s="185"/>
      <c r="E2" s="185"/>
      <c r="F2" s="185"/>
      <c r="G2" s="185"/>
      <c r="H2" s="185"/>
      <c r="I2" s="458" t="s">
        <v>1366</v>
      </c>
    </row>
    <row r="3" spans="1:9" ht="15">
      <c r="A3" s="185"/>
      <c r="B3" s="185"/>
      <c r="C3" s="185"/>
      <c r="D3" s="185"/>
      <c r="E3" s="185"/>
      <c r="F3" s="185"/>
      <c r="G3" s="185"/>
      <c r="H3" s="185"/>
      <c r="I3" s="138"/>
    </row>
    <row r="4" spans="1:9" ht="15">
      <c r="A4" s="112" t="s">
        <v>257</v>
      </c>
      <c r="B4" s="112"/>
      <c r="C4" s="112"/>
      <c r="D4" s="112"/>
      <c r="E4" s="342"/>
      <c r="F4" s="186"/>
      <c r="G4" s="185"/>
      <c r="H4" s="185"/>
      <c r="I4" s="186"/>
    </row>
    <row r="5" spans="1:9" s="347" customFormat="1" ht="15">
      <c r="A5" s="331" t="s">
        <v>943</v>
      </c>
      <c r="B5" s="12"/>
      <c r="C5" s="344"/>
      <c r="D5" s="344"/>
      <c r="E5" s="344"/>
      <c r="F5" s="345"/>
      <c r="G5" s="346"/>
      <c r="H5" s="346"/>
      <c r="I5" s="345"/>
    </row>
    <row r="6" spans="1:9" ht="13.5">
      <c r="A6" s="139"/>
      <c r="B6" s="139"/>
      <c r="C6" s="348"/>
      <c r="D6" s="348"/>
      <c r="E6" s="348"/>
      <c r="F6" s="185"/>
      <c r="G6" s="185"/>
      <c r="H6" s="185"/>
      <c r="I6" s="185"/>
    </row>
    <row r="7" spans="1:9" ht="60">
      <c r="A7" s="349" t="s">
        <v>64</v>
      </c>
      <c r="B7" s="349" t="s">
        <v>443</v>
      </c>
      <c r="C7" s="350" t="s">
        <v>444</v>
      </c>
      <c r="D7" s="350" t="s">
        <v>445</v>
      </c>
      <c r="E7" s="350" t="s">
        <v>446</v>
      </c>
      <c r="F7" s="350" t="s">
        <v>346</v>
      </c>
      <c r="G7" s="350" t="s">
        <v>447</v>
      </c>
      <c r="H7" s="350" t="s">
        <v>448</v>
      </c>
      <c r="I7" s="350" t="s">
        <v>449</v>
      </c>
    </row>
    <row r="8" spans="1:9" ht="15">
      <c r="A8" s="349">
        <v>1</v>
      </c>
      <c r="B8" s="349">
        <v>2</v>
      </c>
      <c r="C8" s="349">
        <v>3</v>
      </c>
      <c r="D8" s="350">
        <v>4</v>
      </c>
      <c r="E8" s="349">
        <v>5</v>
      </c>
      <c r="F8" s="350">
        <v>6</v>
      </c>
      <c r="G8" s="349">
        <v>7</v>
      </c>
      <c r="H8" s="350">
        <v>8</v>
      </c>
      <c r="I8" s="350">
        <v>9</v>
      </c>
    </row>
    <row r="9" spans="1:9" ht="30">
      <c r="A9" s="351">
        <v>1</v>
      </c>
      <c r="B9" s="351" t="s">
        <v>675</v>
      </c>
      <c r="C9" s="352" t="s">
        <v>676</v>
      </c>
      <c r="D9" s="352" t="s">
        <v>751</v>
      </c>
      <c r="E9" s="352" t="s">
        <v>699</v>
      </c>
      <c r="F9" s="352" t="s">
        <v>711</v>
      </c>
      <c r="G9" s="352" t="s">
        <v>734</v>
      </c>
      <c r="H9" s="494" t="s">
        <v>746</v>
      </c>
      <c r="I9" s="417" t="s">
        <v>750</v>
      </c>
    </row>
    <row r="10" spans="1:9" ht="30">
      <c r="A10" s="351">
        <v>2</v>
      </c>
      <c r="B10" s="351" t="s">
        <v>675</v>
      </c>
      <c r="C10" s="352" t="s">
        <v>676</v>
      </c>
      <c r="D10" s="352" t="s">
        <v>751</v>
      </c>
      <c r="E10" s="352" t="s">
        <v>699</v>
      </c>
      <c r="F10" s="352" t="s">
        <v>712</v>
      </c>
      <c r="G10" s="352" t="s">
        <v>735</v>
      </c>
      <c r="H10" s="494">
        <v>402003318</v>
      </c>
      <c r="I10" s="417" t="s">
        <v>750</v>
      </c>
    </row>
    <row r="11" spans="1:9" ht="30">
      <c r="A11" s="351">
        <v>4</v>
      </c>
      <c r="B11" s="351" t="s">
        <v>675</v>
      </c>
      <c r="C11" s="352" t="s">
        <v>676</v>
      </c>
      <c r="D11" s="352" t="s">
        <v>751</v>
      </c>
      <c r="E11" s="352" t="s">
        <v>699</v>
      </c>
      <c r="F11" s="352" t="s">
        <v>713</v>
      </c>
      <c r="G11" s="352" t="s">
        <v>736</v>
      </c>
      <c r="H11" s="494" t="s">
        <v>746</v>
      </c>
      <c r="I11" s="417" t="s">
        <v>750</v>
      </c>
    </row>
    <row r="12" spans="1:9" ht="30">
      <c r="A12" s="351">
        <v>5</v>
      </c>
      <c r="B12" s="351" t="s">
        <v>675</v>
      </c>
      <c r="C12" s="352" t="s">
        <v>677</v>
      </c>
      <c r="D12" s="352" t="s">
        <v>752</v>
      </c>
      <c r="E12" s="352" t="s">
        <v>700</v>
      </c>
      <c r="F12" s="352" t="s">
        <v>714</v>
      </c>
      <c r="G12" s="352">
        <v>900</v>
      </c>
      <c r="H12" s="495">
        <v>60003003713</v>
      </c>
      <c r="I12" s="352" t="s">
        <v>1117</v>
      </c>
    </row>
    <row r="13" spans="1:9" ht="30">
      <c r="A13" s="351">
        <v>6</v>
      </c>
      <c r="B13" s="351" t="s">
        <v>675</v>
      </c>
      <c r="C13" s="352" t="s">
        <v>678</v>
      </c>
      <c r="D13" s="352" t="s">
        <v>753</v>
      </c>
      <c r="E13" s="352" t="s">
        <v>700</v>
      </c>
      <c r="F13" s="352" t="s">
        <v>715</v>
      </c>
      <c r="G13" s="352">
        <v>700</v>
      </c>
      <c r="H13" s="495">
        <v>20001001495</v>
      </c>
      <c r="I13" s="352" t="s">
        <v>1118</v>
      </c>
    </row>
    <row r="14" spans="1:9" ht="30">
      <c r="A14" s="351">
        <v>7</v>
      </c>
      <c r="B14" s="351" t="s">
        <v>675</v>
      </c>
      <c r="C14" s="352" t="s">
        <v>679</v>
      </c>
      <c r="D14" s="352" t="s">
        <v>754</v>
      </c>
      <c r="E14" s="352" t="s">
        <v>701</v>
      </c>
      <c r="F14" s="352" t="s">
        <v>716</v>
      </c>
      <c r="G14" s="352">
        <v>287.5</v>
      </c>
      <c r="H14" s="494" t="s">
        <v>739</v>
      </c>
      <c r="I14" s="352" t="s">
        <v>1119</v>
      </c>
    </row>
    <row r="15" spans="1:9" ht="30">
      <c r="A15" s="351">
        <v>8</v>
      </c>
      <c r="B15" s="351" t="s">
        <v>675</v>
      </c>
      <c r="C15" s="352" t="s">
        <v>680</v>
      </c>
      <c r="D15" s="352" t="s">
        <v>755</v>
      </c>
      <c r="E15" s="352" t="s">
        <v>702</v>
      </c>
      <c r="F15" s="352" t="s">
        <v>717</v>
      </c>
      <c r="G15" s="352">
        <v>300</v>
      </c>
      <c r="H15" s="495">
        <v>40001004177</v>
      </c>
      <c r="I15" s="352" t="s">
        <v>1120</v>
      </c>
    </row>
    <row r="16" spans="1:9" ht="30">
      <c r="A16" s="351">
        <v>9</v>
      </c>
      <c r="B16" s="351" t="s">
        <v>675</v>
      </c>
      <c r="C16" s="352" t="s">
        <v>681</v>
      </c>
      <c r="D16" s="352" t="s">
        <v>756</v>
      </c>
      <c r="E16" s="352" t="s">
        <v>700</v>
      </c>
      <c r="F16" s="352" t="s">
        <v>718</v>
      </c>
      <c r="G16" s="352">
        <v>421.06</v>
      </c>
      <c r="H16" s="495">
        <v>36001033813</v>
      </c>
      <c r="I16" s="352" t="s">
        <v>1121</v>
      </c>
    </row>
    <row r="17" spans="1:9" ht="30">
      <c r="A17" s="351">
        <v>10</v>
      </c>
      <c r="B17" s="351" t="s">
        <v>675</v>
      </c>
      <c r="C17" s="352" t="s">
        <v>682</v>
      </c>
      <c r="D17" s="352" t="s">
        <v>757</v>
      </c>
      <c r="E17" s="352" t="s">
        <v>700</v>
      </c>
      <c r="F17" s="352" t="s">
        <v>719</v>
      </c>
      <c r="G17" s="352">
        <v>700</v>
      </c>
      <c r="H17" s="495">
        <v>248385787</v>
      </c>
      <c r="I17" s="417" t="s">
        <v>747</v>
      </c>
    </row>
    <row r="18" spans="1:9" ht="30">
      <c r="A18" s="351">
        <v>11</v>
      </c>
      <c r="B18" s="351" t="s">
        <v>675</v>
      </c>
      <c r="C18" s="352" t="s">
        <v>683</v>
      </c>
      <c r="D18" s="352" t="s">
        <v>758</v>
      </c>
      <c r="E18" s="352" t="s">
        <v>700</v>
      </c>
      <c r="F18" s="352" t="s">
        <v>720</v>
      </c>
      <c r="G18" s="352">
        <v>800</v>
      </c>
      <c r="H18" s="495">
        <v>1003012426</v>
      </c>
      <c r="I18" s="352" t="s">
        <v>1122</v>
      </c>
    </row>
    <row r="19" spans="1:9" ht="30">
      <c r="A19" s="351">
        <v>12</v>
      </c>
      <c r="B19" s="351" t="s">
        <v>675</v>
      </c>
      <c r="C19" s="352" t="s">
        <v>684</v>
      </c>
      <c r="D19" s="352" t="s">
        <v>759</v>
      </c>
      <c r="E19" s="352" t="s">
        <v>703</v>
      </c>
      <c r="F19" s="352" t="s">
        <v>721</v>
      </c>
      <c r="G19" s="352">
        <v>300</v>
      </c>
      <c r="H19" s="496">
        <v>444548152</v>
      </c>
      <c r="I19" s="417" t="s">
        <v>748</v>
      </c>
    </row>
    <row r="20" spans="1:9" ht="30">
      <c r="A20" s="351">
        <v>13</v>
      </c>
      <c r="B20" s="351" t="s">
        <v>675</v>
      </c>
      <c r="C20" s="352" t="s">
        <v>685</v>
      </c>
      <c r="D20" s="352" t="s">
        <v>760</v>
      </c>
      <c r="E20" s="352" t="s">
        <v>704</v>
      </c>
      <c r="F20" s="352" t="s">
        <v>722</v>
      </c>
      <c r="G20" s="352">
        <v>550</v>
      </c>
      <c r="H20" s="495">
        <v>61004002869</v>
      </c>
      <c r="I20" s="352" t="s">
        <v>1123</v>
      </c>
    </row>
    <row r="21" spans="1:9" ht="30">
      <c r="A21" s="351">
        <v>14</v>
      </c>
      <c r="B21" s="351" t="s">
        <v>675</v>
      </c>
      <c r="C21" s="352" t="s">
        <v>686</v>
      </c>
      <c r="D21" s="352" t="s">
        <v>761</v>
      </c>
      <c r="E21" s="352" t="s">
        <v>700</v>
      </c>
      <c r="F21" s="352" t="s">
        <v>723</v>
      </c>
      <c r="G21" s="352">
        <v>437.5</v>
      </c>
      <c r="H21" s="495">
        <v>1013020165</v>
      </c>
      <c r="I21" s="352" t="s">
        <v>1124</v>
      </c>
    </row>
    <row r="22" spans="1:9" ht="30">
      <c r="A22" s="351">
        <v>15</v>
      </c>
      <c r="B22" s="351" t="s">
        <v>675</v>
      </c>
      <c r="C22" s="352" t="s">
        <v>687</v>
      </c>
      <c r="D22" s="352" t="s">
        <v>762</v>
      </c>
      <c r="E22" s="352" t="s">
        <v>700</v>
      </c>
      <c r="F22" s="352" t="s">
        <v>724</v>
      </c>
      <c r="G22" s="352">
        <v>500</v>
      </c>
      <c r="H22" s="495" t="s">
        <v>1125</v>
      </c>
      <c r="I22" s="352" t="s">
        <v>1126</v>
      </c>
    </row>
    <row r="23" spans="1:9" ht="30">
      <c r="A23" s="351">
        <v>16</v>
      </c>
      <c r="B23" s="351" t="s">
        <v>675</v>
      </c>
      <c r="C23" s="352" t="s">
        <v>688</v>
      </c>
      <c r="D23" s="352" t="s">
        <v>763</v>
      </c>
      <c r="E23" s="352" t="s">
        <v>703</v>
      </c>
      <c r="F23" s="352" t="s">
        <v>723</v>
      </c>
      <c r="G23" s="352">
        <v>800</v>
      </c>
      <c r="H23" s="495">
        <v>59001017296</v>
      </c>
      <c r="I23" s="352" t="s">
        <v>1127</v>
      </c>
    </row>
    <row r="24" spans="1:9" ht="30">
      <c r="A24" s="351">
        <v>17</v>
      </c>
      <c r="B24" s="351" t="s">
        <v>675</v>
      </c>
      <c r="C24" s="352" t="s">
        <v>689</v>
      </c>
      <c r="D24" s="352" t="s">
        <v>764</v>
      </c>
      <c r="E24" s="352" t="s">
        <v>700</v>
      </c>
      <c r="F24" s="352" t="s">
        <v>725</v>
      </c>
      <c r="G24" s="352">
        <v>400</v>
      </c>
      <c r="H24" s="495">
        <v>41001022100</v>
      </c>
      <c r="I24" s="352" t="s">
        <v>1128</v>
      </c>
    </row>
    <row r="25" spans="1:9" ht="30">
      <c r="A25" s="351">
        <v>18</v>
      </c>
      <c r="B25" s="351" t="s">
        <v>675</v>
      </c>
      <c r="C25" s="352" t="s">
        <v>1129</v>
      </c>
      <c r="D25" s="352" t="s">
        <v>765</v>
      </c>
      <c r="E25" s="352" t="s">
        <v>700</v>
      </c>
      <c r="F25" s="352" t="s">
        <v>717</v>
      </c>
      <c r="G25" s="352">
        <v>625</v>
      </c>
      <c r="H25" s="494" t="s">
        <v>740</v>
      </c>
      <c r="I25" s="352" t="s">
        <v>1130</v>
      </c>
    </row>
    <row r="26" spans="1:9" ht="30">
      <c r="A26" s="351">
        <v>19</v>
      </c>
      <c r="B26" s="351" t="s">
        <v>675</v>
      </c>
      <c r="C26" s="352" t="s">
        <v>690</v>
      </c>
      <c r="D26" s="352" t="s">
        <v>766</v>
      </c>
      <c r="E26" s="352" t="s">
        <v>701</v>
      </c>
      <c r="F26" s="352" t="s">
        <v>714</v>
      </c>
      <c r="G26" s="352">
        <v>500</v>
      </c>
      <c r="H26" s="497">
        <v>226109751</v>
      </c>
      <c r="I26" s="417" t="s">
        <v>749</v>
      </c>
    </row>
    <row r="27" spans="1:9" ht="30">
      <c r="A27" s="351">
        <v>20</v>
      </c>
      <c r="B27" s="351" t="s">
        <v>675</v>
      </c>
      <c r="C27" s="352" t="s">
        <v>691</v>
      </c>
      <c r="D27" s="352" t="s">
        <v>767</v>
      </c>
      <c r="E27" s="352" t="s">
        <v>701</v>
      </c>
      <c r="F27" s="352" t="s">
        <v>726</v>
      </c>
      <c r="G27" s="352" t="s">
        <v>737</v>
      </c>
      <c r="H27" s="494" t="s">
        <v>741</v>
      </c>
      <c r="I27" s="352" t="s">
        <v>1131</v>
      </c>
    </row>
    <row r="28" spans="1:9" ht="30">
      <c r="A28" s="351">
        <v>21</v>
      </c>
      <c r="B28" s="351" t="s">
        <v>675</v>
      </c>
      <c r="C28" s="352" t="s">
        <v>692</v>
      </c>
      <c r="D28" s="352" t="s">
        <v>768</v>
      </c>
      <c r="E28" s="352" t="s">
        <v>700</v>
      </c>
      <c r="F28" s="352" t="s">
        <v>720</v>
      </c>
      <c r="G28" s="352">
        <v>187.5</v>
      </c>
      <c r="H28" s="495">
        <v>35001020241</v>
      </c>
      <c r="I28" s="352" t="s">
        <v>1132</v>
      </c>
    </row>
    <row r="29" spans="1:9" ht="30">
      <c r="A29" s="351">
        <v>22</v>
      </c>
      <c r="B29" s="351" t="s">
        <v>675</v>
      </c>
      <c r="C29" s="352" t="s">
        <v>693</v>
      </c>
      <c r="D29" s="352" t="s">
        <v>769</v>
      </c>
      <c r="E29" s="352" t="s">
        <v>706</v>
      </c>
      <c r="F29" s="352" t="s">
        <v>727</v>
      </c>
      <c r="G29" s="352">
        <v>375</v>
      </c>
      <c r="H29" s="495">
        <v>61007001659</v>
      </c>
      <c r="I29" s="352" t="s">
        <v>1133</v>
      </c>
    </row>
    <row r="30" spans="1:9" ht="30">
      <c r="A30" s="351">
        <v>23</v>
      </c>
      <c r="B30" s="351" t="s">
        <v>675</v>
      </c>
      <c r="C30" s="352" t="s">
        <v>694</v>
      </c>
      <c r="D30" s="352" t="s">
        <v>770</v>
      </c>
      <c r="E30" s="352" t="s">
        <v>706</v>
      </c>
      <c r="F30" s="352" t="s">
        <v>728</v>
      </c>
      <c r="G30" s="352">
        <v>375</v>
      </c>
      <c r="H30" s="494" t="s">
        <v>742</v>
      </c>
      <c r="I30" s="352" t="s">
        <v>1134</v>
      </c>
    </row>
    <row r="31" spans="1:9" ht="30">
      <c r="A31" s="351">
        <v>24</v>
      </c>
      <c r="B31" s="351" t="s">
        <v>675</v>
      </c>
      <c r="C31" s="352" t="s">
        <v>695</v>
      </c>
      <c r="D31" s="352"/>
      <c r="E31" s="352" t="s">
        <v>706</v>
      </c>
      <c r="F31" s="352" t="s">
        <v>729</v>
      </c>
      <c r="G31" s="352">
        <v>375</v>
      </c>
      <c r="H31" s="498">
        <v>61008010039</v>
      </c>
      <c r="I31" s="352" t="s">
        <v>1135</v>
      </c>
    </row>
    <row r="32" spans="1:9" ht="30">
      <c r="A32" s="351">
        <v>25</v>
      </c>
      <c r="B32" s="351" t="s">
        <v>675</v>
      </c>
      <c r="C32" s="352" t="s">
        <v>696</v>
      </c>
      <c r="D32" s="352" t="s">
        <v>771</v>
      </c>
      <c r="E32" s="352" t="s">
        <v>707</v>
      </c>
      <c r="F32" s="352" t="s">
        <v>730</v>
      </c>
      <c r="G32" s="352">
        <v>1000</v>
      </c>
      <c r="H32" s="498">
        <v>35001001623</v>
      </c>
      <c r="I32" s="352" t="s">
        <v>1136</v>
      </c>
    </row>
    <row r="33" spans="1:9" ht="30">
      <c r="A33" s="351">
        <v>26</v>
      </c>
      <c r="B33" s="351" t="s">
        <v>675</v>
      </c>
      <c r="C33" s="352" t="s">
        <v>1137</v>
      </c>
      <c r="D33" s="352" t="s">
        <v>772</v>
      </c>
      <c r="E33" s="352" t="s">
        <v>1138</v>
      </c>
      <c r="F33" s="437" t="s">
        <v>731</v>
      </c>
      <c r="G33" s="352" t="s">
        <v>738</v>
      </c>
      <c r="H33" s="437" t="s">
        <v>743</v>
      </c>
      <c r="I33" s="352" t="s">
        <v>1139</v>
      </c>
    </row>
    <row r="34" spans="1:9" ht="30">
      <c r="A34" s="351">
        <v>27</v>
      </c>
      <c r="B34" s="351" t="s">
        <v>675</v>
      </c>
      <c r="C34" s="352" t="s">
        <v>697</v>
      </c>
      <c r="D34" s="352" t="s">
        <v>773</v>
      </c>
      <c r="E34" s="352" t="s">
        <v>709</v>
      </c>
      <c r="F34" s="438" t="s">
        <v>732</v>
      </c>
      <c r="G34" s="352">
        <v>815</v>
      </c>
      <c r="H34" s="499" t="s">
        <v>744</v>
      </c>
      <c r="I34" s="352" t="s">
        <v>1140</v>
      </c>
    </row>
    <row r="35" spans="1:9" ht="30">
      <c r="A35" s="351">
        <v>28</v>
      </c>
      <c r="B35" s="351" t="s">
        <v>675</v>
      </c>
      <c r="C35" s="436" t="s">
        <v>698</v>
      </c>
      <c r="D35" s="352" t="s">
        <v>774</v>
      </c>
      <c r="E35" s="352" t="s">
        <v>710</v>
      </c>
      <c r="F35" s="438" t="s">
        <v>733</v>
      </c>
      <c r="G35" s="352">
        <v>250</v>
      </c>
      <c r="H35" s="438" t="s">
        <v>745</v>
      </c>
      <c r="I35" s="352" t="s">
        <v>1141</v>
      </c>
    </row>
    <row r="36" spans="1:9" ht="30">
      <c r="A36" s="351">
        <v>29</v>
      </c>
      <c r="B36" s="351" t="s">
        <v>675</v>
      </c>
      <c r="C36" s="352" t="s">
        <v>910</v>
      </c>
      <c r="D36" s="352" t="s">
        <v>775</v>
      </c>
      <c r="E36" s="352" t="s">
        <v>705</v>
      </c>
      <c r="F36" s="352" t="s">
        <v>1142</v>
      </c>
      <c r="G36" s="352" t="s">
        <v>737</v>
      </c>
      <c r="H36" s="495" t="s">
        <v>1143</v>
      </c>
      <c r="I36" s="352" t="s">
        <v>1144</v>
      </c>
    </row>
    <row r="37" spans="1:9" ht="30">
      <c r="A37" s="351">
        <v>30</v>
      </c>
      <c r="B37" s="351" t="s">
        <v>675</v>
      </c>
      <c r="C37" s="352" t="s">
        <v>911</v>
      </c>
      <c r="D37" s="352" t="s">
        <v>776</v>
      </c>
      <c r="E37" s="352" t="s">
        <v>1145</v>
      </c>
      <c r="F37" s="352" t="s">
        <v>1146</v>
      </c>
      <c r="G37" s="352" t="s">
        <v>737</v>
      </c>
      <c r="H37" s="495" t="s">
        <v>1147</v>
      </c>
      <c r="I37" s="352" t="s">
        <v>1148</v>
      </c>
    </row>
    <row r="38" spans="1:9" ht="30">
      <c r="A38" s="351">
        <v>31</v>
      </c>
      <c r="B38" s="351" t="s">
        <v>675</v>
      </c>
      <c r="C38" s="352" t="s">
        <v>912</v>
      </c>
      <c r="D38" s="352" t="s">
        <v>777</v>
      </c>
      <c r="E38" s="352" t="s">
        <v>1149</v>
      </c>
      <c r="F38" s="352" t="s">
        <v>1150</v>
      </c>
      <c r="G38" s="352">
        <v>500</v>
      </c>
      <c r="H38" s="495">
        <v>56001006361</v>
      </c>
      <c r="I38" s="352" t="s">
        <v>1151</v>
      </c>
    </row>
    <row r="39" spans="1:9" ht="30">
      <c r="A39" s="351">
        <v>32</v>
      </c>
      <c r="B39" s="351" t="s">
        <v>675</v>
      </c>
      <c r="C39" s="352" t="s">
        <v>913</v>
      </c>
      <c r="D39" s="352" t="s">
        <v>778</v>
      </c>
      <c r="E39" s="352" t="s">
        <v>1152</v>
      </c>
      <c r="F39" s="352" t="s">
        <v>1153</v>
      </c>
      <c r="G39" s="352">
        <v>625</v>
      </c>
      <c r="H39" s="495" t="s">
        <v>1154</v>
      </c>
      <c r="I39" s="352" t="s">
        <v>1155</v>
      </c>
    </row>
    <row r="40" spans="1:9" ht="30">
      <c r="A40" s="351">
        <v>33</v>
      </c>
      <c r="B40" s="351" t="s">
        <v>675</v>
      </c>
      <c r="C40" s="352" t="s">
        <v>914</v>
      </c>
      <c r="D40" s="352" t="s">
        <v>779</v>
      </c>
      <c r="E40" s="352" t="s">
        <v>1152</v>
      </c>
      <c r="F40" s="352" t="s">
        <v>1156</v>
      </c>
      <c r="G40" s="352">
        <v>500</v>
      </c>
      <c r="H40" s="495">
        <v>37001039167</v>
      </c>
      <c r="I40" s="352" t="s">
        <v>1157</v>
      </c>
    </row>
    <row r="41" spans="1:9" ht="30">
      <c r="A41" s="351">
        <v>34</v>
      </c>
      <c r="B41" s="351" t="s">
        <v>675</v>
      </c>
      <c r="C41" s="352" t="s">
        <v>845</v>
      </c>
      <c r="D41" s="352" t="s">
        <v>780</v>
      </c>
      <c r="E41" s="352" t="s">
        <v>1152</v>
      </c>
      <c r="F41" s="352" t="s">
        <v>1158</v>
      </c>
      <c r="G41" s="352">
        <v>500</v>
      </c>
      <c r="H41" s="495" t="s">
        <v>1159</v>
      </c>
      <c r="I41" s="352" t="s">
        <v>1160</v>
      </c>
    </row>
    <row r="42" spans="1:9" ht="30">
      <c r="A42" s="351">
        <v>35</v>
      </c>
      <c r="B42" s="351" t="s">
        <v>675</v>
      </c>
      <c r="C42" s="352" t="s">
        <v>846</v>
      </c>
      <c r="D42" s="352" t="s">
        <v>781</v>
      </c>
      <c r="E42" s="352" t="s">
        <v>1161</v>
      </c>
      <c r="F42" s="352" t="s">
        <v>1162</v>
      </c>
      <c r="G42" s="352">
        <v>550</v>
      </c>
      <c r="H42" s="495">
        <v>53001000641</v>
      </c>
      <c r="I42" s="352" t="s">
        <v>1163</v>
      </c>
    </row>
    <row r="43" spans="1:9" ht="30">
      <c r="A43" s="351">
        <v>36</v>
      </c>
      <c r="B43" s="351" t="s">
        <v>675</v>
      </c>
      <c r="C43" s="352" t="s">
        <v>847</v>
      </c>
      <c r="D43" s="352" t="s">
        <v>782</v>
      </c>
      <c r="E43" s="352" t="s">
        <v>1164</v>
      </c>
      <c r="F43" s="352" t="s">
        <v>1165</v>
      </c>
      <c r="G43" s="352">
        <v>526.32000000000005</v>
      </c>
      <c r="H43" s="495" t="s">
        <v>1166</v>
      </c>
      <c r="I43" s="352" t="s">
        <v>1167</v>
      </c>
    </row>
    <row r="44" spans="1:9" ht="30">
      <c r="A44" s="351">
        <v>37</v>
      </c>
      <c r="B44" s="351" t="s">
        <v>675</v>
      </c>
      <c r="C44" s="352" t="s">
        <v>848</v>
      </c>
      <c r="D44" s="352" t="s">
        <v>783</v>
      </c>
      <c r="E44" s="352" t="s">
        <v>1152</v>
      </c>
      <c r="F44" s="352" t="s">
        <v>1168</v>
      </c>
      <c r="G44" s="352">
        <v>500</v>
      </c>
      <c r="H44" s="495">
        <v>61008001376</v>
      </c>
      <c r="I44" s="352" t="s">
        <v>1169</v>
      </c>
    </row>
    <row r="45" spans="1:9" ht="30">
      <c r="A45" s="351">
        <v>38</v>
      </c>
      <c r="B45" s="351" t="s">
        <v>675</v>
      </c>
      <c r="C45" s="352" t="s">
        <v>849</v>
      </c>
      <c r="D45" s="352" t="s">
        <v>784</v>
      </c>
      <c r="E45" s="352" t="s">
        <v>1152</v>
      </c>
      <c r="F45" s="352" t="s">
        <v>1170</v>
      </c>
      <c r="G45" s="352">
        <v>263.16000000000003</v>
      </c>
      <c r="H45" s="495">
        <v>17001003062</v>
      </c>
      <c r="I45" s="352" t="s">
        <v>1171</v>
      </c>
    </row>
    <row r="46" spans="1:9" ht="30">
      <c r="A46" s="351">
        <v>39</v>
      </c>
      <c r="B46" s="351" t="s">
        <v>675</v>
      </c>
      <c r="C46" s="352" t="s">
        <v>850</v>
      </c>
      <c r="D46" s="352" t="s">
        <v>785</v>
      </c>
      <c r="E46" s="352" t="s">
        <v>1152</v>
      </c>
      <c r="F46" s="352" t="s">
        <v>1172</v>
      </c>
      <c r="G46" s="352">
        <v>375</v>
      </c>
      <c r="H46" s="495" t="s">
        <v>1173</v>
      </c>
      <c r="I46" s="352" t="s">
        <v>1174</v>
      </c>
    </row>
    <row r="47" spans="1:9" ht="30">
      <c r="A47" s="351">
        <v>40</v>
      </c>
      <c r="B47" s="351" t="s">
        <v>675</v>
      </c>
      <c r="C47" s="352" t="s">
        <v>851</v>
      </c>
      <c r="D47" s="352" t="s">
        <v>786</v>
      </c>
      <c r="E47" s="352" t="s">
        <v>1164</v>
      </c>
      <c r="F47" s="352" t="s">
        <v>1175</v>
      </c>
      <c r="G47" s="352">
        <v>500</v>
      </c>
      <c r="H47" s="495">
        <v>21001006430</v>
      </c>
      <c r="I47" s="352" t="s">
        <v>1176</v>
      </c>
    </row>
    <row r="48" spans="1:9" ht="30">
      <c r="A48" s="351">
        <v>41</v>
      </c>
      <c r="B48" s="351" t="s">
        <v>675</v>
      </c>
      <c r="C48" s="352" t="s">
        <v>852</v>
      </c>
      <c r="D48" s="352" t="s">
        <v>787</v>
      </c>
      <c r="E48" s="352" t="s">
        <v>1177</v>
      </c>
      <c r="F48" s="352" t="s">
        <v>1170</v>
      </c>
      <c r="G48" s="352">
        <v>625</v>
      </c>
      <c r="H48" s="495" t="s">
        <v>1178</v>
      </c>
      <c r="I48" s="352" t="s">
        <v>1179</v>
      </c>
    </row>
    <row r="49" spans="1:9" ht="30">
      <c r="A49" s="351">
        <v>42</v>
      </c>
      <c r="B49" s="351" t="s">
        <v>675</v>
      </c>
      <c r="C49" s="352" t="s">
        <v>853</v>
      </c>
      <c r="D49" s="352" t="s">
        <v>788</v>
      </c>
      <c r="E49" s="352" t="s">
        <v>1161</v>
      </c>
      <c r="F49" s="352" t="s">
        <v>1180</v>
      </c>
      <c r="G49" s="352">
        <v>400</v>
      </c>
      <c r="H49" s="495" t="s">
        <v>1181</v>
      </c>
      <c r="I49" s="352" t="s">
        <v>1182</v>
      </c>
    </row>
    <row r="50" spans="1:9" ht="30">
      <c r="A50" s="351">
        <v>43</v>
      </c>
      <c r="B50" s="351" t="s">
        <v>675</v>
      </c>
      <c r="C50" s="352" t="s">
        <v>854</v>
      </c>
      <c r="D50" s="352" t="s">
        <v>789</v>
      </c>
      <c r="E50" s="352" t="s">
        <v>1183</v>
      </c>
      <c r="F50" s="352" t="s">
        <v>1184</v>
      </c>
      <c r="G50" s="352">
        <v>250</v>
      </c>
      <c r="H50" s="495">
        <v>46001007248</v>
      </c>
      <c r="I50" s="352" t="s">
        <v>1185</v>
      </c>
    </row>
    <row r="51" spans="1:9" ht="30">
      <c r="A51" s="351">
        <v>44</v>
      </c>
      <c r="B51" s="351" t="s">
        <v>675</v>
      </c>
      <c r="C51" s="352" t="s">
        <v>855</v>
      </c>
      <c r="D51" s="352" t="s">
        <v>790</v>
      </c>
      <c r="E51" s="352" t="s">
        <v>1183</v>
      </c>
      <c r="F51" s="352" t="s">
        <v>1186</v>
      </c>
      <c r="G51" s="352">
        <v>200</v>
      </c>
      <c r="H51" s="495" t="s">
        <v>1187</v>
      </c>
      <c r="I51" s="352" t="s">
        <v>1188</v>
      </c>
    </row>
    <row r="52" spans="1:9" ht="30">
      <c r="A52" s="351">
        <v>45</v>
      </c>
      <c r="B52" s="351" t="s">
        <v>675</v>
      </c>
      <c r="C52" s="352" t="s">
        <v>856</v>
      </c>
      <c r="D52" s="352" t="s">
        <v>791</v>
      </c>
      <c r="E52" s="352" t="s">
        <v>1152</v>
      </c>
      <c r="F52" s="352" t="s">
        <v>1189</v>
      </c>
      <c r="G52" s="352">
        <v>15.27</v>
      </c>
      <c r="H52" s="495" t="s">
        <v>1190</v>
      </c>
      <c r="I52" s="352" t="s">
        <v>1191</v>
      </c>
    </row>
    <row r="53" spans="1:9" ht="30">
      <c r="A53" s="351">
        <v>46</v>
      </c>
      <c r="B53" s="351" t="s">
        <v>675</v>
      </c>
      <c r="C53" s="352" t="s">
        <v>857</v>
      </c>
      <c r="D53" s="352" t="s">
        <v>792</v>
      </c>
      <c r="E53" s="352" t="s">
        <v>708</v>
      </c>
      <c r="F53" s="352" t="s">
        <v>1192</v>
      </c>
      <c r="G53" s="352">
        <v>312.5</v>
      </c>
      <c r="H53" s="495">
        <v>55001006715</v>
      </c>
      <c r="I53" s="352" t="s">
        <v>1193</v>
      </c>
    </row>
    <row r="54" spans="1:9" ht="30">
      <c r="A54" s="351">
        <v>47</v>
      </c>
      <c r="B54" s="351" t="s">
        <v>675</v>
      </c>
      <c r="C54" s="352" t="s">
        <v>858</v>
      </c>
      <c r="D54" s="352" t="s">
        <v>793</v>
      </c>
      <c r="E54" s="352" t="s">
        <v>708</v>
      </c>
      <c r="F54" s="352" t="s">
        <v>1194</v>
      </c>
      <c r="G54" s="352">
        <v>625</v>
      </c>
      <c r="H54" s="495">
        <v>43001014473</v>
      </c>
      <c r="I54" s="352" t="s">
        <v>1195</v>
      </c>
    </row>
    <row r="55" spans="1:9" ht="30">
      <c r="A55" s="351">
        <v>48</v>
      </c>
      <c r="B55" s="351" t="s">
        <v>675</v>
      </c>
      <c r="C55" s="352" t="s">
        <v>859</v>
      </c>
      <c r="D55" s="352" t="s">
        <v>794</v>
      </c>
      <c r="E55" s="352" t="s">
        <v>1138</v>
      </c>
      <c r="F55" s="352" t="s">
        <v>1196</v>
      </c>
      <c r="G55" s="352" t="s">
        <v>1338</v>
      </c>
      <c r="H55" s="495" t="s">
        <v>1197</v>
      </c>
      <c r="I55" s="352" t="s">
        <v>1198</v>
      </c>
    </row>
    <row r="56" spans="1:9" ht="30">
      <c r="A56" s="351">
        <v>49</v>
      </c>
      <c r="B56" s="351" t="s">
        <v>675</v>
      </c>
      <c r="C56" s="352" t="s">
        <v>860</v>
      </c>
      <c r="D56" s="352" t="s">
        <v>795</v>
      </c>
      <c r="E56" s="352" t="s">
        <v>708</v>
      </c>
      <c r="F56" s="352" t="s">
        <v>1172</v>
      </c>
      <c r="G56" s="352">
        <v>375</v>
      </c>
      <c r="H56" s="495">
        <v>49001004394</v>
      </c>
      <c r="I56" s="352" t="s">
        <v>1199</v>
      </c>
    </row>
    <row r="57" spans="1:9" ht="30">
      <c r="A57" s="351">
        <v>50</v>
      </c>
      <c r="B57" s="351" t="s">
        <v>675</v>
      </c>
      <c r="C57" s="352" t="s">
        <v>861</v>
      </c>
      <c r="D57" s="352" t="s">
        <v>796</v>
      </c>
      <c r="E57" s="352" t="s">
        <v>708</v>
      </c>
      <c r="F57" s="352" t="s">
        <v>1200</v>
      </c>
      <c r="G57" s="352">
        <v>500</v>
      </c>
      <c r="H57" s="495">
        <v>26001029212</v>
      </c>
      <c r="I57" s="352" t="s">
        <v>1201</v>
      </c>
    </row>
    <row r="58" spans="1:9" ht="30">
      <c r="A58" s="351">
        <v>51</v>
      </c>
      <c r="B58" s="351" t="s">
        <v>675</v>
      </c>
      <c r="C58" s="352" t="s">
        <v>862</v>
      </c>
      <c r="D58" s="352" t="s">
        <v>797</v>
      </c>
      <c r="E58" s="352" t="s">
        <v>708</v>
      </c>
      <c r="F58" s="352" t="s">
        <v>1202</v>
      </c>
      <c r="G58" s="352">
        <v>600</v>
      </c>
      <c r="H58" s="495" t="s">
        <v>1203</v>
      </c>
      <c r="I58" s="352" t="s">
        <v>1204</v>
      </c>
    </row>
    <row r="59" spans="1:9" ht="30">
      <c r="A59" s="351">
        <v>52</v>
      </c>
      <c r="B59" s="351" t="s">
        <v>675</v>
      </c>
      <c r="C59" s="352" t="s">
        <v>863</v>
      </c>
      <c r="D59" s="352" t="s">
        <v>798</v>
      </c>
      <c r="E59" s="352" t="s">
        <v>1205</v>
      </c>
      <c r="F59" s="352" t="s">
        <v>1206</v>
      </c>
      <c r="G59" s="352" t="s">
        <v>1339</v>
      </c>
      <c r="H59" s="495" t="s">
        <v>1207</v>
      </c>
      <c r="I59" s="352" t="s">
        <v>1208</v>
      </c>
    </row>
    <row r="60" spans="1:9" ht="30">
      <c r="A60" s="351">
        <v>53</v>
      </c>
      <c r="B60" s="351" t="s">
        <v>675</v>
      </c>
      <c r="C60" s="352" t="s">
        <v>864</v>
      </c>
      <c r="D60" s="352" t="s">
        <v>799</v>
      </c>
      <c r="E60" s="352" t="s">
        <v>708</v>
      </c>
      <c r="F60" s="352" t="s">
        <v>1209</v>
      </c>
      <c r="G60" s="352">
        <v>312.5</v>
      </c>
      <c r="H60" s="495" t="s">
        <v>1210</v>
      </c>
      <c r="I60" s="352" t="s">
        <v>1211</v>
      </c>
    </row>
    <row r="61" spans="1:9" ht="30">
      <c r="A61" s="351">
        <v>54</v>
      </c>
      <c r="B61" s="351" t="s">
        <v>675</v>
      </c>
      <c r="C61" s="352" t="s">
        <v>865</v>
      </c>
      <c r="D61" s="352" t="s">
        <v>800</v>
      </c>
      <c r="E61" s="352" t="s">
        <v>1212</v>
      </c>
      <c r="F61" s="352" t="s">
        <v>1213</v>
      </c>
      <c r="G61" s="352">
        <v>500</v>
      </c>
      <c r="H61" s="495" t="s">
        <v>1214</v>
      </c>
      <c r="I61" s="352" t="s">
        <v>1215</v>
      </c>
    </row>
    <row r="62" spans="1:9" ht="30">
      <c r="A62" s="351">
        <v>55</v>
      </c>
      <c r="B62" s="351" t="s">
        <v>675</v>
      </c>
      <c r="C62" s="352" t="s">
        <v>866</v>
      </c>
      <c r="D62" s="352" t="s">
        <v>801</v>
      </c>
      <c r="E62" s="352" t="s">
        <v>1216</v>
      </c>
      <c r="F62" s="352" t="s">
        <v>1217</v>
      </c>
      <c r="G62" s="352">
        <v>450</v>
      </c>
      <c r="H62" s="495" t="s">
        <v>1218</v>
      </c>
      <c r="I62" s="352" t="s">
        <v>1219</v>
      </c>
    </row>
    <row r="63" spans="1:9" ht="30">
      <c r="A63" s="351">
        <v>56</v>
      </c>
      <c r="B63" s="351" t="s">
        <v>675</v>
      </c>
      <c r="C63" s="352" t="s">
        <v>867</v>
      </c>
      <c r="D63" s="352" t="s">
        <v>802</v>
      </c>
      <c r="E63" s="352" t="s">
        <v>1220</v>
      </c>
      <c r="F63" s="352" t="s">
        <v>1170</v>
      </c>
      <c r="G63" s="352" t="s">
        <v>1356</v>
      </c>
      <c r="H63" s="495" t="s">
        <v>1221</v>
      </c>
      <c r="I63" s="352" t="s">
        <v>1222</v>
      </c>
    </row>
    <row r="64" spans="1:9" ht="30">
      <c r="A64" s="351">
        <v>57</v>
      </c>
      <c r="B64" s="351" t="s">
        <v>675</v>
      </c>
      <c r="C64" s="352" t="s">
        <v>868</v>
      </c>
      <c r="D64" s="352" t="s">
        <v>803</v>
      </c>
      <c r="E64" s="352" t="s">
        <v>708</v>
      </c>
      <c r="F64" s="352" t="s">
        <v>1223</v>
      </c>
      <c r="G64" s="352">
        <v>375</v>
      </c>
      <c r="H64" s="495">
        <v>15001007991</v>
      </c>
      <c r="I64" s="352" t="s">
        <v>1224</v>
      </c>
    </row>
    <row r="65" spans="1:9" ht="30">
      <c r="A65" s="351">
        <v>58</v>
      </c>
      <c r="B65" s="351" t="s">
        <v>675</v>
      </c>
      <c r="C65" s="352" t="s">
        <v>869</v>
      </c>
      <c r="D65" s="352" t="s">
        <v>804</v>
      </c>
      <c r="E65" s="352" t="s">
        <v>708</v>
      </c>
      <c r="F65" s="352" t="s">
        <v>1225</v>
      </c>
      <c r="G65" s="352">
        <v>250</v>
      </c>
      <c r="H65" s="495">
        <v>16001004933</v>
      </c>
      <c r="I65" s="352" t="s">
        <v>1226</v>
      </c>
    </row>
    <row r="66" spans="1:9" ht="30">
      <c r="A66" s="351">
        <v>59</v>
      </c>
      <c r="B66" s="351" t="s">
        <v>675</v>
      </c>
      <c r="C66" s="352" t="s">
        <v>870</v>
      </c>
      <c r="D66" s="352" t="s">
        <v>805</v>
      </c>
      <c r="E66" s="505" t="s">
        <v>708</v>
      </c>
      <c r="F66" s="352" t="s">
        <v>1227</v>
      </c>
      <c r="G66" s="352">
        <v>625</v>
      </c>
      <c r="H66" s="495" t="s">
        <v>1228</v>
      </c>
      <c r="I66" s="352" t="s">
        <v>1229</v>
      </c>
    </row>
    <row r="67" spans="1:9" ht="30">
      <c r="A67" s="351">
        <v>60</v>
      </c>
      <c r="B67" s="351" t="s">
        <v>675</v>
      </c>
      <c r="C67" s="352" t="s">
        <v>871</v>
      </c>
      <c r="D67" s="352" t="s">
        <v>806</v>
      </c>
      <c r="E67" s="352" t="s">
        <v>708</v>
      </c>
      <c r="F67" s="352" t="s">
        <v>1230</v>
      </c>
      <c r="G67" s="352">
        <v>700</v>
      </c>
      <c r="H67" s="495">
        <v>20001006939</v>
      </c>
      <c r="I67" s="352" t="s">
        <v>1231</v>
      </c>
    </row>
    <row r="68" spans="1:9" ht="30">
      <c r="A68" s="351">
        <v>61</v>
      </c>
      <c r="B68" s="351" t="s">
        <v>675</v>
      </c>
      <c r="C68" s="352" t="s">
        <v>872</v>
      </c>
      <c r="D68" s="352" t="s">
        <v>807</v>
      </c>
      <c r="E68" s="352" t="s">
        <v>708</v>
      </c>
      <c r="F68" s="352" t="s">
        <v>1232</v>
      </c>
      <c r="G68" s="352">
        <v>312.5</v>
      </c>
      <c r="H68" s="495" t="s">
        <v>1233</v>
      </c>
      <c r="I68" s="352" t="s">
        <v>1234</v>
      </c>
    </row>
    <row r="69" spans="1:9" ht="30">
      <c r="A69" s="351">
        <v>62</v>
      </c>
      <c r="B69" s="351" t="s">
        <v>675</v>
      </c>
      <c r="C69" s="352" t="s">
        <v>873</v>
      </c>
      <c r="D69" s="352" t="s">
        <v>808</v>
      </c>
      <c r="E69" s="352" t="s">
        <v>708</v>
      </c>
      <c r="F69" s="352" t="s">
        <v>1235</v>
      </c>
      <c r="G69" s="352" t="s">
        <v>1340</v>
      </c>
      <c r="H69" s="495" t="s">
        <v>1236</v>
      </c>
      <c r="I69" s="352" t="s">
        <v>1237</v>
      </c>
    </row>
    <row r="70" spans="1:9" ht="30">
      <c r="A70" s="351">
        <v>63</v>
      </c>
      <c r="B70" s="351" t="s">
        <v>675</v>
      </c>
      <c r="C70" s="352" t="s">
        <v>874</v>
      </c>
      <c r="D70" s="352" t="s">
        <v>809</v>
      </c>
      <c r="E70" s="352" t="s">
        <v>1161</v>
      </c>
      <c r="F70" s="352" t="s">
        <v>1206</v>
      </c>
      <c r="G70" s="352">
        <v>875</v>
      </c>
      <c r="H70" s="495" t="s">
        <v>1238</v>
      </c>
      <c r="I70" s="352" t="s">
        <v>1239</v>
      </c>
    </row>
    <row r="71" spans="1:9" ht="30">
      <c r="A71" s="351">
        <v>64</v>
      </c>
      <c r="B71" s="351" t="s">
        <v>675</v>
      </c>
      <c r="C71" s="352" t="s">
        <v>875</v>
      </c>
      <c r="D71" s="352" t="s">
        <v>810</v>
      </c>
      <c r="E71" s="352" t="s">
        <v>708</v>
      </c>
      <c r="F71" s="352" t="s">
        <v>1240</v>
      </c>
      <c r="G71" s="352">
        <v>375</v>
      </c>
      <c r="H71" s="495">
        <v>51001005379</v>
      </c>
      <c r="I71" s="352" t="s">
        <v>1241</v>
      </c>
    </row>
    <row r="72" spans="1:9" ht="30">
      <c r="A72" s="351">
        <v>65</v>
      </c>
      <c r="B72" s="351" t="s">
        <v>675</v>
      </c>
      <c r="C72" s="352" t="s">
        <v>876</v>
      </c>
      <c r="D72" s="352" t="s">
        <v>811</v>
      </c>
      <c r="E72" s="352" t="s">
        <v>708</v>
      </c>
      <c r="F72" s="352" t="s">
        <v>1242</v>
      </c>
      <c r="G72" s="352">
        <v>1000</v>
      </c>
      <c r="H72" s="495">
        <v>47001001011</v>
      </c>
      <c r="I72" s="352" t="s">
        <v>1243</v>
      </c>
    </row>
    <row r="73" spans="1:9" ht="30">
      <c r="A73" s="351">
        <v>66</v>
      </c>
      <c r="B73" s="351" t="s">
        <v>675</v>
      </c>
      <c r="C73" s="352" t="s">
        <v>877</v>
      </c>
      <c r="D73" s="352" t="s">
        <v>812</v>
      </c>
      <c r="E73" s="352" t="s">
        <v>1244</v>
      </c>
      <c r="F73" s="352" t="s">
        <v>1245</v>
      </c>
      <c r="G73" s="352" t="s">
        <v>1341</v>
      </c>
      <c r="H73" s="495" t="s">
        <v>1246</v>
      </c>
      <c r="I73" s="352" t="s">
        <v>1247</v>
      </c>
    </row>
    <row r="74" spans="1:9" ht="45">
      <c r="A74" s="351">
        <v>67</v>
      </c>
      <c r="B74" s="351" t="s">
        <v>675</v>
      </c>
      <c r="C74" s="352" t="s">
        <v>878</v>
      </c>
      <c r="D74" s="352" t="s">
        <v>813</v>
      </c>
      <c r="E74" s="352" t="s">
        <v>1248</v>
      </c>
      <c r="F74" s="352" t="s">
        <v>1249</v>
      </c>
      <c r="G74" s="352">
        <v>500</v>
      </c>
      <c r="H74" s="495">
        <v>13001006020</v>
      </c>
      <c r="I74" s="352" t="s">
        <v>1250</v>
      </c>
    </row>
    <row r="75" spans="1:9" ht="30">
      <c r="A75" s="351">
        <v>68</v>
      </c>
      <c r="B75" s="351" t="s">
        <v>675</v>
      </c>
      <c r="C75" s="352" t="s">
        <v>879</v>
      </c>
      <c r="D75" s="352" t="s">
        <v>814</v>
      </c>
      <c r="E75" s="352" t="s">
        <v>708</v>
      </c>
      <c r="F75" s="352" t="s">
        <v>1251</v>
      </c>
      <c r="G75" s="352">
        <v>500</v>
      </c>
      <c r="H75" s="495">
        <v>10001017012</v>
      </c>
      <c r="I75" s="352" t="s">
        <v>1252</v>
      </c>
    </row>
    <row r="76" spans="1:9" ht="45">
      <c r="A76" s="351">
        <v>69</v>
      </c>
      <c r="B76" s="351" t="s">
        <v>675</v>
      </c>
      <c r="C76" s="352" t="s">
        <v>880</v>
      </c>
      <c r="D76" s="352" t="s">
        <v>815</v>
      </c>
      <c r="E76" s="352" t="s">
        <v>1253</v>
      </c>
      <c r="F76" s="352" t="s">
        <v>1192</v>
      </c>
      <c r="G76" s="352">
        <v>526.32000000000005</v>
      </c>
      <c r="H76" s="495" t="s">
        <v>1254</v>
      </c>
      <c r="I76" s="352" t="s">
        <v>1255</v>
      </c>
    </row>
    <row r="77" spans="1:9" ht="30">
      <c r="A77" s="351">
        <v>70</v>
      </c>
      <c r="B77" s="351" t="s">
        <v>675</v>
      </c>
      <c r="C77" s="352" t="s">
        <v>881</v>
      </c>
      <c r="D77" s="352" t="s">
        <v>816</v>
      </c>
      <c r="E77" s="352" t="s">
        <v>708</v>
      </c>
      <c r="F77" s="352" t="s">
        <v>1256</v>
      </c>
      <c r="G77" s="352">
        <v>375</v>
      </c>
      <c r="H77" s="495">
        <v>48001007099</v>
      </c>
      <c r="I77" s="352" t="s">
        <v>1257</v>
      </c>
    </row>
    <row r="78" spans="1:9" ht="30">
      <c r="A78" s="351">
        <v>71</v>
      </c>
      <c r="B78" s="351" t="s">
        <v>675</v>
      </c>
      <c r="C78" s="352" t="s">
        <v>882</v>
      </c>
      <c r="D78" s="352" t="s">
        <v>817</v>
      </c>
      <c r="E78" s="352" t="s">
        <v>1258</v>
      </c>
      <c r="F78" s="352" t="s">
        <v>1192</v>
      </c>
      <c r="G78" s="352">
        <v>450</v>
      </c>
      <c r="H78" s="495" t="s">
        <v>1259</v>
      </c>
      <c r="I78" s="352" t="s">
        <v>1091</v>
      </c>
    </row>
    <row r="79" spans="1:9" ht="30">
      <c r="A79" s="351">
        <v>72</v>
      </c>
      <c r="B79" s="351" t="s">
        <v>675</v>
      </c>
      <c r="C79" s="352" t="s">
        <v>883</v>
      </c>
      <c r="D79" s="352" t="s">
        <v>818</v>
      </c>
      <c r="E79" s="352" t="s">
        <v>1260</v>
      </c>
      <c r="F79" s="352" t="s">
        <v>1209</v>
      </c>
      <c r="G79" s="352">
        <v>750</v>
      </c>
      <c r="H79" s="495" t="s">
        <v>1261</v>
      </c>
      <c r="I79" s="352" t="s">
        <v>1262</v>
      </c>
    </row>
    <row r="80" spans="1:9" ht="30">
      <c r="A80" s="351">
        <v>73</v>
      </c>
      <c r="B80" s="351" t="s">
        <v>675</v>
      </c>
      <c r="C80" s="352" t="s">
        <v>884</v>
      </c>
      <c r="D80" s="352" t="s">
        <v>819</v>
      </c>
      <c r="E80" s="352" t="s">
        <v>708</v>
      </c>
      <c r="F80" s="352" t="s">
        <v>1223</v>
      </c>
      <c r="G80" s="352">
        <v>375</v>
      </c>
      <c r="H80" s="495">
        <v>22001004179</v>
      </c>
      <c r="I80" s="352" t="s">
        <v>1263</v>
      </c>
    </row>
    <row r="81" spans="1:9" ht="30" customHeight="1">
      <c r="A81" s="351">
        <v>74</v>
      </c>
      <c r="B81" s="351" t="s">
        <v>675</v>
      </c>
      <c r="C81" s="352" t="s">
        <v>1333</v>
      </c>
      <c r="D81" s="500" t="s">
        <v>1337</v>
      </c>
      <c r="E81" s="352" t="s">
        <v>1342</v>
      </c>
      <c r="F81" s="352" t="s">
        <v>1336</v>
      </c>
      <c r="G81" s="352">
        <v>1100</v>
      </c>
      <c r="H81" s="495" t="s">
        <v>1334</v>
      </c>
      <c r="I81" s="352" t="s">
        <v>1335</v>
      </c>
    </row>
    <row r="82" spans="1:9" ht="45">
      <c r="A82" s="351">
        <v>75</v>
      </c>
      <c r="B82" s="351" t="s">
        <v>675</v>
      </c>
      <c r="C82" s="352" t="s">
        <v>885</v>
      </c>
      <c r="D82" s="352" t="s">
        <v>820</v>
      </c>
      <c r="E82" s="352" t="s">
        <v>1264</v>
      </c>
      <c r="F82" s="352" t="s">
        <v>1265</v>
      </c>
      <c r="G82" s="352">
        <v>300</v>
      </c>
      <c r="H82" s="495">
        <v>216397307</v>
      </c>
      <c r="I82" s="352" t="s">
        <v>1266</v>
      </c>
    </row>
    <row r="83" spans="1:9" ht="30">
      <c r="A83" s="351">
        <v>76</v>
      </c>
      <c r="B83" s="351" t="s">
        <v>675</v>
      </c>
      <c r="C83" s="352" t="s">
        <v>886</v>
      </c>
      <c r="D83" s="352" t="s">
        <v>821</v>
      </c>
      <c r="E83" s="352" t="s">
        <v>1264</v>
      </c>
      <c r="F83" s="352" t="s">
        <v>1267</v>
      </c>
      <c r="G83" s="352">
        <v>473.7</v>
      </c>
      <c r="H83" s="495">
        <v>31001027661</v>
      </c>
      <c r="I83" s="352" t="s">
        <v>1268</v>
      </c>
    </row>
    <row r="84" spans="1:9" ht="30">
      <c r="A84" s="351">
        <v>77</v>
      </c>
      <c r="B84" s="351" t="s">
        <v>675</v>
      </c>
      <c r="C84" s="352" t="s">
        <v>887</v>
      </c>
      <c r="D84" s="352" t="s">
        <v>822</v>
      </c>
      <c r="E84" s="352" t="s">
        <v>1264</v>
      </c>
      <c r="F84" s="352" t="s">
        <v>1168</v>
      </c>
      <c r="G84" s="504">
        <v>312.5</v>
      </c>
      <c r="H84" s="495">
        <v>27001000934</v>
      </c>
      <c r="I84" s="352" t="s">
        <v>1269</v>
      </c>
    </row>
    <row r="85" spans="1:9" ht="30">
      <c r="A85" s="351">
        <v>78</v>
      </c>
      <c r="B85" s="351" t="s">
        <v>675</v>
      </c>
      <c r="C85" s="352" t="s">
        <v>888</v>
      </c>
      <c r="D85" s="352" t="s">
        <v>823</v>
      </c>
      <c r="E85" s="352" t="s">
        <v>1270</v>
      </c>
      <c r="F85" s="352" t="s">
        <v>1271</v>
      </c>
      <c r="G85" s="352">
        <v>1440</v>
      </c>
      <c r="H85" s="495" t="s">
        <v>1272</v>
      </c>
      <c r="I85" s="352" t="s">
        <v>1273</v>
      </c>
    </row>
    <row r="86" spans="1:9" ht="30">
      <c r="A86" s="351">
        <v>79</v>
      </c>
      <c r="B86" s="351" t="s">
        <v>675</v>
      </c>
      <c r="C86" s="352" t="s">
        <v>889</v>
      </c>
      <c r="D86" s="352" t="s">
        <v>824</v>
      </c>
      <c r="E86" s="352" t="s">
        <v>708</v>
      </c>
      <c r="F86" s="352" t="s">
        <v>1274</v>
      </c>
      <c r="G86" s="352">
        <v>437.5</v>
      </c>
      <c r="H86" s="495">
        <v>35001086009</v>
      </c>
      <c r="I86" s="352" t="s">
        <v>1275</v>
      </c>
    </row>
    <row r="87" spans="1:9" ht="30">
      <c r="A87" s="351">
        <v>80</v>
      </c>
      <c r="B87" s="351" t="s">
        <v>675</v>
      </c>
      <c r="C87" s="352" t="s">
        <v>890</v>
      </c>
      <c r="D87" s="352" t="s">
        <v>825</v>
      </c>
      <c r="E87" s="352" t="s">
        <v>1276</v>
      </c>
      <c r="F87" s="352" t="s">
        <v>1277</v>
      </c>
      <c r="G87" s="504">
        <v>789.48</v>
      </c>
      <c r="H87" s="495" t="s">
        <v>1278</v>
      </c>
      <c r="I87" s="352" t="s">
        <v>1279</v>
      </c>
    </row>
    <row r="88" spans="1:9" ht="30">
      <c r="A88" s="351">
        <v>81</v>
      </c>
      <c r="B88" s="351" t="s">
        <v>675</v>
      </c>
      <c r="C88" s="352" t="s">
        <v>891</v>
      </c>
      <c r="D88" s="352" t="s">
        <v>826</v>
      </c>
      <c r="E88" s="352" t="s">
        <v>1280</v>
      </c>
      <c r="F88" s="352" t="s">
        <v>1281</v>
      </c>
      <c r="G88" s="352">
        <v>1000</v>
      </c>
      <c r="H88" s="495" t="s">
        <v>1282</v>
      </c>
      <c r="I88" s="352" t="s">
        <v>1283</v>
      </c>
    </row>
    <row r="89" spans="1:9" ht="30">
      <c r="A89" s="351">
        <v>82</v>
      </c>
      <c r="B89" s="351" t="s">
        <v>675</v>
      </c>
      <c r="C89" s="352" t="s">
        <v>892</v>
      </c>
      <c r="D89" s="352" t="s">
        <v>827</v>
      </c>
      <c r="E89" s="352" t="s">
        <v>708</v>
      </c>
      <c r="F89" s="352" t="s">
        <v>1223</v>
      </c>
      <c r="G89" s="352">
        <v>315.79000000000002</v>
      </c>
      <c r="H89" s="495">
        <v>45001000861</v>
      </c>
      <c r="I89" s="352" t="s">
        <v>1284</v>
      </c>
    </row>
    <row r="90" spans="1:9" ht="45">
      <c r="A90" s="351">
        <v>83</v>
      </c>
      <c r="B90" s="351" t="s">
        <v>675</v>
      </c>
      <c r="C90" s="352" t="s">
        <v>893</v>
      </c>
      <c r="D90" s="352" t="s">
        <v>828</v>
      </c>
      <c r="E90" s="352" t="s">
        <v>708</v>
      </c>
      <c r="F90" s="352" t="s">
        <v>1285</v>
      </c>
      <c r="G90" s="352">
        <v>1315.79</v>
      </c>
      <c r="H90" s="495">
        <v>54001004264</v>
      </c>
      <c r="I90" s="352" t="s">
        <v>1286</v>
      </c>
    </row>
    <row r="91" spans="1:9" ht="30">
      <c r="A91" s="351">
        <v>84</v>
      </c>
      <c r="B91" s="351" t="s">
        <v>675</v>
      </c>
      <c r="C91" s="352" t="s">
        <v>894</v>
      </c>
      <c r="D91" s="352" t="s">
        <v>829</v>
      </c>
      <c r="E91" s="352" t="s">
        <v>708</v>
      </c>
      <c r="F91" s="352" t="s">
        <v>1287</v>
      </c>
      <c r="G91" s="352">
        <v>650</v>
      </c>
      <c r="H91" s="495">
        <v>23001005371</v>
      </c>
      <c r="I91" s="352" t="s">
        <v>1288</v>
      </c>
    </row>
    <row r="92" spans="1:9" ht="30">
      <c r="A92" s="351">
        <v>85</v>
      </c>
      <c r="B92" s="351" t="s">
        <v>675</v>
      </c>
      <c r="C92" s="352" t="s">
        <v>895</v>
      </c>
      <c r="D92" s="352" t="s">
        <v>830</v>
      </c>
      <c r="E92" s="352" t="s">
        <v>708</v>
      </c>
      <c r="F92" s="352" t="s">
        <v>1289</v>
      </c>
      <c r="G92" s="352">
        <v>375</v>
      </c>
      <c r="H92" s="495">
        <v>61001058620</v>
      </c>
      <c r="I92" s="352" t="s">
        <v>1290</v>
      </c>
    </row>
    <row r="93" spans="1:9" ht="30">
      <c r="A93" s="351">
        <v>86</v>
      </c>
      <c r="B93" s="351" t="s">
        <v>675</v>
      </c>
      <c r="C93" s="352" t="s">
        <v>896</v>
      </c>
      <c r="D93" s="352" t="s">
        <v>831</v>
      </c>
      <c r="E93" s="352" t="s">
        <v>708</v>
      </c>
      <c r="F93" s="352" t="s">
        <v>1168</v>
      </c>
      <c r="G93" s="352">
        <v>625</v>
      </c>
      <c r="H93" s="495">
        <v>28001009798</v>
      </c>
      <c r="I93" s="352" t="s">
        <v>1291</v>
      </c>
    </row>
    <row r="94" spans="1:9" ht="30">
      <c r="A94" s="351">
        <v>87</v>
      </c>
      <c r="B94" s="351" t="s">
        <v>675</v>
      </c>
      <c r="C94" s="352" t="s">
        <v>897</v>
      </c>
      <c r="D94" s="352" t="s">
        <v>832</v>
      </c>
      <c r="E94" s="352" t="s">
        <v>1270</v>
      </c>
      <c r="F94" s="352" t="s">
        <v>1292</v>
      </c>
      <c r="G94" s="352">
        <v>150</v>
      </c>
      <c r="H94" s="495">
        <v>61003003577</v>
      </c>
      <c r="I94" s="352" t="s">
        <v>1293</v>
      </c>
    </row>
    <row r="95" spans="1:9" ht="30">
      <c r="A95" s="351">
        <v>88</v>
      </c>
      <c r="B95" s="351" t="s">
        <v>675</v>
      </c>
      <c r="C95" s="352" t="s">
        <v>898</v>
      </c>
      <c r="D95" s="352" t="s">
        <v>833</v>
      </c>
      <c r="E95" s="352" t="s">
        <v>708</v>
      </c>
      <c r="F95" s="352" t="s">
        <v>1294</v>
      </c>
      <c r="G95" s="352">
        <v>210.53</v>
      </c>
      <c r="H95" s="495" t="s">
        <v>1295</v>
      </c>
      <c r="I95" s="352" t="s">
        <v>1296</v>
      </c>
    </row>
    <row r="96" spans="1:9" ht="30">
      <c r="A96" s="351">
        <v>89</v>
      </c>
      <c r="B96" s="351" t="s">
        <v>675</v>
      </c>
      <c r="C96" s="352" t="s">
        <v>899</v>
      </c>
      <c r="D96" s="352" t="s">
        <v>834</v>
      </c>
      <c r="E96" s="352" t="s">
        <v>708</v>
      </c>
      <c r="F96" s="352" t="s">
        <v>1297</v>
      </c>
      <c r="G96" s="352">
        <v>800</v>
      </c>
      <c r="H96" s="495">
        <v>35001027565</v>
      </c>
      <c r="I96" s="352" t="s">
        <v>1298</v>
      </c>
    </row>
    <row r="97" spans="1:9" ht="30">
      <c r="A97" s="351">
        <v>90</v>
      </c>
      <c r="B97" s="351" t="s">
        <v>675</v>
      </c>
      <c r="C97" s="352" t="s">
        <v>900</v>
      </c>
      <c r="D97" s="352" t="s">
        <v>835</v>
      </c>
      <c r="E97" s="352" t="s">
        <v>1264</v>
      </c>
      <c r="F97" s="352" t="s">
        <v>1299</v>
      </c>
      <c r="G97" s="352" t="s">
        <v>1343</v>
      </c>
      <c r="H97" s="495" t="s">
        <v>1300</v>
      </c>
      <c r="I97" s="352" t="s">
        <v>1301</v>
      </c>
    </row>
    <row r="98" spans="1:9" ht="30">
      <c r="A98" s="351">
        <v>91</v>
      </c>
      <c r="B98" s="351" t="s">
        <v>675</v>
      </c>
      <c r="C98" s="352" t="s">
        <v>901</v>
      </c>
      <c r="D98" s="352" t="s">
        <v>836</v>
      </c>
      <c r="E98" s="352" t="s">
        <v>1302</v>
      </c>
      <c r="F98" s="352" t="s">
        <v>1303</v>
      </c>
      <c r="G98" s="352" t="s">
        <v>1355</v>
      </c>
      <c r="H98" s="495">
        <v>211752021</v>
      </c>
      <c r="I98" s="352" t="s">
        <v>1304</v>
      </c>
    </row>
    <row r="99" spans="1:9" ht="30">
      <c r="A99" s="351">
        <v>92</v>
      </c>
      <c r="B99" s="351" t="s">
        <v>675</v>
      </c>
      <c r="C99" s="352" t="s">
        <v>902</v>
      </c>
      <c r="D99" s="352" t="s">
        <v>837</v>
      </c>
      <c r="E99" s="352" t="s">
        <v>1305</v>
      </c>
      <c r="F99" s="352" t="s">
        <v>1158</v>
      </c>
      <c r="G99" s="352">
        <v>947.37</v>
      </c>
      <c r="H99" s="495">
        <v>10001022538</v>
      </c>
      <c r="I99" s="352" t="s">
        <v>1306</v>
      </c>
    </row>
    <row r="100" spans="1:9" ht="30">
      <c r="A100" s="351">
        <v>93</v>
      </c>
      <c r="B100" s="351" t="s">
        <v>675</v>
      </c>
      <c r="C100" s="352" t="s">
        <v>903</v>
      </c>
      <c r="D100" s="352" t="s">
        <v>838</v>
      </c>
      <c r="E100" s="352" t="s">
        <v>1307</v>
      </c>
      <c r="F100" s="352" t="s">
        <v>1227</v>
      </c>
      <c r="G100" s="352">
        <v>100</v>
      </c>
      <c r="H100" s="495">
        <v>60002007421</v>
      </c>
      <c r="I100" s="352" t="s">
        <v>1308</v>
      </c>
    </row>
    <row r="101" spans="1:9" ht="30">
      <c r="A101" s="351">
        <v>94</v>
      </c>
      <c r="B101" s="351" t="s">
        <v>675</v>
      </c>
      <c r="C101" s="352" t="s">
        <v>904</v>
      </c>
      <c r="D101" s="352" t="s">
        <v>839</v>
      </c>
      <c r="E101" s="352" t="s">
        <v>1309</v>
      </c>
      <c r="F101" s="352" t="s">
        <v>1310</v>
      </c>
      <c r="G101" s="352"/>
      <c r="H101" s="495" t="s">
        <v>1311</v>
      </c>
      <c r="I101" s="352" t="s">
        <v>1312</v>
      </c>
    </row>
    <row r="102" spans="1:9" ht="30">
      <c r="A102" s="351">
        <v>95</v>
      </c>
      <c r="B102" s="351" t="s">
        <v>675</v>
      </c>
      <c r="C102" s="352" t="s">
        <v>905</v>
      </c>
      <c r="D102" s="352" t="s">
        <v>840</v>
      </c>
      <c r="E102" s="352" t="s">
        <v>1313</v>
      </c>
      <c r="F102" s="352" t="s">
        <v>1168</v>
      </c>
      <c r="G102" s="352">
        <v>400</v>
      </c>
      <c r="H102" s="495">
        <v>32001001298</v>
      </c>
      <c r="I102" s="352" t="s">
        <v>1314</v>
      </c>
    </row>
    <row r="103" spans="1:9" ht="30">
      <c r="A103" s="351">
        <v>96</v>
      </c>
      <c r="B103" s="351" t="s">
        <v>675</v>
      </c>
      <c r="C103" s="352" t="s">
        <v>906</v>
      </c>
      <c r="D103" s="352" t="s">
        <v>841</v>
      </c>
      <c r="E103" s="352" t="s">
        <v>1315</v>
      </c>
      <c r="F103" s="352" t="s">
        <v>1200</v>
      </c>
      <c r="G103" s="352">
        <v>375</v>
      </c>
      <c r="H103" s="495">
        <v>3001011884</v>
      </c>
      <c r="I103" s="352" t="s">
        <v>1316</v>
      </c>
    </row>
    <row r="104" spans="1:9" ht="30">
      <c r="A104" s="351">
        <v>97</v>
      </c>
      <c r="B104" s="351" t="s">
        <v>675</v>
      </c>
      <c r="C104" s="352" t="s">
        <v>907</v>
      </c>
      <c r="D104" s="352" t="s">
        <v>842</v>
      </c>
      <c r="E104" s="352" t="s">
        <v>1317</v>
      </c>
      <c r="F104" s="352" t="s">
        <v>1318</v>
      </c>
      <c r="G104" s="352">
        <v>187.5</v>
      </c>
      <c r="H104" s="495">
        <v>45001021510</v>
      </c>
      <c r="I104" s="352" t="s">
        <v>1319</v>
      </c>
    </row>
    <row r="105" spans="1:9" ht="30">
      <c r="A105" s="351">
        <v>98</v>
      </c>
      <c r="B105" s="351" t="s">
        <v>675</v>
      </c>
      <c r="C105" s="352" t="s">
        <v>1320</v>
      </c>
      <c r="D105" s="352" t="s">
        <v>1321</v>
      </c>
      <c r="E105" s="352" t="s">
        <v>1322</v>
      </c>
      <c r="F105" s="352" t="s">
        <v>1223</v>
      </c>
      <c r="G105" s="504">
        <v>250</v>
      </c>
      <c r="H105" s="495" t="s">
        <v>1323</v>
      </c>
      <c r="I105" s="352" t="s">
        <v>1324</v>
      </c>
    </row>
    <row r="106" spans="1:9" ht="30">
      <c r="A106" s="351">
        <v>99</v>
      </c>
      <c r="B106" s="351" t="s">
        <v>675</v>
      </c>
      <c r="C106" s="352" t="s">
        <v>1325</v>
      </c>
      <c r="D106" s="352" t="s">
        <v>1326</v>
      </c>
      <c r="E106" s="352" t="s">
        <v>1327</v>
      </c>
      <c r="F106" s="352" t="s">
        <v>1328</v>
      </c>
      <c r="G106" s="504">
        <v>250</v>
      </c>
      <c r="H106" s="495">
        <v>61004002279</v>
      </c>
      <c r="I106" s="352" t="s">
        <v>1329</v>
      </c>
    </row>
    <row r="107" spans="1:9" ht="30">
      <c r="A107" s="351">
        <v>100</v>
      </c>
      <c r="B107" s="351" t="s">
        <v>675</v>
      </c>
      <c r="C107" s="352" t="s">
        <v>908</v>
      </c>
      <c r="D107" s="352" t="s">
        <v>843</v>
      </c>
      <c r="E107" s="352" t="s">
        <v>1327</v>
      </c>
      <c r="F107" s="352" t="s">
        <v>1318</v>
      </c>
      <c r="G107" s="504">
        <v>250</v>
      </c>
      <c r="H107" s="495">
        <v>29001007921</v>
      </c>
      <c r="I107" s="352" t="s">
        <v>1330</v>
      </c>
    </row>
    <row r="108" spans="1:9" ht="25.5">
      <c r="A108" s="351">
        <v>101</v>
      </c>
      <c r="B108" s="351" t="s">
        <v>675</v>
      </c>
      <c r="C108" s="440" t="s">
        <v>909</v>
      </c>
      <c r="D108" s="440" t="s">
        <v>844</v>
      </c>
      <c r="E108" s="440" t="s">
        <v>1258</v>
      </c>
      <c r="F108" s="440" t="s">
        <v>1331</v>
      </c>
      <c r="G108" s="440" t="s">
        <v>1357</v>
      </c>
      <c r="H108" s="506">
        <v>60002001829</v>
      </c>
      <c r="I108" s="440" t="s">
        <v>1332</v>
      </c>
    </row>
    <row r="109" spans="1:9" ht="15">
      <c r="A109" s="351"/>
      <c r="B109" s="351"/>
      <c r="C109" s="352"/>
      <c r="D109" s="440"/>
      <c r="E109" s="352"/>
      <c r="F109" s="352"/>
      <c r="G109" s="352"/>
      <c r="H109" s="352"/>
      <c r="I109" s="352"/>
    </row>
    <row r="110" spans="1:9" ht="15">
      <c r="A110" s="351"/>
      <c r="B110" s="351"/>
      <c r="C110" s="352"/>
      <c r="D110" s="352"/>
      <c r="E110" s="352"/>
      <c r="F110" s="352"/>
      <c r="G110" s="352"/>
      <c r="H110" s="352"/>
      <c r="I110" s="352"/>
    </row>
    <row r="111" spans="1:9" ht="15">
      <c r="A111" s="351"/>
      <c r="B111" s="351"/>
      <c r="C111" s="352"/>
      <c r="D111" s="352"/>
      <c r="E111" s="352"/>
      <c r="F111" s="352"/>
      <c r="G111" s="352"/>
      <c r="H111" s="352"/>
      <c r="I111" s="352"/>
    </row>
    <row r="112" spans="1:9" ht="15">
      <c r="A112" s="351"/>
      <c r="B112" s="351"/>
      <c r="C112" s="352"/>
      <c r="D112" s="352"/>
      <c r="E112" s="352"/>
      <c r="F112" s="352"/>
      <c r="G112" s="352"/>
      <c r="H112" s="352"/>
      <c r="I112" s="352"/>
    </row>
    <row r="113" spans="1:9" ht="15">
      <c r="A113" s="351"/>
      <c r="B113" s="351"/>
      <c r="C113" s="352"/>
      <c r="D113" s="352"/>
      <c r="E113" s="352"/>
      <c r="F113" s="352"/>
      <c r="G113" s="352"/>
      <c r="H113" s="352"/>
      <c r="I113" s="352"/>
    </row>
    <row r="114" spans="1:9" ht="15">
      <c r="A114" s="351" t="s">
        <v>261</v>
      </c>
      <c r="B114" s="351"/>
      <c r="C114" s="352"/>
      <c r="D114" s="352"/>
      <c r="E114" s="352"/>
      <c r="F114" s="352"/>
      <c r="G114" s="352"/>
      <c r="H114" s="352"/>
      <c r="I114" s="352"/>
    </row>
    <row r="115" spans="1:9">
      <c r="A115" s="187"/>
      <c r="B115" s="187"/>
      <c r="C115" s="187"/>
      <c r="D115" s="187"/>
      <c r="E115" s="187"/>
      <c r="F115" s="187"/>
      <c r="G115" s="187"/>
      <c r="H115" s="187"/>
      <c r="I115" s="187"/>
    </row>
    <row r="116" spans="1:9">
      <c r="A116" s="187"/>
      <c r="B116" s="187"/>
      <c r="C116" s="187"/>
      <c r="D116" s="187"/>
      <c r="E116" s="187"/>
      <c r="F116" s="187"/>
      <c r="G116" s="187"/>
      <c r="H116" s="187"/>
      <c r="I116" s="187"/>
    </row>
    <row r="117" spans="1:9">
      <c r="A117" s="353"/>
      <c r="B117" s="353"/>
      <c r="C117" s="187"/>
      <c r="D117" s="187"/>
      <c r="E117" s="187"/>
      <c r="F117" s="187"/>
      <c r="G117" s="187"/>
      <c r="H117" s="187"/>
      <c r="I117" s="187"/>
    </row>
    <row r="118" spans="1:9" ht="15">
      <c r="A118" s="21"/>
      <c r="B118" s="21"/>
      <c r="C118" s="354" t="s">
        <v>96</v>
      </c>
      <c r="D118" s="21"/>
      <c r="E118" s="21"/>
      <c r="F118" s="19"/>
      <c r="G118" s="21"/>
      <c r="H118" s="21"/>
      <c r="I118" s="21"/>
    </row>
    <row r="119" spans="1:9" ht="15">
      <c r="A119" s="21"/>
      <c r="B119" s="21"/>
      <c r="C119" s="21"/>
      <c r="D119" s="486"/>
      <c r="E119" s="486"/>
      <c r="G119" s="190"/>
      <c r="H119" s="355"/>
    </row>
    <row r="120" spans="1:9" ht="15">
      <c r="C120" s="21"/>
      <c r="D120" s="487" t="s">
        <v>251</v>
      </c>
      <c r="E120" s="487"/>
      <c r="G120" s="488" t="s">
        <v>450</v>
      </c>
      <c r="H120" s="488"/>
    </row>
    <row r="121" spans="1:9" ht="15">
      <c r="C121" s="21"/>
      <c r="D121" s="21"/>
      <c r="E121" s="21"/>
      <c r="G121" s="489"/>
      <c r="H121" s="489"/>
    </row>
    <row r="122" spans="1:9" ht="15">
      <c r="C122" s="21"/>
      <c r="D122" s="490" t="s">
        <v>127</v>
      </c>
      <c r="E122" s="490"/>
      <c r="G122" s="489"/>
      <c r="H122" s="489"/>
    </row>
  </sheetData>
  <mergeCells count="4">
    <mergeCell ref="D119:E119"/>
    <mergeCell ref="D120:E120"/>
    <mergeCell ref="G120:H122"/>
    <mergeCell ref="D122:E122"/>
  </mergeCells>
  <dataValidations count="1">
    <dataValidation type="list" allowBlank="1" showInputMessage="1" showErrorMessage="1" sqref="B9:B114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M64"/>
  <sheetViews>
    <sheetView view="pageBreakPreview" zoomScale="80" zoomScaleSheetLayoutView="80" workbookViewId="0">
      <selection activeCell="K2" sqref="K2"/>
    </sheetView>
  </sheetViews>
  <sheetFormatPr defaultRowHeight="12.75"/>
  <cols>
    <col min="1" max="1" width="6.85546875" style="347" customWidth="1"/>
    <col min="2" max="2" width="14.85546875" style="347" customWidth="1"/>
    <col min="3" max="3" width="21.140625" style="347" customWidth="1"/>
    <col min="4" max="4" width="17.85546875" style="347" customWidth="1"/>
    <col min="5" max="5" width="12.7109375" style="347" customWidth="1"/>
    <col min="6" max="6" width="13.42578125" style="347" bestFit="1" customWidth="1"/>
    <col min="7" max="7" width="15.28515625" style="347" customWidth="1"/>
    <col min="8" max="8" width="23.85546875" style="347" customWidth="1"/>
    <col min="9" max="9" width="12.140625" style="347" bestFit="1" customWidth="1"/>
    <col min="10" max="10" width="19" style="347" customWidth="1"/>
    <col min="11" max="11" width="26.140625" style="347" customWidth="1"/>
    <col min="12" max="12" width="15.85546875" style="454" customWidth="1"/>
    <col min="13" max="16384" width="9.140625" style="347"/>
  </cols>
  <sheetData>
    <row r="1" spans="1:13" s="191" customFormat="1" ht="15">
      <c r="A1" s="184" t="s">
        <v>288</v>
      </c>
      <c r="B1" s="184"/>
      <c r="C1" s="184"/>
      <c r="D1" s="185"/>
      <c r="E1" s="185"/>
      <c r="F1" s="185"/>
      <c r="G1" s="185"/>
      <c r="H1" s="185"/>
      <c r="I1" s="185"/>
      <c r="J1" s="185"/>
      <c r="K1" s="336" t="s">
        <v>97</v>
      </c>
      <c r="L1" s="453"/>
    </row>
    <row r="2" spans="1:13" s="191" customFormat="1" ht="15">
      <c r="A2" s="145" t="s">
        <v>128</v>
      </c>
      <c r="B2" s="145"/>
      <c r="C2" s="145"/>
      <c r="D2" s="185"/>
      <c r="E2" s="185"/>
      <c r="F2" s="185"/>
      <c r="G2" s="185"/>
      <c r="H2" s="185"/>
      <c r="I2" s="185"/>
      <c r="J2" s="185"/>
      <c r="K2" s="458" t="s">
        <v>1366</v>
      </c>
      <c r="L2" s="453"/>
    </row>
    <row r="3" spans="1:13" s="191" customFormat="1" ht="1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38"/>
      <c r="L3" s="454"/>
    </row>
    <row r="4" spans="1:13" s="191" customFormat="1" ht="15">
      <c r="A4" s="112" t="s">
        <v>257</v>
      </c>
      <c r="B4" s="112"/>
      <c r="C4" s="112"/>
      <c r="D4" s="112"/>
      <c r="E4" s="112"/>
      <c r="F4" s="342"/>
      <c r="G4" s="186"/>
      <c r="H4" s="185"/>
      <c r="I4" s="185"/>
      <c r="J4" s="185"/>
      <c r="K4" s="185"/>
      <c r="L4" s="453"/>
    </row>
    <row r="5" spans="1:13" ht="15">
      <c r="A5" s="331" t="s">
        <v>943</v>
      </c>
      <c r="B5" s="12"/>
      <c r="C5" s="343"/>
      <c r="D5" s="344"/>
      <c r="E5" s="344"/>
      <c r="F5" s="344"/>
      <c r="G5" s="345"/>
      <c r="H5" s="346"/>
      <c r="I5" s="346"/>
      <c r="J5" s="346"/>
      <c r="K5" s="345"/>
    </row>
    <row r="6" spans="1:13" s="191" customFormat="1" ht="13.5">
      <c r="A6" s="139"/>
      <c r="B6" s="139"/>
      <c r="C6" s="139"/>
      <c r="D6" s="348"/>
      <c r="E6" s="348"/>
      <c r="F6" s="348"/>
      <c r="G6" s="185"/>
      <c r="H6" s="185"/>
      <c r="I6" s="185"/>
      <c r="J6" s="185"/>
      <c r="K6" s="185"/>
      <c r="L6" s="453"/>
    </row>
    <row r="7" spans="1:13" s="191" customFormat="1" ht="60">
      <c r="A7" s="349" t="s">
        <v>64</v>
      </c>
      <c r="B7" s="349" t="s">
        <v>443</v>
      </c>
      <c r="C7" s="349" t="s">
        <v>231</v>
      </c>
      <c r="D7" s="350" t="s">
        <v>228</v>
      </c>
      <c r="E7" s="350" t="s">
        <v>229</v>
      </c>
      <c r="F7" s="350" t="s">
        <v>322</v>
      </c>
      <c r="G7" s="350" t="s">
        <v>230</v>
      </c>
      <c r="H7" s="350" t="s">
        <v>451</v>
      </c>
      <c r="I7" s="350" t="s">
        <v>227</v>
      </c>
      <c r="J7" s="350" t="s">
        <v>448</v>
      </c>
      <c r="K7" s="349" t="s">
        <v>449</v>
      </c>
      <c r="L7" s="453"/>
    </row>
    <row r="8" spans="1:13" s="191" customFormat="1" ht="15">
      <c r="A8" s="349">
        <v>1</v>
      </c>
      <c r="B8" s="349">
        <v>2</v>
      </c>
      <c r="C8" s="349">
        <v>3</v>
      </c>
      <c r="D8" s="350">
        <v>4</v>
      </c>
      <c r="E8" s="349">
        <v>5</v>
      </c>
      <c r="F8" s="350">
        <v>6</v>
      </c>
      <c r="G8" s="349">
        <v>7</v>
      </c>
      <c r="H8" s="350">
        <v>8</v>
      </c>
      <c r="I8" s="349">
        <v>9</v>
      </c>
      <c r="J8" s="349">
        <v>10</v>
      </c>
      <c r="K8" s="349">
        <v>11</v>
      </c>
      <c r="L8" s="453"/>
    </row>
    <row r="9" spans="1:13" s="191" customFormat="1" ht="45">
      <c r="A9" s="351">
        <v>1</v>
      </c>
      <c r="B9" s="351" t="s">
        <v>675</v>
      </c>
      <c r="C9" s="65" t="s">
        <v>667</v>
      </c>
      <c r="D9" s="26" t="s">
        <v>668</v>
      </c>
      <c r="E9" s="65" t="s">
        <v>669</v>
      </c>
      <c r="F9" s="65">
        <v>2006</v>
      </c>
      <c r="G9" s="26" t="s">
        <v>670</v>
      </c>
      <c r="H9" s="439">
        <v>1700</v>
      </c>
      <c r="I9" s="26"/>
      <c r="J9" s="195">
        <v>211350928</v>
      </c>
      <c r="K9" s="448" t="s">
        <v>671</v>
      </c>
      <c r="L9" s="453"/>
    </row>
    <row r="10" spans="1:13" s="191" customFormat="1" ht="45">
      <c r="A10" s="351">
        <v>2</v>
      </c>
      <c r="B10" s="351" t="s">
        <v>675</v>
      </c>
      <c r="C10" s="65" t="s">
        <v>667</v>
      </c>
      <c r="D10" s="26" t="s">
        <v>672</v>
      </c>
      <c r="E10" s="65" t="s">
        <v>673</v>
      </c>
      <c r="F10" s="65">
        <v>2007</v>
      </c>
      <c r="G10" s="26" t="s">
        <v>674</v>
      </c>
      <c r="H10" s="439">
        <v>1700</v>
      </c>
      <c r="I10" s="26"/>
      <c r="J10" s="195">
        <v>211350928</v>
      </c>
      <c r="K10" s="449" t="s">
        <v>671</v>
      </c>
      <c r="L10" s="453"/>
    </row>
    <row r="11" spans="1:13" s="191" customFormat="1" ht="15">
      <c r="A11" s="351">
        <v>3</v>
      </c>
      <c r="B11" s="351" t="s">
        <v>675</v>
      </c>
      <c r="C11" s="457" t="s">
        <v>1112</v>
      </c>
      <c r="D11" s="442" t="s">
        <v>956</v>
      </c>
      <c r="E11" s="442" t="s">
        <v>973</v>
      </c>
      <c r="F11" s="442">
        <v>2001</v>
      </c>
      <c r="G11" s="442" t="s">
        <v>1001</v>
      </c>
      <c r="H11" s="352">
        <v>300</v>
      </c>
      <c r="I11" s="456">
        <v>42979</v>
      </c>
      <c r="J11" s="446">
        <v>23001001394</v>
      </c>
      <c r="K11" s="450" t="s">
        <v>1071</v>
      </c>
      <c r="L11" s="455"/>
      <c r="M11" s="447"/>
    </row>
    <row r="12" spans="1:13" s="191" customFormat="1" ht="15">
      <c r="A12" s="351">
        <v>4</v>
      </c>
      <c r="B12" s="351" t="s">
        <v>675</v>
      </c>
      <c r="C12" s="457" t="s">
        <v>1112</v>
      </c>
      <c r="D12" s="442" t="s">
        <v>958</v>
      </c>
      <c r="E12" s="442" t="s">
        <v>974</v>
      </c>
      <c r="F12" s="442">
        <v>2000</v>
      </c>
      <c r="G12" s="442" t="s">
        <v>1002</v>
      </c>
      <c r="H12" s="352">
        <v>300</v>
      </c>
      <c r="I12" s="456">
        <v>42979</v>
      </c>
      <c r="J12" s="446" t="s">
        <v>1037</v>
      </c>
      <c r="K12" s="450" t="s">
        <v>1072</v>
      </c>
      <c r="L12" s="455"/>
      <c r="M12" s="447"/>
    </row>
    <row r="13" spans="1:13" s="191" customFormat="1" ht="25.5">
      <c r="A13" s="351">
        <v>5</v>
      </c>
      <c r="B13" s="351" t="s">
        <v>675</v>
      </c>
      <c r="C13" s="445" t="s">
        <v>950</v>
      </c>
      <c r="D13" s="442" t="s">
        <v>959</v>
      </c>
      <c r="E13" s="442" t="s">
        <v>975</v>
      </c>
      <c r="F13" s="442">
        <v>1999</v>
      </c>
      <c r="G13" s="442" t="s">
        <v>1003</v>
      </c>
      <c r="H13" s="352">
        <v>300</v>
      </c>
      <c r="I13" s="456">
        <v>42979</v>
      </c>
      <c r="J13" s="446" t="s">
        <v>1038</v>
      </c>
      <c r="K13" s="450" t="s">
        <v>1073</v>
      </c>
      <c r="L13" s="455"/>
      <c r="M13" s="447"/>
    </row>
    <row r="14" spans="1:13" s="191" customFormat="1" ht="15">
      <c r="A14" s="351">
        <v>6</v>
      </c>
      <c r="B14" s="351" t="s">
        <v>675</v>
      </c>
      <c r="C14" s="445" t="s">
        <v>951</v>
      </c>
      <c r="D14" s="442" t="s">
        <v>956</v>
      </c>
      <c r="E14" s="442" t="s">
        <v>976</v>
      </c>
      <c r="F14" s="442">
        <v>2003</v>
      </c>
      <c r="G14" s="442" t="s">
        <v>1004</v>
      </c>
      <c r="H14" s="352">
        <v>300</v>
      </c>
      <c r="I14" s="456">
        <v>42979</v>
      </c>
      <c r="J14" s="446" t="s">
        <v>1039</v>
      </c>
      <c r="K14" s="451" t="s">
        <v>1074</v>
      </c>
      <c r="L14" s="455"/>
      <c r="M14" s="447"/>
    </row>
    <row r="15" spans="1:13" s="191" customFormat="1" ht="15">
      <c r="A15" s="351">
        <v>7</v>
      </c>
      <c r="B15" s="351" t="s">
        <v>675</v>
      </c>
      <c r="C15" s="445" t="s">
        <v>951</v>
      </c>
      <c r="D15" s="442" t="s">
        <v>960</v>
      </c>
      <c r="E15" s="442" t="s">
        <v>977</v>
      </c>
      <c r="F15" s="442">
        <v>2005</v>
      </c>
      <c r="G15" s="442" t="s">
        <v>1005</v>
      </c>
      <c r="H15" s="352">
        <v>300</v>
      </c>
      <c r="I15" s="456">
        <v>42979</v>
      </c>
      <c r="J15" s="446" t="s">
        <v>505</v>
      </c>
      <c r="K15" s="451" t="s">
        <v>1075</v>
      </c>
      <c r="L15" s="455"/>
      <c r="M15" s="447"/>
    </row>
    <row r="16" spans="1:13" s="191" customFormat="1" ht="15">
      <c r="A16" s="351">
        <v>8</v>
      </c>
      <c r="B16" s="351" t="s">
        <v>675</v>
      </c>
      <c r="C16" s="445" t="s">
        <v>952</v>
      </c>
      <c r="D16" s="442" t="s">
        <v>961</v>
      </c>
      <c r="E16" s="442" t="s">
        <v>978</v>
      </c>
      <c r="F16" s="442">
        <v>2004</v>
      </c>
      <c r="G16" s="442" t="s">
        <v>1006</v>
      </c>
      <c r="H16" s="352">
        <v>300</v>
      </c>
      <c r="I16" s="456">
        <v>42979</v>
      </c>
      <c r="J16" s="446" t="s">
        <v>1040</v>
      </c>
      <c r="K16" s="451" t="s">
        <v>1076</v>
      </c>
      <c r="L16" s="455"/>
      <c r="M16" s="447"/>
    </row>
    <row r="17" spans="1:13" s="191" customFormat="1" ht="15">
      <c r="A17" s="351">
        <v>9</v>
      </c>
      <c r="B17" s="351" t="s">
        <v>675</v>
      </c>
      <c r="C17" s="445" t="s">
        <v>951</v>
      </c>
      <c r="D17" s="442" t="s">
        <v>962</v>
      </c>
      <c r="E17" s="442">
        <v>2019</v>
      </c>
      <c r="F17" s="442">
        <v>1989</v>
      </c>
      <c r="G17" s="442" t="s">
        <v>1007</v>
      </c>
      <c r="H17" s="352">
        <v>300</v>
      </c>
      <c r="I17" s="456">
        <v>42979</v>
      </c>
      <c r="J17" s="446" t="s">
        <v>1041</v>
      </c>
      <c r="K17" s="451" t="s">
        <v>1077</v>
      </c>
      <c r="L17" s="455"/>
      <c r="M17" s="447"/>
    </row>
    <row r="18" spans="1:13" s="191" customFormat="1" ht="15">
      <c r="A18" s="351">
        <v>10</v>
      </c>
      <c r="B18" s="351" t="s">
        <v>675</v>
      </c>
      <c r="C18" s="445" t="s">
        <v>953</v>
      </c>
      <c r="D18" s="442" t="s">
        <v>963</v>
      </c>
      <c r="E18" s="442" t="s">
        <v>979</v>
      </c>
      <c r="F18" s="442">
        <v>1999</v>
      </c>
      <c r="G18" s="442" t="s">
        <v>1008</v>
      </c>
      <c r="H18" s="352">
        <v>300</v>
      </c>
      <c r="I18" s="456">
        <v>42979</v>
      </c>
      <c r="J18" s="446" t="s">
        <v>1042</v>
      </c>
      <c r="K18" s="451" t="s">
        <v>1078</v>
      </c>
      <c r="L18" s="455"/>
      <c r="M18" s="447"/>
    </row>
    <row r="19" spans="1:13" s="191" customFormat="1" ht="15">
      <c r="A19" s="351">
        <v>11</v>
      </c>
      <c r="B19" s="351" t="s">
        <v>675</v>
      </c>
      <c r="C19" s="445" t="s">
        <v>953</v>
      </c>
      <c r="D19" s="442" t="s">
        <v>959</v>
      </c>
      <c r="E19" s="442" t="s">
        <v>980</v>
      </c>
      <c r="F19" s="442">
        <v>2000</v>
      </c>
      <c r="G19" s="442" t="s">
        <v>1009</v>
      </c>
      <c r="H19" s="352">
        <v>300</v>
      </c>
      <c r="I19" s="456">
        <v>42979</v>
      </c>
      <c r="J19" s="446" t="s">
        <v>1043</v>
      </c>
      <c r="K19" s="451" t="s">
        <v>1079</v>
      </c>
      <c r="L19" s="455"/>
      <c r="M19" s="447"/>
    </row>
    <row r="20" spans="1:13" s="191" customFormat="1" ht="15">
      <c r="A20" s="351">
        <v>12</v>
      </c>
      <c r="B20" s="351" t="s">
        <v>675</v>
      </c>
      <c r="C20" s="445" t="s">
        <v>953</v>
      </c>
      <c r="D20" s="442" t="s">
        <v>964</v>
      </c>
      <c r="E20" s="442" t="s">
        <v>981</v>
      </c>
      <c r="F20" s="442">
        <v>2000</v>
      </c>
      <c r="G20" s="442" t="s">
        <v>1010</v>
      </c>
      <c r="H20" s="352">
        <v>300</v>
      </c>
      <c r="I20" s="456">
        <v>42979</v>
      </c>
      <c r="J20" s="446" t="s">
        <v>1044</v>
      </c>
      <c r="K20" s="451" t="s">
        <v>1080</v>
      </c>
      <c r="L20" s="455"/>
      <c r="M20" s="447"/>
    </row>
    <row r="21" spans="1:13" s="191" customFormat="1" ht="15">
      <c r="A21" s="351">
        <v>13</v>
      </c>
      <c r="B21" s="351" t="s">
        <v>675</v>
      </c>
      <c r="C21" s="445" t="s">
        <v>951</v>
      </c>
      <c r="D21" s="442" t="s">
        <v>957</v>
      </c>
      <c r="E21" s="442" t="s">
        <v>982</v>
      </c>
      <c r="F21" s="442">
        <v>1997</v>
      </c>
      <c r="G21" s="442" t="s">
        <v>1011</v>
      </c>
      <c r="H21" s="352">
        <v>300</v>
      </c>
      <c r="I21" s="456">
        <v>42979</v>
      </c>
      <c r="J21" s="446" t="s">
        <v>1045</v>
      </c>
      <c r="K21" s="451" t="s">
        <v>1081</v>
      </c>
      <c r="L21" s="455"/>
      <c r="M21" s="447"/>
    </row>
    <row r="22" spans="1:13" s="191" customFormat="1" ht="15">
      <c r="A22" s="351">
        <v>14</v>
      </c>
      <c r="B22" s="351" t="s">
        <v>675</v>
      </c>
      <c r="C22" s="445" t="s">
        <v>951</v>
      </c>
      <c r="D22" s="442" t="s">
        <v>965</v>
      </c>
      <c r="E22" s="442" t="s">
        <v>983</v>
      </c>
      <c r="F22" s="442">
        <v>1995</v>
      </c>
      <c r="G22" s="442" t="s">
        <v>1012</v>
      </c>
      <c r="H22" s="352">
        <v>300</v>
      </c>
      <c r="I22" s="456">
        <v>42979</v>
      </c>
      <c r="J22" s="446" t="s">
        <v>1046</v>
      </c>
      <c r="K22" s="451" t="s">
        <v>1082</v>
      </c>
      <c r="L22" s="455"/>
      <c r="M22" s="447"/>
    </row>
    <row r="23" spans="1:13" s="191" customFormat="1" ht="15">
      <c r="A23" s="351">
        <v>15</v>
      </c>
      <c r="B23" s="351" t="s">
        <v>675</v>
      </c>
      <c r="C23" s="445" t="s">
        <v>953</v>
      </c>
      <c r="D23" s="442" t="s">
        <v>958</v>
      </c>
      <c r="E23" s="442" t="s">
        <v>984</v>
      </c>
      <c r="F23" s="442">
        <v>1999</v>
      </c>
      <c r="G23" s="442" t="s">
        <v>1013</v>
      </c>
      <c r="H23" s="352">
        <v>300</v>
      </c>
      <c r="I23" s="456">
        <v>42979</v>
      </c>
      <c r="J23" s="446" t="s">
        <v>1047</v>
      </c>
      <c r="K23" s="451" t="s">
        <v>1083</v>
      </c>
      <c r="L23" s="455"/>
      <c r="M23" s="447"/>
    </row>
    <row r="24" spans="1:13" s="191" customFormat="1" ht="15">
      <c r="A24" s="351">
        <v>16</v>
      </c>
      <c r="B24" s="351" t="s">
        <v>675</v>
      </c>
      <c r="C24" s="445" t="s">
        <v>952</v>
      </c>
      <c r="D24" s="442" t="s">
        <v>966</v>
      </c>
      <c r="E24" s="442">
        <v>2102</v>
      </c>
      <c r="F24" s="442">
        <v>1982</v>
      </c>
      <c r="G24" s="442" t="s">
        <v>1014</v>
      </c>
      <c r="H24" s="352">
        <v>300</v>
      </c>
      <c r="I24" s="456">
        <v>42979</v>
      </c>
      <c r="J24" s="446" t="s">
        <v>1048</v>
      </c>
      <c r="K24" s="451" t="s">
        <v>1084</v>
      </c>
      <c r="L24" s="455"/>
      <c r="M24" s="447"/>
    </row>
    <row r="25" spans="1:13" s="191" customFormat="1" ht="15">
      <c r="A25" s="351">
        <v>17</v>
      </c>
      <c r="B25" s="351" t="s">
        <v>675</v>
      </c>
      <c r="C25" s="445" t="s">
        <v>951</v>
      </c>
      <c r="D25" s="442" t="s">
        <v>967</v>
      </c>
      <c r="E25" s="442" t="s">
        <v>985</v>
      </c>
      <c r="F25" s="442">
        <v>2005</v>
      </c>
      <c r="G25" s="442" t="s">
        <v>1015</v>
      </c>
      <c r="H25" s="352">
        <v>300</v>
      </c>
      <c r="I25" s="456">
        <v>42979</v>
      </c>
      <c r="J25" s="446" t="s">
        <v>1049</v>
      </c>
      <c r="K25" s="451" t="s">
        <v>1085</v>
      </c>
      <c r="L25" s="455"/>
      <c r="M25" s="447"/>
    </row>
    <row r="26" spans="1:13" s="191" customFormat="1" ht="15">
      <c r="A26" s="351">
        <v>18</v>
      </c>
      <c r="B26" s="351" t="s">
        <v>675</v>
      </c>
      <c r="C26" s="445" t="s">
        <v>954</v>
      </c>
      <c r="D26" s="442" t="s">
        <v>967</v>
      </c>
      <c r="E26" s="442" t="s">
        <v>986</v>
      </c>
      <c r="F26" s="442">
        <v>2001</v>
      </c>
      <c r="G26" s="442" t="s">
        <v>1016</v>
      </c>
      <c r="H26" s="352">
        <v>300</v>
      </c>
      <c r="I26" s="456">
        <v>42979</v>
      </c>
      <c r="J26" s="446" t="s">
        <v>1050</v>
      </c>
      <c r="K26" s="451" t="s">
        <v>1086</v>
      </c>
      <c r="L26" s="455"/>
      <c r="M26" s="447"/>
    </row>
    <row r="27" spans="1:13" s="191" customFormat="1" ht="15">
      <c r="A27" s="351">
        <v>19</v>
      </c>
      <c r="B27" s="351" t="s">
        <v>675</v>
      </c>
      <c r="C27" s="445" t="s">
        <v>952</v>
      </c>
      <c r="D27" s="442" t="s">
        <v>968</v>
      </c>
      <c r="E27" s="442" t="s">
        <v>987</v>
      </c>
      <c r="F27" s="442">
        <v>2004</v>
      </c>
      <c r="G27" s="442" t="s">
        <v>1017</v>
      </c>
      <c r="H27" s="352">
        <v>300</v>
      </c>
      <c r="I27" s="456">
        <v>42979</v>
      </c>
      <c r="J27" s="446" t="s">
        <v>1051</v>
      </c>
      <c r="K27" s="451" t="s">
        <v>1092</v>
      </c>
      <c r="L27" s="455"/>
      <c r="M27" s="447"/>
    </row>
    <row r="28" spans="1:13" s="191" customFormat="1" ht="15">
      <c r="A28" s="351">
        <v>20</v>
      </c>
      <c r="B28" s="351" t="s">
        <v>675</v>
      </c>
      <c r="C28" s="445" t="s">
        <v>954</v>
      </c>
      <c r="D28" s="442" t="s">
        <v>969</v>
      </c>
      <c r="E28" s="442" t="s">
        <v>988</v>
      </c>
      <c r="F28" s="442">
        <v>2003</v>
      </c>
      <c r="G28" s="442" t="s">
        <v>1018</v>
      </c>
      <c r="H28" s="352">
        <v>300</v>
      </c>
      <c r="I28" s="456">
        <v>42979</v>
      </c>
      <c r="J28" s="446" t="s">
        <v>1052</v>
      </c>
      <c r="K28" s="451" t="s">
        <v>1091</v>
      </c>
      <c r="L28" s="455"/>
      <c r="M28" s="447"/>
    </row>
    <row r="29" spans="1:13" s="191" customFormat="1" ht="15">
      <c r="A29" s="351">
        <v>21</v>
      </c>
      <c r="B29" s="351" t="s">
        <v>675</v>
      </c>
      <c r="C29" s="445" t="s">
        <v>954</v>
      </c>
      <c r="D29" s="442"/>
      <c r="E29" s="442" t="s">
        <v>989</v>
      </c>
      <c r="F29" s="442">
        <v>2003</v>
      </c>
      <c r="G29" s="442" t="s">
        <v>1019</v>
      </c>
      <c r="H29" s="352">
        <v>300</v>
      </c>
      <c r="I29" s="456">
        <v>42979</v>
      </c>
      <c r="J29" s="446" t="s">
        <v>1053</v>
      </c>
      <c r="K29" s="451" t="s">
        <v>1090</v>
      </c>
      <c r="L29" s="455"/>
      <c r="M29" s="447"/>
    </row>
    <row r="30" spans="1:13" s="191" customFormat="1" ht="15">
      <c r="A30" s="351">
        <v>22</v>
      </c>
      <c r="B30" s="351" t="s">
        <v>675</v>
      </c>
      <c r="C30" s="457" t="s">
        <v>1112</v>
      </c>
      <c r="D30" s="442" t="s">
        <v>956</v>
      </c>
      <c r="E30" s="442" t="s">
        <v>990</v>
      </c>
      <c r="F30" s="442">
        <v>2001</v>
      </c>
      <c r="G30" s="442" t="s">
        <v>1020</v>
      </c>
      <c r="H30" s="352">
        <v>300</v>
      </c>
      <c r="I30" s="456">
        <v>42979</v>
      </c>
      <c r="J30" s="446" t="s">
        <v>1054</v>
      </c>
      <c r="K30" s="451" t="s">
        <v>1089</v>
      </c>
      <c r="L30" s="455"/>
      <c r="M30" s="447"/>
    </row>
    <row r="31" spans="1:13" s="191" customFormat="1" ht="15">
      <c r="A31" s="351">
        <v>23</v>
      </c>
      <c r="B31" s="351" t="s">
        <v>675</v>
      </c>
      <c r="C31" s="457" t="s">
        <v>1112</v>
      </c>
      <c r="D31" s="442" t="s">
        <v>956</v>
      </c>
      <c r="E31" s="442" t="s">
        <v>990</v>
      </c>
      <c r="F31" s="442">
        <v>2001</v>
      </c>
      <c r="G31" s="442" t="s">
        <v>1021</v>
      </c>
      <c r="H31" s="352">
        <v>300</v>
      </c>
      <c r="I31" s="456">
        <v>42979</v>
      </c>
      <c r="J31" s="446" t="s">
        <v>1055</v>
      </c>
      <c r="K31" s="451" t="s">
        <v>1087</v>
      </c>
      <c r="L31" s="455"/>
      <c r="M31" s="447"/>
    </row>
    <row r="32" spans="1:13" s="191" customFormat="1" ht="15">
      <c r="A32" s="351">
        <v>24</v>
      </c>
      <c r="B32" s="351" t="s">
        <v>675</v>
      </c>
      <c r="C32" s="457" t="s">
        <v>1112</v>
      </c>
      <c r="D32" s="442" t="s">
        <v>961</v>
      </c>
      <c r="E32" s="442" t="s">
        <v>991</v>
      </c>
      <c r="F32" s="442">
        <v>1996</v>
      </c>
      <c r="G32" s="442" t="s">
        <v>1022</v>
      </c>
      <c r="H32" s="352">
        <v>300</v>
      </c>
      <c r="I32" s="456">
        <v>42979</v>
      </c>
      <c r="J32" s="446" t="s">
        <v>1056</v>
      </c>
      <c r="K32" s="451" t="s">
        <v>1088</v>
      </c>
      <c r="L32" s="455"/>
      <c r="M32" s="447"/>
    </row>
    <row r="33" spans="1:13" s="191" customFormat="1" ht="15">
      <c r="A33" s="351">
        <v>25</v>
      </c>
      <c r="B33" s="351" t="s">
        <v>675</v>
      </c>
      <c r="C33" s="457" t="s">
        <v>1112</v>
      </c>
      <c r="D33" s="442" t="s">
        <v>970</v>
      </c>
      <c r="E33" s="442">
        <v>528</v>
      </c>
      <c r="F33" s="442">
        <v>1996</v>
      </c>
      <c r="G33" s="442" t="s">
        <v>1023</v>
      </c>
      <c r="H33" s="352">
        <v>300</v>
      </c>
      <c r="I33" s="456">
        <v>42979</v>
      </c>
      <c r="J33" s="446" t="s">
        <v>1057</v>
      </c>
      <c r="K33" s="451" t="s">
        <v>1093</v>
      </c>
      <c r="L33" s="455"/>
      <c r="M33" s="447"/>
    </row>
    <row r="34" spans="1:13" s="191" customFormat="1" ht="15">
      <c r="A34" s="351">
        <v>26</v>
      </c>
      <c r="B34" s="351" t="s">
        <v>675</v>
      </c>
      <c r="C34" s="445" t="s">
        <v>954</v>
      </c>
      <c r="D34" s="442" t="s">
        <v>957</v>
      </c>
      <c r="E34" s="442" t="s">
        <v>992</v>
      </c>
      <c r="F34" s="442">
        <v>2000</v>
      </c>
      <c r="G34" s="442" t="s">
        <v>1024</v>
      </c>
      <c r="H34" s="352">
        <v>300</v>
      </c>
      <c r="I34" s="456">
        <v>42979</v>
      </c>
      <c r="J34" s="446" t="s">
        <v>1058</v>
      </c>
      <c r="K34" s="451" t="s">
        <v>1094</v>
      </c>
      <c r="L34" s="455"/>
      <c r="M34" s="447"/>
    </row>
    <row r="35" spans="1:13" s="191" customFormat="1" ht="15">
      <c r="A35" s="351">
        <v>27</v>
      </c>
      <c r="B35" s="351" t="s">
        <v>675</v>
      </c>
      <c r="C35" s="457" t="s">
        <v>1112</v>
      </c>
      <c r="D35" s="442"/>
      <c r="E35" s="442">
        <v>5201</v>
      </c>
      <c r="F35" s="442">
        <v>1997</v>
      </c>
      <c r="G35" s="442" t="s">
        <v>1025</v>
      </c>
      <c r="H35" s="352">
        <v>300</v>
      </c>
      <c r="I35" s="456">
        <v>42979</v>
      </c>
      <c r="J35" s="446" t="s">
        <v>1059</v>
      </c>
      <c r="K35" s="451" t="s">
        <v>1096</v>
      </c>
      <c r="L35" s="455"/>
      <c r="M35" s="447"/>
    </row>
    <row r="36" spans="1:13" s="191" customFormat="1" ht="15">
      <c r="A36" s="351">
        <v>28</v>
      </c>
      <c r="B36" s="351" t="s">
        <v>675</v>
      </c>
      <c r="C36" s="445" t="s">
        <v>952</v>
      </c>
      <c r="D36" s="442" t="s">
        <v>971</v>
      </c>
      <c r="E36" s="442" t="s">
        <v>993</v>
      </c>
      <c r="F36" s="442">
        <v>1994</v>
      </c>
      <c r="G36" s="442" t="s">
        <v>1026</v>
      </c>
      <c r="H36" s="352">
        <v>300</v>
      </c>
      <c r="I36" s="456">
        <v>42979</v>
      </c>
      <c r="J36" s="446" t="s">
        <v>1060</v>
      </c>
      <c r="K36" s="451" t="s">
        <v>1095</v>
      </c>
      <c r="L36" s="455"/>
      <c r="M36" s="447"/>
    </row>
    <row r="37" spans="1:13" s="191" customFormat="1" ht="15">
      <c r="A37" s="351">
        <v>29</v>
      </c>
      <c r="B37" s="351" t="s">
        <v>675</v>
      </c>
      <c r="C37" s="457" t="s">
        <v>1112</v>
      </c>
      <c r="D37" s="442" t="s">
        <v>968</v>
      </c>
      <c r="E37" s="442" t="s">
        <v>994</v>
      </c>
      <c r="F37" s="442">
        <v>2007</v>
      </c>
      <c r="G37" s="442" t="s">
        <v>1027</v>
      </c>
      <c r="H37" s="352">
        <v>300</v>
      </c>
      <c r="I37" s="456">
        <v>42979</v>
      </c>
      <c r="J37" s="446" t="s">
        <v>1061</v>
      </c>
      <c r="K37" s="451" t="s">
        <v>1097</v>
      </c>
      <c r="L37" s="455"/>
      <c r="M37" s="447"/>
    </row>
    <row r="38" spans="1:13" s="191" customFormat="1" ht="15">
      <c r="A38" s="351">
        <v>30</v>
      </c>
      <c r="B38" s="351" t="s">
        <v>675</v>
      </c>
      <c r="C38" s="457" t="s">
        <v>1112</v>
      </c>
      <c r="D38" s="442" t="s">
        <v>957</v>
      </c>
      <c r="E38" s="442" t="s">
        <v>995</v>
      </c>
      <c r="F38" s="442">
        <v>1994</v>
      </c>
      <c r="G38" s="442" t="s">
        <v>1028</v>
      </c>
      <c r="H38" s="352">
        <v>300</v>
      </c>
      <c r="I38" s="456">
        <v>42979</v>
      </c>
      <c r="J38" s="446" t="s">
        <v>1062</v>
      </c>
      <c r="K38" s="451" t="s">
        <v>1098</v>
      </c>
      <c r="L38" s="455"/>
      <c r="M38" s="447"/>
    </row>
    <row r="39" spans="1:13" s="191" customFormat="1" ht="15">
      <c r="A39" s="351">
        <v>31</v>
      </c>
      <c r="B39" s="351" t="s">
        <v>675</v>
      </c>
      <c r="C39" s="445" t="s">
        <v>955</v>
      </c>
      <c r="D39" s="442" t="s">
        <v>972</v>
      </c>
      <c r="E39" s="442" t="s">
        <v>996</v>
      </c>
      <c r="F39" s="442">
        <v>1995</v>
      </c>
      <c r="G39" s="442" t="s">
        <v>1029</v>
      </c>
      <c r="H39" s="352">
        <v>300</v>
      </c>
      <c r="I39" s="456">
        <v>42979</v>
      </c>
      <c r="J39" s="446" t="s">
        <v>1063</v>
      </c>
      <c r="K39" s="451" t="s">
        <v>1106</v>
      </c>
      <c r="L39" s="455"/>
      <c r="M39" s="447"/>
    </row>
    <row r="40" spans="1:13" s="191" customFormat="1" ht="15">
      <c r="A40" s="351">
        <v>32</v>
      </c>
      <c r="B40" s="351" t="s">
        <v>675</v>
      </c>
      <c r="C40" s="445" t="s">
        <v>952</v>
      </c>
      <c r="D40" s="442" t="s">
        <v>961</v>
      </c>
      <c r="E40" s="442" t="s">
        <v>978</v>
      </c>
      <c r="F40" s="442">
        <v>2000</v>
      </c>
      <c r="G40" s="442" t="s">
        <v>1030</v>
      </c>
      <c r="H40" s="352">
        <v>300</v>
      </c>
      <c r="I40" s="456">
        <v>42979</v>
      </c>
      <c r="J40" s="446" t="s">
        <v>1064</v>
      </c>
      <c r="K40" s="451" t="s">
        <v>1105</v>
      </c>
      <c r="L40" s="455"/>
      <c r="M40" s="447"/>
    </row>
    <row r="41" spans="1:13" s="191" customFormat="1" ht="15">
      <c r="A41" s="351">
        <v>33</v>
      </c>
      <c r="B41" s="351" t="s">
        <v>675</v>
      </c>
      <c r="C41" s="445" t="s">
        <v>953</v>
      </c>
      <c r="D41" s="442" t="s">
        <v>964</v>
      </c>
      <c r="E41" s="442" t="s">
        <v>997</v>
      </c>
      <c r="F41" s="442">
        <v>2004</v>
      </c>
      <c r="G41" s="442" t="s">
        <v>1031</v>
      </c>
      <c r="H41" s="352">
        <v>300</v>
      </c>
      <c r="I41" s="456">
        <v>42979</v>
      </c>
      <c r="J41" s="446" t="s">
        <v>1065</v>
      </c>
      <c r="K41" s="451" t="s">
        <v>1104</v>
      </c>
      <c r="L41" s="455"/>
      <c r="M41" s="447"/>
    </row>
    <row r="42" spans="1:13" s="191" customFormat="1" ht="15">
      <c r="A42" s="351">
        <v>34</v>
      </c>
      <c r="B42" s="351" t="s">
        <v>675</v>
      </c>
      <c r="C42" s="445" t="s">
        <v>953</v>
      </c>
      <c r="D42" s="442" t="s">
        <v>959</v>
      </c>
      <c r="E42" s="442" t="s">
        <v>998</v>
      </c>
      <c r="F42" s="442">
        <v>2000</v>
      </c>
      <c r="G42" s="442" t="s">
        <v>1032</v>
      </c>
      <c r="H42" s="352">
        <v>300</v>
      </c>
      <c r="I42" s="456">
        <v>42979</v>
      </c>
      <c r="J42" s="446" t="s">
        <v>1066</v>
      </c>
      <c r="K42" s="451" t="s">
        <v>1103</v>
      </c>
      <c r="L42" s="455"/>
      <c r="M42" s="447"/>
    </row>
    <row r="43" spans="1:13" s="191" customFormat="1" ht="15">
      <c r="A43" s="351">
        <v>35</v>
      </c>
      <c r="B43" s="351" t="s">
        <v>675</v>
      </c>
      <c r="C43" s="445" t="s">
        <v>953</v>
      </c>
      <c r="D43" s="442" t="s">
        <v>958</v>
      </c>
      <c r="E43" s="442" t="s">
        <v>984</v>
      </c>
      <c r="F43" s="442">
        <v>2000</v>
      </c>
      <c r="G43" s="442" t="s">
        <v>1033</v>
      </c>
      <c r="H43" s="352">
        <v>300</v>
      </c>
      <c r="I43" s="456">
        <v>42979</v>
      </c>
      <c r="J43" s="446" t="s">
        <v>1067</v>
      </c>
      <c r="K43" s="451" t="s">
        <v>1102</v>
      </c>
      <c r="L43" s="455"/>
      <c r="M43" s="447"/>
    </row>
    <row r="44" spans="1:13" s="191" customFormat="1" ht="15">
      <c r="A44" s="351">
        <v>36</v>
      </c>
      <c r="B44" s="351" t="s">
        <v>675</v>
      </c>
      <c r="C44" s="445" t="s">
        <v>951</v>
      </c>
      <c r="D44" s="442" t="s">
        <v>957</v>
      </c>
      <c r="E44" s="442" t="s">
        <v>999</v>
      </c>
      <c r="F44" s="442">
        <v>1998</v>
      </c>
      <c r="G44" s="442" t="s">
        <v>1034</v>
      </c>
      <c r="H44" s="352">
        <v>300</v>
      </c>
      <c r="I44" s="456">
        <v>42979</v>
      </c>
      <c r="J44" s="446" t="s">
        <v>1068</v>
      </c>
      <c r="K44" s="451" t="s">
        <v>1101</v>
      </c>
      <c r="L44" s="455"/>
      <c r="M44" s="447"/>
    </row>
    <row r="45" spans="1:13" s="191" customFormat="1" ht="15">
      <c r="A45" s="351">
        <v>37</v>
      </c>
      <c r="B45" s="351" t="s">
        <v>675</v>
      </c>
      <c r="C45" s="445" t="s">
        <v>951</v>
      </c>
      <c r="D45" s="442" t="s">
        <v>968</v>
      </c>
      <c r="E45" s="442" t="s">
        <v>1000</v>
      </c>
      <c r="F45" s="442">
        <v>2006</v>
      </c>
      <c r="G45" s="442" t="s">
        <v>1035</v>
      </c>
      <c r="H45" s="352">
        <v>300</v>
      </c>
      <c r="I45" s="456">
        <v>42979</v>
      </c>
      <c r="J45" s="446" t="s">
        <v>1069</v>
      </c>
      <c r="K45" s="451" t="s">
        <v>1100</v>
      </c>
      <c r="L45" s="455"/>
      <c r="M45" s="447"/>
    </row>
    <row r="46" spans="1:13" s="191" customFormat="1" ht="15">
      <c r="A46" s="351">
        <v>38</v>
      </c>
      <c r="B46" s="351" t="s">
        <v>675</v>
      </c>
      <c r="C46" s="445" t="s">
        <v>952</v>
      </c>
      <c r="D46" s="442" t="s">
        <v>961</v>
      </c>
      <c r="E46" s="442" t="s">
        <v>978</v>
      </c>
      <c r="F46" s="442">
        <v>2005</v>
      </c>
      <c r="G46" s="442" t="s">
        <v>1036</v>
      </c>
      <c r="H46" s="352">
        <v>300</v>
      </c>
      <c r="I46" s="456">
        <v>42979</v>
      </c>
      <c r="J46" s="446" t="s">
        <v>1070</v>
      </c>
      <c r="K46" s="451" t="s">
        <v>1099</v>
      </c>
      <c r="L46" s="455"/>
      <c r="M46" s="447"/>
    </row>
    <row r="47" spans="1:13" s="191" customFormat="1" ht="25.5">
      <c r="A47" s="351">
        <v>39</v>
      </c>
      <c r="B47" s="351" t="s">
        <v>675</v>
      </c>
      <c r="C47" s="445" t="s">
        <v>950</v>
      </c>
      <c r="D47" s="442" t="s">
        <v>956</v>
      </c>
      <c r="E47" s="352" t="s">
        <v>1358</v>
      </c>
      <c r="F47" s="352">
        <v>2003</v>
      </c>
      <c r="G47" s="352" t="s">
        <v>1107</v>
      </c>
      <c r="H47" s="352">
        <v>500</v>
      </c>
      <c r="I47" s="456">
        <v>42887</v>
      </c>
      <c r="J47" s="507" t="s">
        <v>1359</v>
      </c>
      <c r="K47" s="452" t="s">
        <v>1109</v>
      </c>
      <c r="L47" s="453"/>
    </row>
    <row r="48" spans="1:13" s="191" customFormat="1" ht="15">
      <c r="A48" s="351">
        <v>40</v>
      </c>
      <c r="B48" s="351" t="s">
        <v>675</v>
      </c>
      <c r="C48" s="351" t="s">
        <v>1112</v>
      </c>
      <c r="D48" s="442" t="s">
        <v>970</v>
      </c>
      <c r="E48" s="352">
        <v>3181</v>
      </c>
      <c r="F48" s="352">
        <v>1991</v>
      </c>
      <c r="G48" s="352" t="s">
        <v>1111</v>
      </c>
      <c r="H48" s="352">
        <v>300</v>
      </c>
      <c r="I48" s="456">
        <v>42887</v>
      </c>
      <c r="J48" s="508" t="s">
        <v>1360</v>
      </c>
      <c r="K48" s="452" t="s">
        <v>1110</v>
      </c>
      <c r="L48" s="453"/>
    </row>
    <row r="49" spans="1:12" s="191" customFormat="1" ht="30">
      <c r="A49" s="351">
        <v>41</v>
      </c>
      <c r="B49" s="351" t="s">
        <v>1113</v>
      </c>
      <c r="C49" s="445" t="s">
        <v>953</v>
      </c>
      <c r="D49" s="442" t="s">
        <v>959</v>
      </c>
      <c r="E49" s="352" t="s">
        <v>1114</v>
      </c>
      <c r="F49" s="352">
        <v>2002</v>
      </c>
      <c r="G49" s="352" t="s">
        <v>1115</v>
      </c>
      <c r="H49" s="352">
        <v>8450</v>
      </c>
      <c r="I49" s="456">
        <v>42940</v>
      </c>
      <c r="J49" s="352"/>
      <c r="K49" s="452"/>
      <c r="L49" s="453"/>
    </row>
    <row r="50" spans="1:12" s="191" customFormat="1" ht="30">
      <c r="A50" s="351">
        <v>42</v>
      </c>
      <c r="B50" s="351" t="s">
        <v>1113</v>
      </c>
      <c r="C50" s="445" t="s">
        <v>953</v>
      </c>
      <c r="D50" s="442" t="s">
        <v>959</v>
      </c>
      <c r="E50" s="352" t="s">
        <v>1114</v>
      </c>
      <c r="F50" s="352">
        <v>2002</v>
      </c>
      <c r="G50" s="352" t="s">
        <v>1116</v>
      </c>
      <c r="H50" s="352">
        <v>8450</v>
      </c>
      <c r="I50" s="456">
        <v>42940</v>
      </c>
      <c r="J50" s="352"/>
      <c r="K50" s="452"/>
      <c r="L50" s="453"/>
    </row>
    <row r="51" spans="1:12" s="191" customFormat="1" ht="15">
      <c r="A51" s="351"/>
      <c r="B51" s="351"/>
      <c r="C51" s="351"/>
      <c r="D51" s="352"/>
      <c r="E51" s="352"/>
      <c r="F51" s="352"/>
      <c r="G51" s="352"/>
      <c r="H51" s="352"/>
      <c r="I51" s="352"/>
      <c r="J51" s="352"/>
      <c r="K51" s="452"/>
      <c r="L51" s="453"/>
    </row>
    <row r="52" spans="1:12" s="191" customFormat="1" ht="15">
      <c r="A52" s="351"/>
      <c r="B52" s="351"/>
      <c r="C52" s="351"/>
      <c r="D52" s="352"/>
      <c r="E52" s="352"/>
      <c r="F52" s="352"/>
      <c r="G52" s="352"/>
      <c r="H52" s="352"/>
      <c r="I52" s="352"/>
      <c r="J52" s="352"/>
      <c r="K52" s="452"/>
      <c r="L52" s="453"/>
    </row>
    <row r="53" spans="1:12" s="191" customFormat="1" ht="15">
      <c r="A53" s="351"/>
      <c r="B53" s="351"/>
      <c r="C53" s="351"/>
      <c r="D53" s="352"/>
      <c r="E53" s="352"/>
      <c r="F53" s="352"/>
      <c r="G53" s="352"/>
      <c r="H53" s="352"/>
      <c r="I53" s="352"/>
      <c r="J53" s="352"/>
      <c r="K53" s="452"/>
      <c r="L53" s="453"/>
    </row>
    <row r="54" spans="1:12" s="191" customFormat="1" ht="15">
      <c r="A54" s="351" t="s">
        <v>261</v>
      </c>
      <c r="B54" s="351"/>
      <c r="C54" s="351"/>
      <c r="D54" s="352"/>
      <c r="E54" s="352"/>
      <c r="F54" s="352"/>
      <c r="G54" s="352"/>
      <c r="H54" s="352"/>
      <c r="I54" s="352"/>
      <c r="J54" s="352"/>
      <c r="K54" s="452"/>
      <c r="L54" s="453"/>
    </row>
    <row r="55" spans="1:1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</row>
    <row r="56" spans="1:12">
      <c r="A56" s="356"/>
      <c r="B56" s="356"/>
      <c r="C56" s="356"/>
      <c r="D56" s="356"/>
      <c r="E56" s="356"/>
      <c r="F56" s="356"/>
      <c r="G56" s="356"/>
      <c r="H56" s="356"/>
      <c r="I56" s="356"/>
      <c r="J56" s="356"/>
      <c r="K56" s="356"/>
    </row>
    <row r="57" spans="1:12">
      <c r="A57" s="357"/>
      <c r="B57" s="357"/>
      <c r="C57" s="357"/>
      <c r="D57" s="356"/>
      <c r="E57" s="356"/>
      <c r="F57" s="356"/>
      <c r="G57" s="356"/>
      <c r="H57" s="356"/>
      <c r="I57" s="356"/>
      <c r="J57" s="356"/>
      <c r="K57" s="356"/>
    </row>
    <row r="58" spans="1:12" ht="15">
      <c r="A58" s="358"/>
      <c r="B58" s="358"/>
      <c r="C58" s="358"/>
      <c r="D58" s="359" t="s">
        <v>96</v>
      </c>
      <c r="E58" s="358"/>
      <c r="F58" s="358"/>
      <c r="G58" s="360"/>
      <c r="H58" s="358"/>
      <c r="I58" s="358"/>
      <c r="J58" s="358"/>
      <c r="K58" s="358"/>
    </row>
    <row r="59" spans="1:12" ht="15">
      <c r="A59" s="358"/>
      <c r="B59" s="358"/>
      <c r="C59" s="358"/>
      <c r="D59" s="358"/>
      <c r="E59" s="361"/>
      <c r="F59" s="358"/>
      <c r="H59" s="361"/>
      <c r="I59" s="361"/>
      <c r="J59" s="362"/>
    </row>
    <row r="60" spans="1:12" ht="15">
      <c r="D60" s="358"/>
      <c r="E60" s="363" t="s">
        <v>251</v>
      </c>
      <c r="F60" s="358"/>
      <c r="H60" s="364" t="s">
        <v>256</v>
      </c>
      <c r="I60" s="364"/>
    </row>
    <row r="61" spans="1:12" ht="15">
      <c r="D61" s="358"/>
      <c r="E61" s="365" t="s">
        <v>127</v>
      </c>
      <c r="F61" s="358"/>
      <c r="H61" s="358" t="s">
        <v>252</v>
      </c>
      <c r="I61" s="358"/>
    </row>
    <row r="62" spans="1:12" ht="15">
      <c r="D62" s="358"/>
      <c r="E62" s="365"/>
    </row>
    <row r="64" spans="1:12">
      <c r="L64" s="454" t="s">
        <v>1108</v>
      </c>
    </row>
  </sheetData>
  <dataValidations count="1">
    <dataValidation type="list" allowBlank="1" showInputMessage="1" showErrorMessage="1" sqref="C49:C50 C13:C29 C36 C34 C39:C47 B9:B54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4" zoomScale="80" zoomScaleSheetLayoutView="80" workbookViewId="0">
      <selection activeCell="M25" sqref="M25"/>
    </sheetView>
  </sheetViews>
  <sheetFormatPr defaultRowHeight="12.75"/>
  <cols>
    <col min="1" max="1" width="53.5703125" style="25" customWidth="1"/>
    <col min="2" max="2" width="10.7109375" style="25" customWidth="1"/>
    <col min="3" max="3" width="16.1406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287</v>
      </c>
      <c r="B1" s="135"/>
      <c r="C1" s="135"/>
      <c r="D1" s="135"/>
      <c r="E1" s="135"/>
      <c r="F1" s="76"/>
      <c r="G1" s="76"/>
      <c r="H1" s="76"/>
      <c r="I1" s="485" t="s">
        <v>97</v>
      </c>
      <c r="J1" s="485"/>
      <c r="K1" s="141"/>
    </row>
    <row r="2" spans="1:12" s="23" customFormat="1" ht="15">
      <c r="A2" s="103" t="s">
        <v>128</v>
      </c>
      <c r="B2" s="135"/>
      <c r="C2" s="135"/>
      <c r="D2" s="135"/>
      <c r="E2" s="135"/>
      <c r="F2" s="136"/>
      <c r="G2" s="137"/>
      <c r="H2" s="137"/>
      <c r="I2" s="474" t="s">
        <v>1366</v>
      </c>
      <c r="J2" s="483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3"/>
      <c r="L4" s="23"/>
    </row>
    <row r="5" spans="1:12" s="2" customFormat="1" ht="15">
      <c r="A5" s="331" t="s">
        <v>943</v>
      </c>
      <c r="B5" s="12"/>
      <c r="C5" s="117"/>
      <c r="D5" s="117"/>
      <c r="E5" s="117"/>
      <c r="F5" s="59"/>
      <c r="G5" s="59"/>
      <c r="H5" s="59"/>
      <c r="I5" s="129"/>
      <c r="J5" s="59"/>
      <c r="K5" s="103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484" t="s">
        <v>208</v>
      </c>
      <c r="C7" s="484"/>
      <c r="D7" s="484" t="s">
        <v>275</v>
      </c>
      <c r="E7" s="484"/>
      <c r="F7" s="484" t="s">
        <v>276</v>
      </c>
      <c r="G7" s="484"/>
      <c r="H7" s="148" t="s">
        <v>262</v>
      </c>
      <c r="I7" s="484" t="s">
        <v>211</v>
      </c>
      <c r="J7" s="484"/>
      <c r="K7" s="142"/>
    </row>
    <row r="8" spans="1:12" ht="15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>
      <c r="A9" s="60" t="s">
        <v>104</v>
      </c>
      <c r="B9" s="424">
        <v>130</v>
      </c>
      <c r="C9" s="424">
        <v>107178.21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424">
        <v>130</v>
      </c>
      <c r="J9" s="424">
        <v>107178.21</v>
      </c>
      <c r="K9" s="142"/>
    </row>
    <row r="10" spans="1:12" ht="15">
      <c r="A10" s="61" t="s">
        <v>105</v>
      </c>
      <c r="B10" s="424"/>
      <c r="C10" s="424"/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424"/>
      <c r="J10" s="424"/>
      <c r="K10" s="142"/>
    </row>
    <row r="11" spans="1:12" ht="15">
      <c r="A11" s="61" t="s">
        <v>106</v>
      </c>
      <c r="B11" s="424"/>
      <c r="C11" s="424"/>
      <c r="D11" s="26"/>
      <c r="E11" s="26"/>
      <c r="F11" s="26"/>
      <c r="G11" s="26"/>
      <c r="H11" s="26"/>
      <c r="I11" s="424"/>
      <c r="J11" s="424"/>
      <c r="K11" s="142"/>
    </row>
    <row r="12" spans="1:12" ht="15">
      <c r="A12" s="61" t="s">
        <v>107</v>
      </c>
      <c r="B12" s="424"/>
      <c r="C12" s="424"/>
      <c r="D12" s="26"/>
      <c r="E12" s="26"/>
      <c r="F12" s="26"/>
      <c r="G12" s="26"/>
      <c r="H12" s="26"/>
      <c r="I12" s="424"/>
      <c r="J12" s="424"/>
      <c r="K12" s="142"/>
    </row>
    <row r="13" spans="1:12" ht="15">
      <c r="A13" s="61" t="s">
        <v>108</v>
      </c>
      <c r="B13" s="424"/>
      <c r="C13" s="424"/>
      <c r="D13" s="26"/>
      <c r="E13" s="26"/>
      <c r="F13" s="26"/>
      <c r="G13" s="26"/>
      <c r="H13" s="26"/>
      <c r="I13" s="424"/>
      <c r="J13" s="424"/>
      <c r="K13" s="142"/>
    </row>
    <row r="14" spans="1:12" ht="15">
      <c r="A14" s="61" t="s">
        <v>109</v>
      </c>
      <c r="B14" s="424">
        <v>128</v>
      </c>
      <c r="C14" s="424">
        <v>106342.51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424">
        <v>128</v>
      </c>
      <c r="J14" s="424">
        <v>106342.51</v>
      </c>
      <c r="K14" s="142"/>
    </row>
    <row r="15" spans="1:12" ht="15">
      <c r="A15" s="61" t="s">
        <v>110</v>
      </c>
      <c r="B15" s="424">
        <v>2</v>
      </c>
      <c r="C15" s="424">
        <v>16900</v>
      </c>
      <c r="D15" s="26"/>
      <c r="E15" s="26"/>
      <c r="F15" s="26"/>
      <c r="G15" s="26"/>
      <c r="H15" s="26"/>
      <c r="I15" s="424">
        <v>2</v>
      </c>
      <c r="J15" s="424">
        <v>16900</v>
      </c>
      <c r="K15" s="142"/>
    </row>
    <row r="16" spans="1:12" ht="15">
      <c r="A16" s="61" t="s">
        <v>111</v>
      </c>
      <c r="B16" s="424">
        <v>127</v>
      </c>
      <c r="C16" s="424">
        <v>89442.51</v>
      </c>
      <c r="D16" s="26"/>
      <c r="E16" s="26"/>
      <c r="F16" s="26"/>
      <c r="G16" s="26"/>
      <c r="H16" s="26"/>
      <c r="I16" s="424">
        <v>127</v>
      </c>
      <c r="J16" s="424">
        <v>89442.51</v>
      </c>
      <c r="K16" s="142"/>
    </row>
    <row r="17" spans="1:11" ht="15">
      <c r="A17" s="61" t="s">
        <v>112</v>
      </c>
      <c r="B17" s="424">
        <v>1</v>
      </c>
      <c r="C17" s="424">
        <v>835.7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424">
        <v>1</v>
      </c>
      <c r="J17" s="424">
        <v>835.7</v>
      </c>
      <c r="K17" s="142"/>
    </row>
    <row r="18" spans="1:11" ht="15">
      <c r="A18" s="61" t="s">
        <v>113</v>
      </c>
      <c r="B18" s="424"/>
      <c r="C18" s="424"/>
      <c r="D18" s="26"/>
      <c r="E18" s="26"/>
      <c r="F18" s="26"/>
      <c r="G18" s="26"/>
      <c r="H18" s="26"/>
      <c r="I18" s="424"/>
      <c r="J18" s="424"/>
      <c r="K18" s="142"/>
    </row>
    <row r="19" spans="1:11" ht="15">
      <c r="A19" s="61" t="s">
        <v>114</v>
      </c>
      <c r="B19" s="424">
        <v>1</v>
      </c>
      <c r="C19" s="424">
        <v>835.7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424">
        <v>1</v>
      </c>
      <c r="J19" s="424">
        <v>835.7</v>
      </c>
      <c r="K19" s="142"/>
    </row>
    <row r="20" spans="1:11" ht="15">
      <c r="A20" s="61" t="s">
        <v>115</v>
      </c>
      <c r="B20" s="424"/>
      <c r="C20" s="424"/>
      <c r="D20" s="26"/>
      <c r="E20" s="26"/>
      <c r="F20" s="26"/>
      <c r="G20" s="26"/>
      <c r="H20" s="26"/>
      <c r="I20" s="424"/>
      <c r="J20" s="424"/>
      <c r="K20" s="142"/>
    </row>
    <row r="21" spans="1:11" ht="15">
      <c r="A21" s="61" t="s">
        <v>116</v>
      </c>
      <c r="B21" s="424">
        <v>1</v>
      </c>
      <c r="C21" s="424">
        <v>835.7</v>
      </c>
      <c r="D21" s="26"/>
      <c r="E21" s="26"/>
      <c r="F21" s="26"/>
      <c r="G21" s="26"/>
      <c r="H21" s="26"/>
      <c r="I21" s="424">
        <v>1</v>
      </c>
      <c r="J21" s="424">
        <v>835.7</v>
      </c>
      <c r="K21" s="142"/>
    </row>
    <row r="22" spans="1:11" ht="15">
      <c r="A22" s="61" t="s">
        <v>117</v>
      </c>
      <c r="B22" s="26"/>
      <c r="C22" s="424"/>
      <c r="D22" s="26"/>
      <c r="E22" s="26"/>
      <c r="F22" s="26"/>
      <c r="G22" s="26"/>
      <c r="H22" s="26"/>
      <c r="I22" s="26"/>
      <c r="J22" s="424"/>
      <c r="K22" s="142"/>
    </row>
    <row r="23" spans="1:11" ht="15">
      <c r="A23" s="61" t="s">
        <v>118</v>
      </c>
      <c r="B23" s="26"/>
      <c r="C23" s="424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60" t="s">
        <v>119</v>
      </c>
      <c r="B24" s="80">
        <v>8090</v>
      </c>
      <c r="C24" s="424">
        <v>15688</v>
      </c>
      <c r="D24" s="80">
        <f t="shared" ref="C24:J24" si="5">SUM(D25:D31)</f>
        <v>12500</v>
      </c>
      <c r="E24" s="80">
        <f t="shared" si="5"/>
        <v>22535</v>
      </c>
      <c r="F24" s="80">
        <f t="shared" si="5"/>
        <v>17090</v>
      </c>
      <c r="G24" s="80">
        <f t="shared" si="5"/>
        <v>31775</v>
      </c>
      <c r="H24" s="80">
        <f t="shared" si="5"/>
        <v>0</v>
      </c>
      <c r="I24" s="80">
        <f t="shared" si="5"/>
        <v>3500</v>
      </c>
      <c r="J24" s="80">
        <f t="shared" si="5"/>
        <v>6448</v>
      </c>
      <c r="K24" s="142"/>
    </row>
    <row r="25" spans="1:11" ht="15">
      <c r="A25" s="61" t="s">
        <v>241</v>
      </c>
      <c r="B25" s="26"/>
      <c r="C25" s="424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61" t="s">
        <v>242</v>
      </c>
      <c r="B26" s="26"/>
      <c r="C26" s="424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61" t="s">
        <v>243</v>
      </c>
      <c r="B27" s="26"/>
      <c r="C27" s="424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61" t="s">
        <v>244</v>
      </c>
      <c r="B28" s="26"/>
      <c r="C28" s="424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61" t="s">
        <v>245</v>
      </c>
      <c r="B29" s="26">
        <v>8090</v>
      </c>
      <c r="C29" s="424">
        <v>15688</v>
      </c>
      <c r="D29" s="26">
        <v>12500</v>
      </c>
      <c r="E29" s="26">
        <v>22535</v>
      </c>
      <c r="F29" s="26">
        <f>B29+D29-I29</f>
        <v>17090</v>
      </c>
      <c r="G29" s="26">
        <f>C29+E29-J29</f>
        <v>31775</v>
      </c>
      <c r="H29" s="26"/>
      <c r="I29" s="26">
        <v>3500</v>
      </c>
      <c r="J29" s="26">
        <v>6448</v>
      </c>
      <c r="K29" s="142"/>
    </row>
    <row r="30" spans="1:11" ht="15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61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>
      <c r="A32" s="60" t="s">
        <v>120</v>
      </c>
      <c r="B32" s="80">
        <f>SUM(B33:B35)</f>
        <v>0</v>
      </c>
      <c r="C32" s="80">
        <f t="shared" ref="C32" si="6">SUM(C33:C35)</f>
        <v>0</v>
      </c>
      <c r="D32" s="80">
        <f t="shared" ref="D32:J32" si="7">SUM(D33:D35)</f>
        <v>0</v>
      </c>
      <c r="E32" s="80">
        <f>SUM(E33:E35)</f>
        <v>0</v>
      </c>
      <c r="F32" s="80">
        <f t="shared" si="7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7"/>
        <v>0</v>
      </c>
      <c r="K32" s="142"/>
    </row>
    <row r="33" spans="1:11" ht="15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60" t="s">
        <v>121</v>
      </c>
      <c r="B36" s="80">
        <f t="shared" ref="B36:C36" si="8">SUM(B37:B39,B42)</f>
        <v>0</v>
      </c>
      <c r="C36" s="80">
        <f t="shared" si="8"/>
        <v>0</v>
      </c>
      <c r="D36" s="80">
        <f t="shared" ref="B36:J36" si="9">SUM(D37:D39,D42)</f>
        <v>0</v>
      </c>
      <c r="E36" s="80">
        <f t="shared" si="9"/>
        <v>0</v>
      </c>
      <c r="F36" s="80">
        <f t="shared" si="9"/>
        <v>0</v>
      </c>
      <c r="G36" s="80">
        <f t="shared" si="9"/>
        <v>0</v>
      </c>
      <c r="H36" s="80">
        <f t="shared" si="9"/>
        <v>0</v>
      </c>
      <c r="I36" s="80">
        <f t="shared" si="9"/>
        <v>0</v>
      </c>
      <c r="J36" s="80">
        <f t="shared" si="9"/>
        <v>0</v>
      </c>
      <c r="K36" s="142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61" t="s">
        <v>124</v>
      </c>
      <c r="B39" s="130">
        <f t="shared" ref="B39:C39" si="10">SUM(B40:B41)</f>
        <v>0</v>
      </c>
      <c r="C39" s="130">
        <f t="shared" si="10"/>
        <v>0</v>
      </c>
      <c r="D39" s="130">
        <f t="shared" ref="B39:J39" si="11">SUM(D40:D41)</f>
        <v>0</v>
      </c>
      <c r="E39" s="130">
        <f t="shared" si="11"/>
        <v>0</v>
      </c>
      <c r="F39" s="130">
        <f t="shared" si="11"/>
        <v>0</v>
      </c>
      <c r="G39" s="130">
        <f t="shared" si="11"/>
        <v>0</v>
      </c>
      <c r="H39" s="130">
        <f t="shared" si="11"/>
        <v>0</v>
      </c>
      <c r="I39" s="130">
        <f t="shared" si="11"/>
        <v>0</v>
      </c>
      <c r="J39" s="130">
        <f t="shared" si="11"/>
        <v>0</v>
      </c>
      <c r="K39" s="142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251</v>
      </c>
      <c r="F49" s="12" t="s">
        <v>256</v>
      </c>
      <c r="G49" s="70"/>
      <c r="I49"/>
      <c r="J49"/>
    </row>
    <row r="50" spans="1:10" s="2" customFormat="1" ht="15">
      <c r="B50" s="64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>
      <c r="A1" s="134" t="s">
        <v>395</v>
      </c>
      <c r="B1" s="135"/>
      <c r="C1" s="135"/>
      <c r="D1" s="135"/>
      <c r="E1" s="135"/>
      <c r="F1" s="135"/>
      <c r="G1" s="135"/>
      <c r="H1" s="141"/>
      <c r="I1" s="76" t="s">
        <v>97</v>
      </c>
    </row>
    <row r="2" spans="1:13" customFormat="1" ht="15">
      <c r="A2" s="103" t="s">
        <v>128</v>
      </c>
      <c r="B2" s="135"/>
      <c r="C2" s="135"/>
      <c r="D2" s="135"/>
      <c r="E2" s="135"/>
      <c r="F2" s="135"/>
      <c r="G2" s="135"/>
      <c r="H2" s="141"/>
      <c r="I2" s="458" t="s">
        <v>1366</v>
      </c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76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>
      <c r="A5" s="331" t="s">
        <v>943</v>
      </c>
      <c r="B5" s="12"/>
      <c r="C5" s="78"/>
      <c r="D5" s="198"/>
      <c r="E5" s="198"/>
      <c r="F5" s="198"/>
      <c r="G5" s="198"/>
      <c r="H5" s="198"/>
      <c r="I5" s="197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4" t="s">
        <v>64</v>
      </c>
      <c r="B7" s="133" t="s">
        <v>347</v>
      </c>
      <c r="C7" s="133" t="s">
        <v>348</v>
      </c>
      <c r="D7" s="133" t="s">
        <v>353</v>
      </c>
      <c r="E7" s="133" t="s">
        <v>354</v>
      </c>
      <c r="F7" s="133" t="s">
        <v>349</v>
      </c>
      <c r="G7" s="133" t="s">
        <v>350</v>
      </c>
      <c r="H7" s="133" t="s">
        <v>361</v>
      </c>
      <c r="I7" s="133" t="s">
        <v>351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5">
        <v>1</v>
      </c>
      <c r="B9" s="26"/>
      <c r="C9" s="26"/>
      <c r="D9" s="26"/>
      <c r="E9" s="26"/>
      <c r="F9" s="195"/>
      <c r="G9" s="195"/>
      <c r="H9" s="195"/>
      <c r="I9" s="26"/>
    </row>
    <row r="10" spans="1:13" customFormat="1" ht="15">
      <c r="A10" s="65">
        <v>2</v>
      </c>
      <c r="B10" s="26"/>
      <c r="C10" s="26"/>
      <c r="D10" s="26"/>
      <c r="E10" s="26"/>
      <c r="F10" s="195"/>
      <c r="G10" s="195"/>
      <c r="H10" s="195"/>
      <c r="I10" s="26"/>
    </row>
    <row r="11" spans="1:13" customFormat="1" ht="15">
      <c r="A11" s="65">
        <v>3</v>
      </c>
      <c r="B11" s="26"/>
      <c r="C11" s="26"/>
      <c r="D11" s="26"/>
      <c r="E11" s="26"/>
      <c r="F11" s="195"/>
      <c r="G11" s="195"/>
      <c r="H11" s="195"/>
      <c r="I11" s="26"/>
    </row>
    <row r="12" spans="1:13" customFormat="1" ht="15">
      <c r="A12" s="65">
        <v>4</v>
      </c>
      <c r="B12" s="26"/>
      <c r="C12" s="26"/>
      <c r="D12" s="26"/>
      <c r="E12" s="26"/>
      <c r="F12" s="195"/>
      <c r="G12" s="195"/>
      <c r="H12" s="195"/>
      <c r="I12" s="26"/>
    </row>
    <row r="13" spans="1:13" customFormat="1" ht="15">
      <c r="A13" s="65">
        <v>5</v>
      </c>
      <c r="B13" s="26"/>
      <c r="C13" s="26"/>
      <c r="D13" s="26"/>
      <c r="E13" s="26"/>
      <c r="F13" s="195"/>
      <c r="G13" s="195"/>
      <c r="H13" s="195"/>
      <c r="I13" s="26"/>
    </row>
    <row r="14" spans="1:13" customFormat="1" ht="15">
      <c r="A14" s="65">
        <v>6</v>
      </c>
      <c r="B14" s="26"/>
      <c r="C14" s="26"/>
      <c r="D14" s="26"/>
      <c r="E14" s="26"/>
      <c r="F14" s="195"/>
      <c r="G14" s="195"/>
      <c r="H14" s="195"/>
      <c r="I14" s="26"/>
    </row>
    <row r="15" spans="1:13" customFormat="1" ht="15">
      <c r="A15" s="65">
        <v>7</v>
      </c>
      <c r="B15" s="26"/>
      <c r="C15" s="26"/>
      <c r="D15" s="26"/>
      <c r="E15" s="26"/>
      <c r="F15" s="195"/>
      <c r="G15" s="195"/>
      <c r="H15" s="195"/>
      <c r="I15" s="26"/>
    </row>
    <row r="16" spans="1:13" customFormat="1" ht="15">
      <c r="A16" s="65">
        <v>8</v>
      </c>
      <c r="B16" s="26"/>
      <c r="C16" s="26"/>
      <c r="D16" s="26"/>
      <c r="E16" s="26"/>
      <c r="F16" s="195"/>
      <c r="G16" s="195"/>
      <c r="H16" s="195"/>
      <c r="I16" s="26"/>
    </row>
    <row r="17" spans="1:9" customFormat="1" ht="15">
      <c r="A17" s="65">
        <v>9</v>
      </c>
      <c r="B17" s="26"/>
      <c r="C17" s="26"/>
      <c r="D17" s="26"/>
      <c r="E17" s="26"/>
      <c r="F17" s="195"/>
      <c r="G17" s="195"/>
      <c r="H17" s="195"/>
      <c r="I17" s="26"/>
    </row>
    <row r="18" spans="1:9" customFormat="1" ht="15">
      <c r="A18" s="65">
        <v>10</v>
      </c>
      <c r="B18" s="26"/>
      <c r="C18" s="26"/>
      <c r="D18" s="26"/>
      <c r="E18" s="26"/>
      <c r="F18" s="195"/>
      <c r="G18" s="195"/>
      <c r="H18" s="195"/>
      <c r="I18" s="26"/>
    </row>
    <row r="19" spans="1:9" customFormat="1" ht="15">
      <c r="A19" s="65">
        <v>11</v>
      </c>
      <c r="B19" s="26"/>
      <c r="C19" s="26"/>
      <c r="D19" s="26"/>
      <c r="E19" s="26"/>
      <c r="F19" s="195"/>
      <c r="G19" s="195"/>
      <c r="H19" s="195"/>
      <c r="I19" s="26"/>
    </row>
    <row r="20" spans="1:9" customFormat="1" ht="15">
      <c r="A20" s="65">
        <v>12</v>
      </c>
      <c r="B20" s="26"/>
      <c r="C20" s="26"/>
      <c r="D20" s="26"/>
      <c r="E20" s="26"/>
      <c r="F20" s="195"/>
      <c r="G20" s="195"/>
      <c r="H20" s="195"/>
      <c r="I20" s="26"/>
    </row>
    <row r="21" spans="1:9" customFormat="1" ht="15">
      <c r="A21" s="65">
        <v>13</v>
      </c>
      <c r="B21" s="26"/>
      <c r="C21" s="26"/>
      <c r="D21" s="26"/>
      <c r="E21" s="26"/>
      <c r="F21" s="195"/>
      <c r="G21" s="195"/>
      <c r="H21" s="195"/>
      <c r="I21" s="26"/>
    </row>
    <row r="22" spans="1:9" customFormat="1" ht="15">
      <c r="A22" s="65">
        <v>14</v>
      </c>
      <c r="B22" s="26"/>
      <c r="C22" s="26"/>
      <c r="D22" s="26"/>
      <c r="E22" s="26"/>
      <c r="F22" s="195"/>
      <c r="G22" s="195"/>
      <c r="H22" s="195"/>
      <c r="I22" s="26"/>
    </row>
    <row r="23" spans="1:9" customFormat="1" ht="15">
      <c r="A23" s="65">
        <v>15</v>
      </c>
      <c r="B23" s="26"/>
      <c r="C23" s="26"/>
      <c r="D23" s="26"/>
      <c r="E23" s="26"/>
      <c r="F23" s="195"/>
      <c r="G23" s="195"/>
      <c r="H23" s="195"/>
      <c r="I23" s="26"/>
    </row>
    <row r="24" spans="1:9" customFormat="1" ht="15">
      <c r="A24" s="65">
        <v>16</v>
      </c>
      <c r="B24" s="26"/>
      <c r="C24" s="26"/>
      <c r="D24" s="26"/>
      <c r="E24" s="26"/>
      <c r="F24" s="195"/>
      <c r="G24" s="195"/>
      <c r="H24" s="195"/>
      <c r="I24" s="26"/>
    </row>
    <row r="25" spans="1:9" customFormat="1" ht="15">
      <c r="A25" s="65">
        <v>17</v>
      </c>
      <c r="B25" s="26"/>
      <c r="C25" s="26"/>
      <c r="D25" s="26"/>
      <c r="E25" s="26"/>
      <c r="F25" s="195"/>
      <c r="G25" s="195"/>
      <c r="H25" s="195"/>
      <c r="I25" s="26"/>
    </row>
    <row r="26" spans="1:9" customFormat="1" ht="15">
      <c r="A26" s="65">
        <v>18</v>
      </c>
      <c r="B26" s="26"/>
      <c r="C26" s="26"/>
      <c r="D26" s="26"/>
      <c r="E26" s="26"/>
      <c r="F26" s="195"/>
      <c r="G26" s="195"/>
      <c r="H26" s="195"/>
      <c r="I26" s="26"/>
    </row>
    <row r="27" spans="1:9" customFormat="1" ht="15">
      <c r="A27" s="65" t="s">
        <v>261</v>
      </c>
      <c r="B27" s="26"/>
      <c r="C27" s="26"/>
      <c r="D27" s="26"/>
      <c r="E27" s="26"/>
      <c r="F27" s="195"/>
      <c r="G27" s="195"/>
      <c r="H27" s="195"/>
      <c r="I27" s="26"/>
    </row>
    <row r="28" spans="1:9">
      <c r="A28" s="199"/>
      <c r="B28" s="199"/>
      <c r="C28" s="199"/>
      <c r="D28" s="199"/>
      <c r="E28" s="199"/>
      <c r="F28" s="199"/>
      <c r="G28" s="199"/>
      <c r="H28" s="199"/>
      <c r="I28" s="199"/>
    </row>
    <row r="29" spans="1:9">
      <c r="A29" s="199"/>
      <c r="B29" s="199"/>
      <c r="C29" s="199"/>
      <c r="D29" s="199"/>
      <c r="E29" s="199"/>
      <c r="F29" s="199"/>
      <c r="G29" s="199"/>
      <c r="H29" s="199"/>
      <c r="I29" s="199"/>
    </row>
    <row r="30" spans="1:9">
      <c r="A30" s="200"/>
      <c r="B30" s="199"/>
      <c r="C30" s="199"/>
      <c r="D30" s="199"/>
      <c r="E30" s="199"/>
      <c r="F30" s="199"/>
      <c r="G30" s="199"/>
      <c r="H30" s="199"/>
      <c r="I30" s="199"/>
    </row>
    <row r="31" spans="1:9" ht="15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>
      <c r="A32" s="175"/>
      <c r="B32" s="175"/>
      <c r="C32" s="179"/>
      <c r="D32" s="175"/>
      <c r="F32" s="179"/>
      <c r="G32" s="204"/>
    </row>
    <row r="33" spans="2:6" ht="15">
      <c r="B33" s="175"/>
      <c r="C33" s="181" t="s">
        <v>251</v>
      </c>
      <c r="D33" s="175"/>
      <c r="F33" s="182" t="s">
        <v>256</v>
      </c>
    </row>
    <row r="34" spans="2:6" ht="15">
      <c r="B34" s="175"/>
      <c r="C34" s="183" t="s">
        <v>127</v>
      </c>
      <c r="D34" s="175"/>
      <c r="F34" s="175" t="s">
        <v>252</v>
      </c>
    </row>
    <row r="35" spans="2:6" ht="15">
      <c r="B35" s="175"/>
      <c r="C35" s="183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155" t="s">
        <v>186</v>
      </c>
      <c r="J1" s="156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458" t="s">
        <v>1366</v>
      </c>
      <c r="J2" s="156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6"/>
    </row>
    <row r="4" spans="1:10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331" t="s">
        <v>943</v>
      </c>
      <c r="B5" s="12"/>
      <c r="C5" s="196"/>
      <c r="D5" s="196"/>
      <c r="E5" s="196"/>
      <c r="F5" s="196"/>
      <c r="G5" s="196"/>
      <c r="H5" s="196"/>
      <c r="I5" s="196"/>
      <c r="J5" s="182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7" t="s">
        <v>64</v>
      </c>
      <c r="B8" s="326" t="s">
        <v>344</v>
      </c>
      <c r="C8" s="327" t="s">
        <v>381</v>
      </c>
      <c r="D8" s="327" t="s">
        <v>382</v>
      </c>
      <c r="E8" s="327" t="s">
        <v>345</v>
      </c>
      <c r="F8" s="327" t="s">
        <v>358</v>
      </c>
      <c r="G8" s="327" t="s">
        <v>359</v>
      </c>
      <c r="H8" s="327" t="s">
        <v>383</v>
      </c>
      <c r="I8" s="158" t="s">
        <v>360</v>
      </c>
      <c r="J8" s="103"/>
    </row>
    <row r="9" spans="1:10">
      <c r="A9" s="160">
        <v>1</v>
      </c>
      <c r="B9" s="188"/>
      <c r="C9" s="165"/>
      <c r="D9" s="165"/>
      <c r="E9" s="164"/>
      <c r="F9" s="164"/>
      <c r="G9" s="164"/>
      <c r="H9" s="164"/>
      <c r="I9" s="164"/>
      <c r="J9" s="103"/>
    </row>
    <row r="10" spans="1:10">
      <c r="A10" s="160">
        <v>2</v>
      </c>
      <c r="B10" s="188"/>
      <c r="C10" s="165"/>
      <c r="D10" s="165"/>
      <c r="E10" s="164"/>
      <c r="F10" s="164"/>
      <c r="G10" s="164"/>
      <c r="H10" s="164"/>
      <c r="I10" s="164"/>
      <c r="J10" s="103"/>
    </row>
    <row r="11" spans="1:10">
      <c r="A11" s="160">
        <v>3</v>
      </c>
      <c r="B11" s="188"/>
      <c r="C11" s="165"/>
      <c r="D11" s="165"/>
      <c r="E11" s="164"/>
      <c r="F11" s="164"/>
      <c r="G11" s="164"/>
      <c r="H11" s="164"/>
      <c r="I11" s="164"/>
      <c r="J11" s="103"/>
    </row>
    <row r="12" spans="1:10">
      <c r="A12" s="160">
        <v>4</v>
      </c>
      <c r="B12" s="188"/>
      <c r="C12" s="165"/>
      <c r="D12" s="165"/>
      <c r="E12" s="164"/>
      <c r="F12" s="164"/>
      <c r="G12" s="164"/>
      <c r="H12" s="164"/>
      <c r="I12" s="164"/>
      <c r="J12" s="103"/>
    </row>
    <row r="13" spans="1:10">
      <c r="A13" s="160">
        <v>5</v>
      </c>
      <c r="B13" s="188"/>
      <c r="C13" s="165"/>
      <c r="D13" s="165"/>
      <c r="E13" s="164"/>
      <c r="F13" s="164"/>
      <c r="G13" s="164"/>
      <c r="H13" s="164"/>
      <c r="I13" s="164"/>
      <c r="J13" s="103"/>
    </row>
    <row r="14" spans="1:10">
      <c r="A14" s="160">
        <v>6</v>
      </c>
      <c r="B14" s="188"/>
      <c r="C14" s="165"/>
      <c r="D14" s="165"/>
      <c r="E14" s="164"/>
      <c r="F14" s="164"/>
      <c r="G14" s="164"/>
      <c r="H14" s="164"/>
      <c r="I14" s="164"/>
      <c r="J14" s="103"/>
    </row>
    <row r="15" spans="1:10">
      <c r="A15" s="160">
        <v>7</v>
      </c>
      <c r="B15" s="188"/>
      <c r="C15" s="165"/>
      <c r="D15" s="165"/>
      <c r="E15" s="164"/>
      <c r="F15" s="164"/>
      <c r="G15" s="164"/>
      <c r="H15" s="164"/>
      <c r="I15" s="164"/>
      <c r="J15" s="103"/>
    </row>
    <row r="16" spans="1:10">
      <c r="A16" s="160">
        <v>8</v>
      </c>
      <c r="B16" s="188"/>
      <c r="C16" s="165"/>
      <c r="D16" s="165"/>
      <c r="E16" s="164"/>
      <c r="F16" s="164"/>
      <c r="G16" s="164"/>
      <c r="H16" s="164"/>
      <c r="I16" s="164"/>
      <c r="J16" s="103"/>
    </row>
    <row r="17" spans="1:10">
      <c r="A17" s="160">
        <v>9</v>
      </c>
      <c r="B17" s="188"/>
      <c r="C17" s="165"/>
      <c r="D17" s="165"/>
      <c r="E17" s="164"/>
      <c r="F17" s="164"/>
      <c r="G17" s="164"/>
      <c r="H17" s="164"/>
      <c r="I17" s="164"/>
      <c r="J17" s="103"/>
    </row>
    <row r="18" spans="1:10">
      <c r="A18" s="160">
        <v>10</v>
      </c>
      <c r="B18" s="188"/>
      <c r="C18" s="165"/>
      <c r="D18" s="165"/>
      <c r="E18" s="164"/>
      <c r="F18" s="164"/>
      <c r="G18" s="164"/>
      <c r="H18" s="164"/>
      <c r="I18" s="164"/>
      <c r="J18" s="103"/>
    </row>
    <row r="19" spans="1:10">
      <c r="A19" s="160">
        <v>11</v>
      </c>
      <c r="B19" s="188"/>
      <c r="C19" s="165"/>
      <c r="D19" s="165"/>
      <c r="E19" s="164"/>
      <c r="F19" s="164"/>
      <c r="G19" s="164"/>
      <c r="H19" s="164"/>
      <c r="I19" s="164"/>
      <c r="J19" s="103"/>
    </row>
    <row r="20" spans="1:10">
      <c r="A20" s="160">
        <v>12</v>
      </c>
      <c r="B20" s="188"/>
      <c r="C20" s="165"/>
      <c r="D20" s="165"/>
      <c r="E20" s="164"/>
      <c r="F20" s="164"/>
      <c r="G20" s="164"/>
      <c r="H20" s="164"/>
      <c r="I20" s="164"/>
      <c r="J20" s="103"/>
    </row>
    <row r="21" spans="1:10">
      <c r="A21" s="160">
        <v>13</v>
      </c>
      <c r="B21" s="188"/>
      <c r="C21" s="165"/>
      <c r="D21" s="165"/>
      <c r="E21" s="164"/>
      <c r="F21" s="164"/>
      <c r="G21" s="164"/>
      <c r="H21" s="164"/>
      <c r="I21" s="164"/>
      <c r="J21" s="103"/>
    </row>
    <row r="22" spans="1:10">
      <c r="A22" s="160">
        <v>14</v>
      </c>
      <c r="B22" s="188"/>
      <c r="C22" s="165"/>
      <c r="D22" s="165"/>
      <c r="E22" s="164"/>
      <c r="F22" s="164"/>
      <c r="G22" s="164"/>
      <c r="H22" s="164"/>
      <c r="I22" s="164"/>
      <c r="J22" s="103"/>
    </row>
    <row r="23" spans="1:10">
      <c r="A23" s="160">
        <v>15</v>
      </c>
      <c r="B23" s="188"/>
      <c r="C23" s="165"/>
      <c r="D23" s="165"/>
      <c r="E23" s="164"/>
      <c r="F23" s="164"/>
      <c r="G23" s="164"/>
      <c r="H23" s="164"/>
      <c r="I23" s="164"/>
      <c r="J23" s="103"/>
    </row>
    <row r="24" spans="1:10">
      <c r="A24" s="160">
        <v>16</v>
      </c>
      <c r="B24" s="188"/>
      <c r="C24" s="165"/>
      <c r="D24" s="165"/>
      <c r="E24" s="164"/>
      <c r="F24" s="164"/>
      <c r="G24" s="164"/>
      <c r="H24" s="164"/>
      <c r="I24" s="164"/>
      <c r="J24" s="103"/>
    </row>
    <row r="25" spans="1:10">
      <c r="A25" s="160">
        <v>17</v>
      </c>
      <c r="B25" s="188"/>
      <c r="C25" s="165"/>
      <c r="D25" s="165"/>
      <c r="E25" s="164"/>
      <c r="F25" s="164"/>
      <c r="G25" s="164"/>
      <c r="H25" s="164"/>
      <c r="I25" s="164"/>
      <c r="J25" s="103"/>
    </row>
    <row r="26" spans="1:10">
      <c r="A26" s="160">
        <v>18</v>
      </c>
      <c r="B26" s="188"/>
      <c r="C26" s="165"/>
      <c r="D26" s="165"/>
      <c r="E26" s="164"/>
      <c r="F26" s="164"/>
      <c r="G26" s="164"/>
      <c r="H26" s="164"/>
      <c r="I26" s="164"/>
      <c r="J26" s="103"/>
    </row>
    <row r="27" spans="1:10">
      <c r="A27" s="160">
        <v>19</v>
      </c>
      <c r="B27" s="188"/>
      <c r="C27" s="165"/>
      <c r="D27" s="165"/>
      <c r="E27" s="164"/>
      <c r="F27" s="164"/>
      <c r="G27" s="164"/>
      <c r="H27" s="164"/>
      <c r="I27" s="164"/>
      <c r="J27" s="103"/>
    </row>
    <row r="28" spans="1:10">
      <c r="A28" s="160">
        <v>20</v>
      </c>
      <c r="B28" s="188"/>
      <c r="C28" s="165"/>
      <c r="D28" s="165"/>
      <c r="E28" s="164"/>
      <c r="F28" s="164"/>
      <c r="G28" s="164"/>
      <c r="H28" s="164"/>
      <c r="I28" s="164"/>
      <c r="J28" s="103"/>
    </row>
    <row r="29" spans="1:10">
      <c r="A29" s="160">
        <v>21</v>
      </c>
      <c r="B29" s="188"/>
      <c r="C29" s="168"/>
      <c r="D29" s="168"/>
      <c r="E29" s="167"/>
      <c r="F29" s="167"/>
      <c r="G29" s="167"/>
      <c r="H29" s="232"/>
      <c r="I29" s="164"/>
      <c r="J29" s="103"/>
    </row>
    <row r="30" spans="1:10">
      <c r="A30" s="160">
        <v>22</v>
      </c>
      <c r="B30" s="188"/>
      <c r="C30" s="168"/>
      <c r="D30" s="168"/>
      <c r="E30" s="167"/>
      <c r="F30" s="167"/>
      <c r="G30" s="167"/>
      <c r="H30" s="232"/>
      <c r="I30" s="164"/>
      <c r="J30" s="103"/>
    </row>
    <row r="31" spans="1:10">
      <c r="A31" s="160">
        <v>23</v>
      </c>
      <c r="B31" s="188"/>
      <c r="C31" s="168"/>
      <c r="D31" s="168"/>
      <c r="E31" s="167"/>
      <c r="F31" s="167"/>
      <c r="G31" s="167"/>
      <c r="H31" s="232"/>
      <c r="I31" s="164"/>
      <c r="J31" s="103"/>
    </row>
    <row r="32" spans="1:10">
      <c r="A32" s="160">
        <v>24</v>
      </c>
      <c r="B32" s="188"/>
      <c r="C32" s="168"/>
      <c r="D32" s="168"/>
      <c r="E32" s="167"/>
      <c r="F32" s="167"/>
      <c r="G32" s="167"/>
      <c r="H32" s="232"/>
      <c r="I32" s="164"/>
      <c r="J32" s="103"/>
    </row>
    <row r="33" spans="1:12">
      <c r="A33" s="160">
        <v>25</v>
      </c>
      <c r="B33" s="188"/>
      <c r="C33" s="168"/>
      <c r="D33" s="168"/>
      <c r="E33" s="167"/>
      <c r="F33" s="167"/>
      <c r="G33" s="167"/>
      <c r="H33" s="232"/>
      <c r="I33" s="164"/>
      <c r="J33" s="103"/>
    </row>
    <row r="34" spans="1:12">
      <c r="A34" s="160">
        <v>26</v>
      </c>
      <c r="B34" s="188"/>
      <c r="C34" s="168"/>
      <c r="D34" s="168"/>
      <c r="E34" s="167"/>
      <c r="F34" s="167"/>
      <c r="G34" s="167"/>
      <c r="H34" s="232"/>
      <c r="I34" s="164"/>
      <c r="J34" s="103"/>
    </row>
    <row r="35" spans="1:12">
      <c r="A35" s="160">
        <v>27</v>
      </c>
      <c r="B35" s="188"/>
      <c r="C35" s="168"/>
      <c r="D35" s="168"/>
      <c r="E35" s="167"/>
      <c r="F35" s="167"/>
      <c r="G35" s="167"/>
      <c r="H35" s="232"/>
      <c r="I35" s="164"/>
      <c r="J35" s="103"/>
    </row>
    <row r="36" spans="1:12">
      <c r="A36" s="160">
        <v>28</v>
      </c>
      <c r="B36" s="188"/>
      <c r="C36" s="168"/>
      <c r="D36" s="168"/>
      <c r="E36" s="167"/>
      <c r="F36" s="167"/>
      <c r="G36" s="167"/>
      <c r="H36" s="232"/>
      <c r="I36" s="164"/>
      <c r="J36" s="103"/>
    </row>
    <row r="37" spans="1:12">
      <c r="A37" s="160">
        <v>29</v>
      </c>
      <c r="B37" s="188"/>
      <c r="C37" s="168"/>
      <c r="D37" s="168"/>
      <c r="E37" s="167"/>
      <c r="F37" s="167"/>
      <c r="G37" s="167"/>
      <c r="H37" s="232"/>
      <c r="I37" s="164"/>
      <c r="J37" s="103"/>
    </row>
    <row r="38" spans="1:12">
      <c r="A38" s="160" t="s">
        <v>261</v>
      </c>
      <c r="B38" s="188"/>
      <c r="C38" s="168"/>
      <c r="D38" s="168"/>
      <c r="E38" s="167"/>
      <c r="F38" s="167"/>
      <c r="G38" s="233"/>
      <c r="H38" s="242" t="s">
        <v>374</v>
      </c>
      <c r="I38" s="332">
        <f>SUM(I9:I37)</f>
        <v>0</v>
      </c>
      <c r="J38" s="103"/>
    </row>
    <row r="40" spans="1:12">
      <c r="A40" s="175" t="s">
        <v>396</v>
      </c>
    </row>
    <row r="42" spans="1:12">
      <c r="B42" s="177" t="s">
        <v>96</v>
      </c>
      <c r="F42" s="178"/>
    </row>
    <row r="43" spans="1:12">
      <c r="F43" s="176"/>
      <c r="I43" s="176"/>
      <c r="J43" s="176"/>
      <c r="K43" s="176"/>
      <c r="L43" s="176"/>
    </row>
    <row r="44" spans="1:12">
      <c r="C44" s="179"/>
      <c r="F44" s="179"/>
      <c r="G44" s="179"/>
      <c r="H44" s="182"/>
      <c r="I44" s="180"/>
      <c r="J44" s="176"/>
      <c r="K44" s="176"/>
      <c r="L44" s="176"/>
    </row>
    <row r="45" spans="1:12">
      <c r="A45" s="176"/>
      <c r="C45" s="181" t="s">
        <v>251</v>
      </c>
      <c r="F45" s="182" t="s">
        <v>256</v>
      </c>
      <c r="G45" s="181"/>
      <c r="H45" s="181"/>
      <c r="I45" s="180"/>
      <c r="J45" s="176"/>
      <c r="K45" s="176"/>
      <c r="L45" s="176"/>
    </row>
    <row r="46" spans="1:12">
      <c r="A46" s="176"/>
      <c r="C46" s="183" t="s">
        <v>127</v>
      </c>
      <c r="F46" s="175" t="s">
        <v>252</v>
      </c>
      <c r="I46" s="176"/>
      <c r="J46" s="176"/>
      <c r="K46" s="176"/>
      <c r="L46" s="176"/>
    </row>
    <row r="47" spans="1:12" s="176" customFormat="1">
      <c r="B47" s="175"/>
      <c r="C47" s="183"/>
      <c r="G47" s="183"/>
      <c r="H47" s="183"/>
    </row>
    <row r="48" spans="1:12" s="176" customFormat="1" ht="12.75"/>
    <row r="49" s="176" customFormat="1" ht="12.75"/>
    <row r="50" s="176" customFormat="1" ht="12.75"/>
    <row r="51" s="17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C2" sqref="C2"/>
    </sheetView>
  </sheetViews>
  <sheetFormatPr defaultRowHeight="12.75"/>
  <cols>
    <col min="1" max="1" width="7.28515625" style="191" customWidth="1"/>
    <col min="2" max="2" width="57.28515625" style="191" customWidth="1"/>
    <col min="3" max="3" width="24.140625" style="191" customWidth="1"/>
    <col min="4" max="16384" width="9.140625" style="191"/>
  </cols>
  <sheetData>
    <row r="1" spans="1:3" s="6" customFormat="1" ht="18.75" customHeight="1">
      <c r="A1" s="491" t="s">
        <v>457</v>
      </c>
      <c r="B1" s="491"/>
      <c r="C1" s="336" t="s">
        <v>97</v>
      </c>
    </row>
    <row r="2" spans="1:3" s="6" customFormat="1" ht="15">
      <c r="A2" s="491"/>
      <c r="B2" s="491"/>
      <c r="C2" s="458" t="s">
        <v>1366</v>
      </c>
    </row>
    <row r="3" spans="1:3" s="6" customFormat="1" ht="15">
      <c r="A3" s="370" t="s">
        <v>128</v>
      </c>
      <c r="B3" s="334"/>
      <c r="C3" s="335"/>
    </row>
    <row r="4" spans="1:3" s="6" customFormat="1" ht="15">
      <c r="A4" s="112"/>
      <c r="B4" s="334"/>
      <c r="C4" s="335"/>
    </row>
    <row r="5" spans="1:3" s="21" customFormat="1" ht="15">
      <c r="A5" s="492" t="s">
        <v>257</v>
      </c>
      <c r="B5" s="492"/>
      <c r="C5" s="112"/>
    </row>
    <row r="6" spans="1:3" s="21" customFormat="1" ht="15">
      <c r="A6" s="331" t="s">
        <v>943</v>
      </c>
      <c r="B6" s="12"/>
      <c r="C6" s="112"/>
    </row>
    <row r="7" spans="1:3">
      <c r="A7" s="371"/>
      <c r="B7" s="371"/>
      <c r="C7" s="371"/>
    </row>
    <row r="8" spans="1:3">
      <c r="A8" s="371"/>
      <c r="B8" s="371"/>
      <c r="C8" s="371"/>
    </row>
    <row r="9" spans="1:3" ht="30" customHeight="1">
      <c r="A9" s="372" t="s">
        <v>64</v>
      </c>
      <c r="B9" s="372" t="s">
        <v>11</v>
      </c>
      <c r="C9" s="373" t="s">
        <v>9</v>
      </c>
    </row>
    <row r="10" spans="1:3" ht="15">
      <c r="A10" s="374">
        <v>1</v>
      </c>
      <c r="B10" s="375" t="s">
        <v>57</v>
      </c>
      <c r="C10" s="391">
        <f>'ფორმა N4'!D11+'ფორმა N5'!D9</f>
        <v>224394.04</v>
      </c>
    </row>
    <row r="11" spans="1:3" ht="15">
      <c r="A11" s="377">
        <v>1.1000000000000001</v>
      </c>
      <c r="B11" s="375" t="s">
        <v>458</v>
      </c>
      <c r="C11" s="392">
        <f>'ფორმა N4'!D39+'ფორმა N5'!D37</f>
        <v>100598</v>
      </c>
    </row>
    <row r="12" spans="1:3" ht="15">
      <c r="A12" s="378" t="s">
        <v>30</v>
      </c>
      <c r="B12" s="375" t="s">
        <v>459</v>
      </c>
      <c r="C12" s="392">
        <f>'ფორმა N4'!D40+'ფორმა N5'!D38</f>
        <v>0</v>
      </c>
    </row>
    <row r="13" spans="1:3" ht="15">
      <c r="A13" s="377">
        <v>1.2</v>
      </c>
      <c r="B13" s="375" t="s">
        <v>58</v>
      </c>
      <c r="C13" s="392">
        <f>'ფორმა N4'!D12+'ფორმა N5'!D10</f>
        <v>23501</v>
      </c>
    </row>
    <row r="14" spans="1:3" ht="15">
      <c r="A14" s="377">
        <v>1.3</v>
      </c>
      <c r="B14" s="375" t="s">
        <v>460</v>
      </c>
      <c r="C14" s="392">
        <f>'ფორმა N4'!D17+'ფორმა N5'!D15</f>
        <v>0</v>
      </c>
    </row>
    <row r="15" spans="1:3" ht="15">
      <c r="A15" s="493"/>
      <c r="B15" s="493"/>
      <c r="C15" s="493"/>
    </row>
    <row r="16" spans="1:3" ht="30" customHeight="1">
      <c r="A16" s="372" t="s">
        <v>64</v>
      </c>
      <c r="B16" s="372" t="s">
        <v>232</v>
      </c>
      <c r="C16" s="373" t="s">
        <v>67</v>
      </c>
    </row>
    <row r="17" spans="1:4" ht="15">
      <c r="A17" s="374">
        <v>2</v>
      </c>
      <c r="B17" s="375" t="s">
        <v>461</v>
      </c>
      <c r="C17" s="376">
        <f>'ფორმა N2'!D9+'ფორმა N2'!C26+'ფორმა N3'!D9+'ფორმა N3'!C26</f>
        <v>76433.14</v>
      </c>
    </row>
    <row r="18" spans="1:4" ht="15">
      <c r="A18" s="379">
        <v>2.1</v>
      </c>
      <c r="B18" s="375" t="s">
        <v>462</v>
      </c>
      <c r="C18" s="375">
        <f>'ფორმა N2'!D17+'ფორმა N3'!D17</f>
        <v>61951</v>
      </c>
    </row>
    <row r="19" spans="1:4" ht="15">
      <c r="A19" s="379">
        <v>2.2000000000000002</v>
      </c>
      <c r="B19" s="375" t="s">
        <v>463</v>
      </c>
      <c r="C19" s="375">
        <f>'ფორმა N2'!D18+'ფორმა N3'!D18</f>
        <v>0</v>
      </c>
    </row>
    <row r="20" spans="1:4" ht="15">
      <c r="A20" s="379">
        <v>2.2999999999999998</v>
      </c>
      <c r="B20" s="375" t="s">
        <v>464</v>
      </c>
      <c r="C20" s="380">
        <f>SUM(C21:C25)</f>
        <v>14482</v>
      </c>
    </row>
    <row r="21" spans="1:4" ht="15">
      <c r="A21" s="378" t="s">
        <v>465</v>
      </c>
      <c r="B21" s="381" t="s">
        <v>466</v>
      </c>
      <c r="C21" s="375">
        <f>'ფორმა N2'!D13+'ფორმა N3'!D13</f>
        <v>14392</v>
      </c>
    </row>
    <row r="22" spans="1:4" ht="15">
      <c r="A22" s="378" t="s">
        <v>467</v>
      </c>
      <c r="B22" s="381" t="s">
        <v>468</v>
      </c>
      <c r="C22" s="375">
        <f>'ფორმა N2'!C27+'ფორმა N3'!C27</f>
        <v>0</v>
      </c>
    </row>
    <row r="23" spans="1:4" ht="15">
      <c r="A23" s="378" t="s">
        <v>469</v>
      </c>
      <c r="B23" s="381" t="s">
        <v>470</v>
      </c>
      <c r="C23" s="375">
        <f>'ფორმა N2'!D14+'ფორმა N3'!D14</f>
        <v>90</v>
      </c>
    </row>
    <row r="24" spans="1:4" ht="15">
      <c r="A24" s="378" t="s">
        <v>471</v>
      </c>
      <c r="B24" s="381" t="s">
        <v>472</v>
      </c>
      <c r="C24" s="375">
        <f>'ფორმა N2'!C31+'ფორმა N3'!C31</f>
        <v>0</v>
      </c>
    </row>
    <row r="25" spans="1:4" ht="15">
      <c r="A25" s="378" t="s">
        <v>473</v>
      </c>
      <c r="B25" s="381" t="s">
        <v>474</v>
      </c>
      <c r="C25" s="375">
        <f>'ფორმა N2'!D11+'ფორმა N3'!D11</f>
        <v>0</v>
      </c>
    </row>
    <row r="26" spans="1:4" ht="15">
      <c r="A26" s="382"/>
      <c r="B26" s="383"/>
      <c r="C26" s="384"/>
    </row>
    <row r="27" spans="1:4" ht="15">
      <c r="A27" s="382"/>
      <c r="B27" s="383"/>
      <c r="C27" s="384"/>
    </row>
    <row r="28" spans="1:4" ht="15">
      <c r="A28" s="21"/>
      <c r="B28" s="21"/>
      <c r="C28" s="21"/>
      <c r="D28" s="385"/>
    </row>
    <row r="29" spans="1:4" ht="15">
      <c r="A29" s="189" t="s">
        <v>96</v>
      </c>
      <c r="B29" s="21"/>
      <c r="C29" s="21"/>
      <c r="D29" s="385"/>
    </row>
    <row r="30" spans="1:4" ht="15">
      <c r="A30" s="21"/>
      <c r="B30" s="21"/>
      <c r="C30" s="21"/>
      <c r="D30" s="385"/>
    </row>
    <row r="31" spans="1:4" ht="15">
      <c r="A31" s="21"/>
      <c r="B31" s="21"/>
      <c r="C31" s="21"/>
      <c r="D31" s="386"/>
    </row>
    <row r="32" spans="1:4" ht="15">
      <c r="B32" s="189" t="s">
        <v>254</v>
      </c>
      <c r="C32" s="21"/>
      <c r="D32" s="386"/>
    </row>
    <row r="33" spans="2:4" ht="15">
      <c r="B33" s="21" t="s">
        <v>253</v>
      </c>
      <c r="C33" s="21"/>
      <c r="D33" s="386"/>
    </row>
    <row r="34" spans="2:4">
      <c r="B34" s="387" t="s">
        <v>127</v>
      </c>
      <c r="D34" s="388"/>
    </row>
  </sheetData>
  <mergeCells count="3">
    <mergeCell ref="A1:B2"/>
    <mergeCell ref="A5:B5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710937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470" t="s">
        <v>97</v>
      </c>
      <c r="D1" s="470"/>
      <c r="E1" s="106"/>
    </row>
    <row r="2" spans="1:7">
      <c r="A2" s="74" t="s">
        <v>128</v>
      </c>
      <c r="B2" s="74"/>
      <c r="C2" s="469" t="s">
        <v>1366</v>
      </c>
      <c r="D2" s="469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31" t="s">
        <v>943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1">
        <v>1</v>
      </c>
      <c r="B9" s="211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4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19" t="s">
        <v>87</v>
      </c>
      <c r="B28" s="219" t="s">
        <v>291</v>
      </c>
      <c r="C28" s="8"/>
      <c r="D28" s="8"/>
      <c r="E28" s="106"/>
    </row>
    <row r="29" spans="1:5">
      <c r="A29" s="219" t="s">
        <v>88</v>
      </c>
      <c r="B29" s="219" t="s">
        <v>294</v>
      </c>
      <c r="C29" s="8"/>
      <c r="D29" s="8"/>
      <c r="E29" s="106"/>
    </row>
    <row r="30" spans="1:5">
      <c r="A30" s="219" t="s">
        <v>393</v>
      </c>
      <c r="B30" s="219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19" t="s">
        <v>12</v>
      </c>
      <c r="B32" s="219" t="s">
        <v>439</v>
      </c>
      <c r="C32" s="8"/>
      <c r="D32" s="8"/>
      <c r="E32" s="106"/>
    </row>
    <row r="33" spans="1:9">
      <c r="A33" s="219" t="s">
        <v>13</v>
      </c>
      <c r="B33" s="219" t="s">
        <v>440</v>
      </c>
      <c r="C33" s="8"/>
      <c r="D33" s="8"/>
      <c r="E33" s="106"/>
    </row>
    <row r="34" spans="1:9">
      <c r="A34" s="219" t="s">
        <v>264</v>
      </c>
      <c r="B34" s="219" t="s">
        <v>441</v>
      </c>
      <c r="C34" s="8"/>
      <c r="D34" s="8"/>
      <c r="E34" s="106"/>
    </row>
    <row r="35" spans="1:9">
      <c r="A35" s="86" t="s">
        <v>34</v>
      </c>
      <c r="B35" s="231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2" t="s">
        <v>255</v>
      </c>
      <c r="B1" s="224"/>
      <c r="C1" s="470" t="s">
        <v>97</v>
      </c>
      <c r="D1" s="470"/>
      <c r="E1" s="111"/>
    </row>
    <row r="2" spans="1:12" s="6" customFormat="1">
      <c r="A2" s="74" t="s">
        <v>128</v>
      </c>
      <c r="B2" s="224"/>
      <c r="C2" s="471" t="s">
        <v>1366</v>
      </c>
      <c r="D2" s="471"/>
      <c r="E2" s="111"/>
    </row>
    <row r="3" spans="1:12" s="6" customFormat="1">
      <c r="A3" s="74"/>
      <c r="B3" s="224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5"/>
      <c r="C4" s="74"/>
      <c r="D4" s="74"/>
      <c r="E4" s="106"/>
      <c r="L4" s="6"/>
    </row>
    <row r="5" spans="1:12" s="2" customFormat="1">
      <c r="A5" s="331" t="s">
        <v>943</v>
      </c>
      <c r="B5" s="12"/>
      <c r="C5" s="59"/>
      <c r="D5" s="59"/>
      <c r="E5" s="106"/>
    </row>
    <row r="6" spans="1:12" s="2" customFormat="1">
      <c r="A6" s="75"/>
      <c r="B6" s="225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1">
        <v>1</v>
      </c>
      <c r="B9" s="211" t="s">
        <v>65</v>
      </c>
      <c r="C9" s="83">
        <f>SUM(C10,C26)</f>
        <v>76433.14</v>
      </c>
      <c r="D9" s="83">
        <f>SUM(D10,D26)</f>
        <v>76433.14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SUM(C11,C12,C16,C19,C25,C26)</f>
        <v>76433.14</v>
      </c>
      <c r="D10" s="83">
        <f>SUM(D11,D12,D16,D19,D24,D25)</f>
        <v>76433.14</v>
      </c>
      <c r="E10" s="111"/>
    </row>
    <row r="11" spans="1:12" s="9" customFormat="1" ht="18">
      <c r="A11" s="86" t="s">
        <v>30</v>
      </c>
      <c r="B11" s="86" t="s">
        <v>68</v>
      </c>
      <c r="C11" s="8"/>
      <c r="D11" s="8"/>
      <c r="E11" s="111"/>
    </row>
    <row r="12" spans="1:12" s="10" customFormat="1" ht="15.75">
      <c r="A12" s="86" t="s">
        <v>31</v>
      </c>
      <c r="B12" s="86" t="s">
        <v>290</v>
      </c>
      <c r="C12" s="105">
        <f>C13+C14</f>
        <v>14482</v>
      </c>
      <c r="D12" s="419">
        <f>D13+D14+D15</f>
        <v>14482</v>
      </c>
      <c r="E12" s="111"/>
    </row>
    <row r="13" spans="1:12" s="3" customFormat="1">
      <c r="A13" s="95" t="s">
        <v>70</v>
      </c>
      <c r="B13" s="95" t="s">
        <v>293</v>
      </c>
      <c r="C13" s="8">
        <v>14392</v>
      </c>
      <c r="D13" s="8">
        <v>14392</v>
      </c>
      <c r="E13" s="111"/>
    </row>
    <row r="14" spans="1:12" s="3" customFormat="1">
      <c r="A14" s="95" t="s">
        <v>437</v>
      </c>
      <c r="B14" s="95" t="s">
        <v>436</v>
      </c>
      <c r="C14" s="8">
        <v>90</v>
      </c>
      <c r="D14" s="8">
        <v>90</v>
      </c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61951</v>
      </c>
      <c r="D16" s="105">
        <f>SUM(D17:D18)</f>
        <v>61951</v>
      </c>
      <c r="E16" s="111"/>
    </row>
    <row r="17" spans="1:5" s="3" customFormat="1">
      <c r="A17" s="95" t="s">
        <v>73</v>
      </c>
      <c r="B17" s="95" t="s">
        <v>75</v>
      </c>
      <c r="C17" s="8">
        <v>61951</v>
      </c>
      <c r="D17" s="418">
        <v>61951</v>
      </c>
      <c r="E17" s="111"/>
    </row>
    <row r="18" spans="1:5" s="3" customFormat="1" ht="30">
      <c r="A18" s="95" t="s">
        <v>74</v>
      </c>
      <c r="B18" s="95" t="s">
        <v>98</v>
      </c>
      <c r="C18" s="8"/>
      <c r="D18" s="8"/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4"/>
      <c r="D24" s="8"/>
      <c r="E24" s="111"/>
    </row>
    <row r="25" spans="1:5" s="3" customFormat="1">
      <c r="A25" s="86" t="s">
        <v>234</v>
      </c>
      <c r="B25" s="86" t="s">
        <v>391</v>
      </c>
      <c r="C25" s="8">
        <v>0.14000000000000001</v>
      </c>
      <c r="D25" s="8">
        <v>0.14000000000000001</v>
      </c>
      <c r="E25" s="111"/>
    </row>
    <row r="26" spans="1:5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>
      <c r="A28" s="219" t="s">
        <v>87</v>
      </c>
      <c r="B28" s="219" t="s">
        <v>291</v>
      </c>
      <c r="C28" s="8"/>
      <c r="D28" s="8"/>
      <c r="E28" s="111"/>
    </row>
    <row r="29" spans="1:5">
      <c r="A29" s="219" t="s">
        <v>88</v>
      </c>
      <c r="B29" s="219" t="s">
        <v>294</v>
      </c>
      <c r="C29" s="8"/>
      <c r="D29" s="8"/>
      <c r="E29" s="111"/>
    </row>
    <row r="30" spans="1:5">
      <c r="A30" s="219" t="s">
        <v>393</v>
      </c>
      <c r="B30" s="219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>
      <c r="A32" s="219" t="s">
        <v>12</v>
      </c>
      <c r="B32" s="219" t="s">
        <v>439</v>
      </c>
      <c r="C32" s="8"/>
      <c r="D32" s="8"/>
      <c r="E32" s="111"/>
    </row>
    <row r="33" spans="1:9">
      <c r="A33" s="219" t="s">
        <v>13</v>
      </c>
      <c r="B33" s="219" t="s">
        <v>440</v>
      </c>
      <c r="C33" s="8"/>
      <c r="D33" s="8"/>
      <c r="E33" s="111"/>
    </row>
    <row r="34" spans="1:9">
      <c r="A34" s="219" t="s">
        <v>264</v>
      </c>
      <c r="B34" s="219" t="s">
        <v>441</v>
      </c>
      <c r="C34" s="8"/>
      <c r="D34" s="8"/>
      <c r="E34" s="111"/>
    </row>
    <row r="35" spans="1:9" s="23" customFormat="1">
      <c r="A35" s="86" t="s">
        <v>34</v>
      </c>
      <c r="B35" s="231" t="s">
        <v>390</v>
      </c>
      <c r="C35" s="8"/>
      <c r="D35" s="8"/>
    </row>
    <row r="36" spans="1:9" s="2" customFormat="1">
      <c r="A36" s="1"/>
      <c r="B36" s="226"/>
      <c r="E36" s="5"/>
    </row>
    <row r="37" spans="1:9" s="2" customFormat="1">
      <c r="B37" s="226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26"/>
      <c r="E40" s="5"/>
    </row>
    <row r="41" spans="1:9" s="2" customFormat="1">
      <c r="B41" s="226"/>
      <c r="E41"/>
      <c r="F41"/>
      <c r="G41"/>
      <c r="H41"/>
      <c r="I41"/>
    </row>
    <row r="42" spans="1:9" s="2" customFormat="1">
      <c r="B42" s="226"/>
      <c r="D42" s="12"/>
      <c r="E42"/>
      <c r="F42"/>
      <c r="G42"/>
      <c r="H42"/>
      <c r="I42"/>
    </row>
    <row r="43" spans="1:9" s="2" customFormat="1">
      <c r="A43"/>
      <c r="B43" s="228" t="s">
        <v>388</v>
      </c>
      <c r="D43" s="12"/>
      <c r="E43"/>
      <c r="F43"/>
      <c r="G43"/>
      <c r="H43"/>
      <c r="I43"/>
    </row>
    <row r="44" spans="1:9" s="2" customFormat="1">
      <c r="A44"/>
      <c r="B44" s="226" t="s">
        <v>253</v>
      </c>
      <c r="D44" s="12"/>
      <c r="E44"/>
      <c r="F44"/>
      <c r="G44"/>
      <c r="H44"/>
      <c r="I44"/>
    </row>
    <row r="45" spans="1:9" customFormat="1" ht="12.75">
      <c r="B45" s="229" t="s">
        <v>127</v>
      </c>
    </row>
    <row r="46" spans="1:9" customFormat="1" ht="12.75">
      <c r="B46" s="23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38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09"/>
      <c r="C1" s="470" t="s">
        <v>97</v>
      </c>
      <c r="D1" s="470"/>
      <c r="E1" s="89"/>
    </row>
    <row r="2" spans="1:5" s="6" customFormat="1">
      <c r="A2" s="367" t="s">
        <v>454</v>
      </c>
      <c r="B2" s="209"/>
      <c r="C2" s="469" t="s">
        <v>1366</v>
      </c>
      <c r="D2" s="469"/>
      <c r="E2" s="89"/>
    </row>
    <row r="3" spans="1:5" s="6" customFormat="1">
      <c r="A3" s="367" t="s">
        <v>452</v>
      </c>
      <c r="B3" s="209"/>
      <c r="C3" s="210"/>
      <c r="D3" s="210"/>
      <c r="E3" s="89"/>
    </row>
    <row r="4" spans="1:5" s="6" customFormat="1">
      <c r="A4" s="74" t="s">
        <v>128</v>
      </c>
      <c r="B4" s="209"/>
      <c r="C4" s="210"/>
      <c r="D4" s="210"/>
      <c r="E4" s="89"/>
    </row>
    <row r="5" spans="1:5" s="6" customFormat="1">
      <c r="A5" s="74"/>
      <c r="B5" s="209"/>
      <c r="C5" s="210"/>
      <c r="D5" s="210"/>
      <c r="E5" s="89"/>
    </row>
    <row r="6" spans="1:5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331" t="s">
        <v>943</v>
      </c>
      <c r="B7" s="12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09"/>
      <c r="B9" s="209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1">
        <v>1</v>
      </c>
      <c r="B11" s="211" t="s">
        <v>57</v>
      </c>
      <c r="C11" s="80">
        <f>SUM(C12,C16,C56,C59,C60,C61,C79)</f>
        <v>0</v>
      </c>
      <c r="D11" s="80">
        <f>SUM(D12,D16,D56,D59,D60,D61,D67,D75,D76)</f>
        <v>0</v>
      </c>
      <c r="E11" s="212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68" t="s">
        <v>455</v>
      </c>
      <c r="B15" s="369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2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3"/>
      <c r="E18" s="93"/>
    </row>
    <row r="19" spans="1:6" s="3" customFormat="1">
      <c r="A19" s="95" t="s">
        <v>88</v>
      </c>
      <c r="B19" s="95" t="s">
        <v>62</v>
      </c>
      <c r="C19" s="4"/>
      <c r="D19" s="213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4"/>
      <c r="F20" s="215"/>
    </row>
    <row r="21" spans="1:6" s="218" customFormat="1" ht="30">
      <c r="A21" s="95" t="s">
        <v>12</v>
      </c>
      <c r="B21" s="95" t="s">
        <v>233</v>
      </c>
      <c r="C21" s="216"/>
      <c r="D21" s="38"/>
      <c r="E21" s="217"/>
    </row>
    <row r="22" spans="1:6" s="218" customFormat="1">
      <c r="A22" s="95" t="s">
        <v>13</v>
      </c>
      <c r="B22" s="95" t="s">
        <v>14</v>
      </c>
      <c r="C22" s="216"/>
      <c r="D22" s="39"/>
      <c r="E22" s="217"/>
    </row>
    <row r="23" spans="1:6" s="218" customFormat="1" ht="30">
      <c r="A23" s="95" t="s">
        <v>264</v>
      </c>
      <c r="B23" s="95" t="s">
        <v>22</v>
      </c>
      <c r="C23" s="216"/>
      <c r="D23" s="40"/>
      <c r="E23" s="217"/>
    </row>
    <row r="24" spans="1:6" s="218" customFormat="1" ht="16.5" customHeight="1">
      <c r="A24" s="95" t="s">
        <v>265</v>
      </c>
      <c r="B24" s="95" t="s">
        <v>15</v>
      </c>
      <c r="C24" s="216"/>
      <c r="D24" s="40"/>
      <c r="E24" s="217"/>
    </row>
    <row r="25" spans="1:6" s="218" customFormat="1" ht="16.5" customHeight="1">
      <c r="A25" s="95" t="s">
        <v>266</v>
      </c>
      <c r="B25" s="95" t="s">
        <v>16</v>
      </c>
      <c r="C25" s="216"/>
      <c r="D25" s="40"/>
      <c r="E25" s="217"/>
    </row>
    <row r="26" spans="1:6" s="218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17"/>
    </row>
    <row r="27" spans="1:6" s="218" customFormat="1" ht="16.5" customHeight="1">
      <c r="A27" s="219" t="s">
        <v>268</v>
      </c>
      <c r="B27" s="219" t="s">
        <v>18</v>
      </c>
      <c r="C27" s="216"/>
      <c r="D27" s="40"/>
      <c r="E27" s="217"/>
    </row>
    <row r="28" spans="1:6" s="218" customFormat="1" ht="16.5" customHeight="1">
      <c r="A28" s="219" t="s">
        <v>269</v>
      </c>
      <c r="B28" s="219" t="s">
        <v>19</v>
      </c>
      <c r="C28" s="216"/>
      <c r="D28" s="40"/>
      <c r="E28" s="217"/>
    </row>
    <row r="29" spans="1:6" s="218" customFormat="1" ht="16.5" customHeight="1">
      <c r="A29" s="219" t="s">
        <v>270</v>
      </c>
      <c r="B29" s="219" t="s">
        <v>20</v>
      </c>
      <c r="C29" s="216"/>
      <c r="D29" s="40"/>
      <c r="E29" s="217"/>
    </row>
    <row r="30" spans="1:6" s="218" customFormat="1" ht="16.5" customHeight="1">
      <c r="A30" s="219" t="s">
        <v>271</v>
      </c>
      <c r="B30" s="219" t="s">
        <v>23</v>
      </c>
      <c r="C30" s="216"/>
      <c r="D30" s="41"/>
      <c r="E30" s="217"/>
    </row>
    <row r="31" spans="1:6" s="218" customFormat="1" ht="16.5" customHeight="1">
      <c r="A31" s="95" t="s">
        <v>272</v>
      </c>
      <c r="B31" s="95" t="s">
        <v>21</v>
      </c>
      <c r="C31" s="216"/>
      <c r="D31" s="41"/>
      <c r="E31" s="217"/>
    </row>
    <row r="32" spans="1:6" s="3" customFormat="1" ht="16.5" customHeight="1">
      <c r="A32" s="86" t="s">
        <v>34</v>
      </c>
      <c r="B32" s="86" t="s">
        <v>3</v>
      </c>
      <c r="C32" s="4"/>
      <c r="D32" s="213"/>
      <c r="E32" s="214"/>
    </row>
    <row r="33" spans="1:5" s="3" customFormat="1" ht="16.5" customHeight="1">
      <c r="A33" s="86" t="s">
        <v>35</v>
      </c>
      <c r="B33" s="86" t="s">
        <v>4</v>
      </c>
      <c r="C33" s="4"/>
      <c r="D33" s="213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3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3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3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3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3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3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3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3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3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3"/>
      <c r="E45" s="93"/>
    </row>
    <row r="46" spans="1:5" s="3" customFormat="1" ht="30">
      <c r="A46" s="86" t="s">
        <v>40</v>
      </c>
      <c r="B46" s="86" t="s">
        <v>28</v>
      </c>
      <c r="C46" s="4"/>
      <c r="D46" s="213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3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3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3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3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3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3"/>
      <c r="E53" s="93"/>
    </row>
    <row r="54" spans="1:6" s="3" customFormat="1">
      <c r="A54" s="86" t="s">
        <v>45</v>
      </c>
      <c r="B54" s="86" t="s">
        <v>29</v>
      </c>
      <c r="C54" s="4"/>
      <c r="D54" s="213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3"/>
      <c r="E55" s="214"/>
      <c r="F55" s="215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4"/>
      <c r="F56" s="215"/>
    </row>
    <row r="57" spans="1:6" s="3" customFormat="1" ht="30">
      <c r="A57" s="86" t="s">
        <v>50</v>
      </c>
      <c r="B57" s="86" t="s">
        <v>48</v>
      </c>
      <c r="C57" s="4"/>
      <c r="D57" s="213"/>
      <c r="E57" s="214"/>
      <c r="F57" s="215"/>
    </row>
    <row r="58" spans="1:6" s="3" customFormat="1" ht="16.5" customHeight="1">
      <c r="A58" s="86" t="s">
        <v>51</v>
      </c>
      <c r="B58" s="86" t="s">
        <v>47</v>
      </c>
      <c r="C58" s="4"/>
      <c r="D58" s="213"/>
      <c r="E58" s="214"/>
      <c r="F58" s="215"/>
    </row>
    <row r="59" spans="1:6" s="3" customFormat="1">
      <c r="A59" s="85">
        <v>1.4</v>
      </c>
      <c r="B59" s="85" t="s">
        <v>370</v>
      </c>
      <c r="C59" s="4"/>
      <c r="D59" s="213"/>
      <c r="E59" s="214"/>
      <c r="F59" s="215"/>
    </row>
    <row r="60" spans="1:6" s="218" customFormat="1">
      <c r="A60" s="85">
        <v>1.5</v>
      </c>
      <c r="B60" s="85" t="s">
        <v>7</v>
      </c>
      <c r="C60" s="216"/>
      <c r="D60" s="40"/>
      <c r="E60" s="217"/>
    </row>
    <row r="61" spans="1:6" s="218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17"/>
    </row>
    <row r="62" spans="1:6" s="218" customFormat="1">
      <c r="A62" s="86" t="s">
        <v>280</v>
      </c>
      <c r="B62" s="46" t="s">
        <v>52</v>
      </c>
      <c r="C62" s="216"/>
      <c r="D62" s="40"/>
      <c r="E62" s="217"/>
    </row>
    <row r="63" spans="1:6" s="218" customFormat="1" ht="30">
      <c r="A63" s="86" t="s">
        <v>281</v>
      </c>
      <c r="B63" s="46" t="s">
        <v>54</v>
      </c>
      <c r="C63" s="216"/>
      <c r="D63" s="40"/>
      <c r="E63" s="217"/>
    </row>
    <row r="64" spans="1:6" s="218" customFormat="1">
      <c r="A64" s="86" t="s">
        <v>282</v>
      </c>
      <c r="B64" s="46" t="s">
        <v>53</v>
      </c>
      <c r="C64" s="40"/>
      <c r="D64" s="40"/>
      <c r="E64" s="217"/>
    </row>
    <row r="65" spans="1:5" s="218" customFormat="1">
      <c r="A65" s="86" t="s">
        <v>283</v>
      </c>
      <c r="B65" s="46" t="s">
        <v>27</v>
      </c>
      <c r="C65" s="216"/>
      <c r="D65" s="40"/>
      <c r="E65" s="217"/>
    </row>
    <row r="66" spans="1:5" s="218" customFormat="1">
      <c r="A66" s="86" t="s">
        <v>309</v>
      </c>
      <c r="B66" s="46" t="s">
        <v>310</v>
      </c>
      <c r="C66" s="216"/>
      <c r="D66" s="40"/>
      <c r="E66" s="217"/>
    </row>
    <row r="67" spans="1:5">
      <c r="A67" s="211">
        <v>2</v>
      </c>
      <c r="B67" s="211" t="s">
        <v>365</v>
      </c>
      <c r="C67" s="220"/>
      <c r="D67" s="83">
        <f>SUM(D68:D74)</f>
        <v>0</v>
      </c>
      <c r="E67" s="94"/>
    </row>
    <row r="68" spans="1:5">
      <c r="A68" s="96">
        <v>2.1</v>
      </c>
      <c r="B68" s="221" t="s">
        <v>89</v>
      </c>
      <c r="C68" s="222"/>
      <c r="D68" s="22"/>
      <c r="E68" s="94"/>
    </row>
    <row r="69" spans="1:5">
      <c r="A69" s="96">
        <v>2.2000000000000002</v>
      </c>
      <c r="B69" s="221" t="s">
        <v>366</v>
      </c>
      <c r="C69" s="222"/>
      <c r="D69" s="22"/>
      <c r="E69" s="94"/>
    </row>
    <row r="70" spans="1:5">
      <c r="A70" s="96">
        <v>2.2999999999999998</v>
      </c>
      <c r="B70" s="221" t="s">
        <v>93</v>
      </c>
      <c r="C70" s="222"/>
      <c r="D70" s="22"/>
      <c r="E70" s="94"/>
    </row>
    <row r="71" spans="1:5">
      <c r="A71" s="96">
        <v>2.4</v>
      </c>
      <c r="B71" s="221" t="s">
        <v>92</v>
      </c>
      <c r="C71" s="222"/>
      <c r="D71" s="22"/>
      <c r="E71" s="94"/>
    </row>
    <row r="72" spans="1:5">
      <c r="A72" s="96">
        <v>2.5</v>
      </c>
      <c r="B72" s="221" t="s">
        <v>367</v>
      </c>
      <c r="C72" s="222"/>
      <c r="D72" s="22"/>
      <c r="E72" s="94"/>
    </row>
    <row r="73" spans="1:5">
      <c r="A73" s="96">
        <v>2.6</v>
      </c>
      <c r="B73" s="221" t="s">
        <v>90</v>
      </c>
      <c r="C73" s="222"/>
      <c r="D73" s="22"/>
      <c r="E73" s="94"/>
    </row>
    <row r="74" spans="1:5">
      <c r="A74" s="96">
        <v>2.7</v>
      </c>
      <c r="B74" s="221" t="s">
        <v>91</v>
      </c>
      <c r="C74" s="223"/>
      <c r="D74" s="22"/>
      <c r="E74" s="94"/>
    </row>
    <row r="75" spans="1:5">
      <c r="A75" s="211">
        <v>3</v>
      </c>
      <c r="B75" s="211" t="s">
        <v>389</v>
      </c>
      <c r="C75" s="83"/>
      <c r="D75" s="22"/>
      <c r="E75" s="94"/>
    </row>
    <row r="76" spans="1:5">
      <c r="A76" s="211">
        <v>4</v>
      </c>
      <c r="B76" s="211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2"/>
      <c r="D77" s="8"/>
      <c r="E77" s="94"/>
    </row>
    <row r="78" spans="1:5">
      <c r="A78" s="96">
        <v>4.2</v>
      </c>
      <c r="B78" s="96" t="s">
        <v>237</v>
      </c>
      <c r="C78" s="223"/>
      <c r="D78" s="8"/>
      <c r="E78" s="94"/>
    </row>
    <row r="79" spans="1:5">
      <c r="A79" s="211">
        <v>5</v>
      </c>
      <c r="B79" s="211" t="s">
        <v>262</v>
      </c>
      <c r="C79" s="236"/>
      <c r="D79" s="223"/>
      <c r="E79" s="94"/>
    </row>
    <row r="80" spans="1:5">
      <c r="B80" s="44"/>
    </row>
    <row r="81" spans="1:9">
      <c r="A81" s="472" t="s">
        <v>431</v>
      </c>
      <c r="B81" s="472"/>
      <c r="C81" s="472"/>
      <c r="D81" s="472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71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topLeftCell="A16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470" t="s">
        <v>97</v>
      </c>
      <c r="D1" s="470"/>
      <c r="E1" s="145"/>
    </row>
    <row r="2" spans="1:12">
      <c r="A2" s="74" t="s">
        <v>128</v>
      </c>
      <c r="B2" s="112"/>
      <c r="C2" s="469" t="s">
        <v>1366</v>
      </c>
      <c r="D2" s="469"/>
      <c r="E2" s="145"/>
    </row>
    <row r="3" spans="1:12">
      <c r="A3" s="74"/>
      <c r="B3" s="112"/>
      <c r="C3" s="311"/>
      <c r="D3" s="311"/>
      <c r="E3" s="145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331" t="s">
        <v>943</v>
      </c>
      <c r="B5" s="12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10"/>
      <c r="B7" s="310"/>
      <c r="C7" s="76"/>
      <c r="D7" s="76"/>
      <c r="E7" s="146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6"/>
    </row>
    <row r="9" spans="1:12" s="9" customFormat="1" ht="18">
      <c r="A9" s="13">
        <v>1</v>
      </c>
      <c r="B9" s="13" t="s">
        <v>57</v>
      </c>
      <c r="C9" s="80">
        <f>SUM(C10,C14,C54,C57,C58,C59,C76)</f>
        <v>280639.04000000004</v>
      </c>
      <c r="D9" s="80">
        <f>SUM(D10,D14,D54,D57,D58,D59,D65,D72,D73)</f>
        <v>224394.04</v>
      </c>
      <c r="E9" s="147"/>
    </row>
    <row r="10" spans="1:12" s="9" customFormat="1" ht="18">
      <c r="A10" s="14">
        <v>1.1000000000000001</v>
      </c>
      <c r="B10" s="14" t="s">
        <v>58</v>
      </c>
      <c r="C10" s="82">
        <f>C11+C12+C13</f>
        <v>26970</v>
      </c>
      <c r="D10" s="82">
        <f>D11+D12+D13</f>
        <v>23501</v>
      </c>
      <c r="E10" s="147"/>
    </row>
    <row r="11" spans="1:12" s="9" customFormat="1" ht="16.5" customHeight="1">
      <c r="A11" s="16" t="s">
        <v>30</v>
      </c>
      <c r="B11" s="16" t="s">
        <v>59</v>
      </c>
      <c r="C11" s="33">
        <v>17345</v>
      </c>
      <c r="D11" s="34">
        <v>13876</v>
      </c>
      <c r="E11" s="147"/>
    </row>
    <row r="12" spans="1:12" ht="16.5" customHeight="1">
      <c r="A12" s="16" t="s">
        <v>31</v>
      </c>
      <c r="B12" s="16" t="s">
        <v>0</v>
      </c>
      <c r="C12" s="33"/>
      <c r="D12" s="34"/>
      <c r="E12" s="145"/>
    </row>
    <row r="13" spans="1:12" ht="16.5" customHeight="1">
      <c r="A13" s="368" t="s">
        <v>455</v>
      </c>
      <c r="B13" s="369" t="s">
        <v>456</v>
      </c>
      <c r="C13" s="33">
        <v>9625</v>
      </c>
      <c r="D13" s="34">
        <v>9625</v>
      </c>
      <c r="E13" s="145"/>
    </row>
    <row r="14" spans="1:12">
      <c r="A14" s="14">
        <v>1.2</v>
      </c>
      <c r="B14" s="14" t="s">
        <v>60</v>
      </c>
      <c r="C14" s="82">
        <f>SUM(C15,C18,C30:C33,C36,C37,C44,C45,C46,C47,C48,C52,C53)</f>
        <v>253669.04</v>
      </c>
      <c r="D14" s="82">
        <f>SUM(D15,D18,D30:D33,D36,D37,D44,D45,D46,D47,D48,D52,D53)</f>
        <v>200893.04</v>
      </c>
      <c r="E14" s="145"/>
    </row>
    <row r="15" spans="1:12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5"/>
    </row>
    <row r="16" spans="1:12" ht="17.25" customHeight="1">
      <c r="A16" s="17" t="s">
        <v>87</v>
      </c>
      <c r="B16" s="17" t="s">
        <v>61</v>
      </c>
      <c r="C16" s="35"/>
      <c r="D16" s="36"/>
      <c r="E16" s="145"/>
    </row>
    <row r="17" spans="1:5" ht="17.25" customHeight="1">
      <c r="A17" s="17" t="s">
        <v>88</v>
      </c>
      <c r="B17" s="17" t="s">
        <v>62</v>
      </c>
      <c r="C17" s="35"/>
      <c r="D17" s="36"/>
      <c r="E17" s="145"/>
    </row>
    <row r="18" spans="1:5">
      <c r="A18" s="16" t="s">
        <v>33</v>
      </c>
      <c r="B18" s="16" t="s">
        <v>2</v>
      </c>
      <c r="C18" s="82">
        <f>SUM(C19:C24,C29)</f>
        <v>1733.4200000000003</v>
      </c>
      <c r="D18" s="82">
        <f>SUM(D19:D24,D29)</f>
        <v>1733.4200000000003</v>
      </c>
      <c r="E18" s="145"/>
    </row>
    <row r="19" spans="1:5" ht="30">
      <c r="A19" s="17" t="s">
        <v>12</v>
      </c>
      <c r="B19" s="17" t="s">
        <v>233</v>
      </c>
      <c r="C19" s="38">
        <v>350.1</v>
      </c>
      <c r="D19" s="38">
        <v>350.1</v>
      </c>
      <c r="E19" s="145"/>
    </row>
    <row r="20" spans="1:5">
      <c r="A20" s="17" t="s">
        <v>13</v>
      </c>
      <c r="B20" s="17" t="s">
        <v>14</v>
      </c>
      <c r="C20" s="39"/>
      <c r="D20" s="39"/>
      <c r="E20" s="145"/>
    </row>
    <row r="21" spans="1:5" ht="30">
      <c r="A21" s="17" t="s">
        <v>264</v>
      </c>
      <c r="B21" s="17" t="s">
        <v>22</v>
      </c>
      <c r="C21" s="40">
        <v>1209.4100000000001</v>
      </c>
      <c r="D21" s="40">
        <v>1209.4100000000001</v>
      </c>
      <c r="E21" s="145"/>
    </row>
    <row r="22" spans="1:5">
      <c r="A22" s="17" t="s">
        <v>265</v>
      </c>
      <c r="B22" s="17" t="s">
        <v>15</v>
      </c>
      <c r="C22" s="40">
        <v>32.5</v>
      </c>
      <c r="D22" s="40">
        <v>32.5</v>
      </c>
      <c r="E22" s="145"/>
    </row>
    <row r="23" spans="1:5">
      <c r="A23" s="17" t="s">
        <v>266</v>
      </c>
      <c r="B23" s="17" t="s">
        <v>16</v>
      </c>
      <c r="C23" s="40"/>
      <c r="D23" s="40"/>
      <c r="E23" s="145"/>
    </row>
    <row r="24" spans="1:5">
      <c r="A24" s="17" t="s">
        <v>267</v>
      </c>
      <c r="B24" s="17" t="s">
        <v>17</v>
      </c>
      <c r="C24" s="115">
        <f>SUM(C25:C28)</f>
        <v>141.41</v>
      </c>
      <c r="D24" s="115">
        <f>SUM(D25:D28)</f>
        <v>141.41</v>
      </c>
      <c r="E24" s="145"/>
    </row>
    <row r="25" spans="1:5" ht="16.5" customHeight="1">
      <c r="A25" s="18" t="s">
        <v>268</v>
      </c>
      <c r="B25" s="18" t="s">
        <v>18</v>
      </c>
      <c r="C25" s="40">
        <v>59.58</v>
      </c>
      <c r="D25" s="40">
        <v>59.58</v>
      </c>
      <c r="E25" s="145"/>
    </row>
    <row r="26" spans="1:5" ht="16.5" customHeight="1">
      <c r="A26" s="18" t="s">
        <v>269</v>
      </c>
      <c r="B26" s="18" t="s">
        <v>19</v>
      </c>
      <c r="C26" s="40">
        <v>81.83</v>
      </c>
      <c r="D26" s="40">
        <v>81.83</v>
      </c>
      <c r="E26" s="145"/>
    </row>
    <row r="27" spans="1:5" ht="16.5" customHeight="1">
      <c r="A27" s="18" t="s">
        <v>270</v>
      </c>
      <c r="B27" s="18" t="s">
        <v>20</v>
      </c>
      <c r="C27" s="37"/>
      <c r="D27" s="40"/>
      <c r="E27" s="145"/>
    </row>
    <row r="28" spans="1:5" ht="16.5" customHeight="1">
      <c r="A28" s="18" t="s">
        <v>271</v>
      </c>
      <c r="B28" s="18" t="s">
        <v>23</v>
      </c>
      <c r="C28" s="37"/>
      <c r="D28" s="41"/>
      <c r="E28" s="145"/>
    </row>
    <row r="29" spans="1:5">
      <c r="A29" s="17" t="s">
        <v>272</v>
      </c>
      <c r="B29" s="17" t="s">
        <v>21</v>
      </c>
      <c r="C29" s="37"/>
      <c r="D29" s="41"/>
      <c r="E29" s="145"/>
    </row>
    <row r="30" spans="1:5">
      <c r="A30" s="16" t="s">
        <v>34</v>
      </c>
      <c r="B30" s="16" t="s">
        <v>3</v>
      </c>
      <c r="C30" s="33"/>
      <c r="D30" s="34"/>
      <c r="E30" s="145"/>
    </row>
    <row r="31" spans="1:5">
      <c r="A31" s="16" t="s">
        <v>35</v>
      </c>
      <c r="B31" s="16" t="s">
        <v>4</v>
      </c>
      <c r="C31" s="33"/>
      <c r="D31" s="34"/>
      <c r="E31" s="145"/>
    </row>
    <row r="32" spans="1:5">
      <c r="A32" s="16" t="s">
        <v>36</v>
      </c>
      <c r="B32" s="16" t="s">
        <v>5</v>
      </c>
      <c r="C32" s="33"/>
      <c r="D32" s="34"/>
      <c r="E32" s="145"/>
    </row>
    <row r="33" spans="1:5">
      <c r="A33" s="16" t="s">
        <v>37</v>
      </c>
      <c r="B33" s="16" t="s">
        <v>63</v>
      </c>
      <c r="C33" s="82">
        <f>SUM(C34:C35)</f>
        <v>22535</v>
      </c>
      <c r="D33" s="82">
        <f>SUM(D34:D35)</f>
        <v>22535</v>
      </c>
      <c r="E33" s="145"/>
    </row>
    <row r="34" spans="1:5">
      <c r="A34" s="17" t="s">
        <v>273</v>
      </c>
      <c r="B34" s="17" t="s">
        <v>56</v>
      </c>
      <c r="C34" s="36">
        <v>22535</v>
      </c>
      <c r="D34" s="36">
        <v>22535</v>
      </c>
      <c r="E34" s="145"/>
    </row>
    <row r="35" spans="1:5">
      <c r="A35" s="17" t="s">
        <v>274</v>
      </c>
      <c r="B35" s="17" t="s">
        <v>55</v>
      </c>
      <c r="C35" s="34"/>
      <c r="D35" s="34"/>
      <c r="E35" s="145"/>
    </row>
    <row r="36" spans="1:5">
      <c r="A36" s="16" t="s">
        <v>38</v>
      </c>
      <c r="B36" s="16" t="s">
        <v>49</v>
      </c>
      <c r="C36" s="34">
        <v>167.15</v>
      </c>
      <c r="D36" s="34">
        <v>167.15</v>
      </c>
      <c r="E36" s="145"/>
    </row>
    <row r="37" spans="1:5">
      <c r="A37" s="16" t="s">
        <v>39</v>
      </c>
      <c r="B37" s="16" t="s">
        <v>326</v>
      </c>
      <c r="C37" s="81">
        <f>SUM(C38:C43)</f>
        <v>153374</v>
      </c>
      <c r="D37" s="82">
        <f>SUM(D38:D43)</f>
        <v>100598</v>
      </c>
      <c r="E37" s="145"/>
    </row>
    <row r="38" spans="1:5">
      <c r="A38" s="17" t="s">
        <v>323</v>
      </c>
      <c r="B38" s="17" t="s">
        <v>327</v>
      </c>
      <c r="C38" s="33">
        <v>52776</v>
      </c>
      <c r="D38" s="33"/>
      <c r="E38" s="145"/>
    </row>
    <row r="39" spans="1:5">
      <c r="A39" s="17" t="s">
        <v>324</v>
      </c>
      <c r="B39" s="17" t="s">
        <v>328</v>
      </c>
      <c r="C39" s="33">
        <v>100198</v>
      </c>
      <c r="D39" s="35">
        <v>100198</v>
      </c>
      <c r="E39" s="145"/>
    </row>
    <row r="40" spans="1:5">
      <c r="A40" s="17" t="s">
        <v>325</v>
      </c>
      <c r="B40" s="17" t="s">
        <v>331</v>
      </c>
      <c r="C40" s="33"/>
      <c r="D40" s="36"/>
      <c r="E40" s="145"/>
    </row>
    <row r="41" spans="1:5">
      <c r="A41" s="17" t="s">
        <v>330</v>
      </c>
      <c r="B41" s="17" t="s">
        <v>332</v>
      </c>
      <c r="C41" s="33">
        <v>400</v>
      </c>
      <c r="D41" s="36">
        <v>400</v>
      </c>
      <c r="E41" s="145"/>
    </row>
    <row r="42" spans="1:5">
      <c r="A42" s="17" t="s">
        <v>333</v>
      </c>
      <c r="B42" s="17" t="s">
        <v>429</v>
      </c>
      <c r="C42" s="33"/>
      <c r="D42" s="36"/>
      <c r="E42" s="145"/>
    </row>
    <row r="43" spans="1:5">
      <c r="A43" s="17" t="s">
        <v>430</v>
      </c>
      <c r="B43" s="17" t="s">
        <v>329</v>
      </c>
      <c r="C43" s="33"/>
      <c r="D43" s="36"/>
      <c r="E43" s="145"/>
    </row>
    <row r="44" spans="1:5" ht="30">
      <c r="A44" s="16" t="s">
        <v>40</v>
      </c>
      <c r="B44" s="16" t="s">
        <v>28</v>
      </c>
      <c r="C44" s="34">
        <v>1500</v>
      </c>
      <c r="D44" s="34">
        <v>1500</v>
      </c>
      <c r="E44" s="145"/>
    </row>
    <row r="45" spans="1:5">
      <c r="A45" s="16" t="s">
        <v>41</v>
      </c>
      <c r="B45" s="16" t="s">
        <v>24</v>
      </c>
      <c r="C45" s="34">
        <v>95</v>
      </c>
      <c r="D45" s="34">
        <v>95</v>
      </c>
      <c r="E45" s="145"/>
    </row>
    <row r="46" spans="1:5">
      <c r="A46" s="16" t="s">
        <v>42</v>
      </c>
      <c r="B46" s="16" t="s">
        <v>25</v>
      </c>
      <c r="C46" s="34"/>
      <c r="D46" s="34"/>
      <c r="E46" s="145"/>
    </row>
    <row r="47" spans="1:5">
      <c r="A47" s="16" t="s">
        <v>43</v>
      </c>
      <c r="B47" s="16" t="s">
        <v>26</v>
      </c>
      <c r="C47" s="34">
        <v>3600</v>
      </c>
      <c r="D47" s="34">
        <v>3600</v>
      </c>
      <c r="E47" s="145"/>
    </row>
    <row r="48" spans="1:5">
      <c r="A48" s="16" t="s">
        <v>44</v>
      </c>
      <c r="B48" s="16" t="s">
        <v>279</v>
      </c>
      <c r="C48" s="82">
        <f>SUM(C49:C51)</f>
        <v>70364.47</v>
      </c>
      <c r="D48" s="82">
        <f>SUM(D49:D51)</f>
        <v>70364.47</v>
      </c>
      <c r="E48" s="145"/>
    </row>
    <row r="49" spans="1:5">
      <c r="A49" s="95" t="s">
        <v>338</v>
      </c>
      <c r="B49" s="95" t="s">
        <v>341</v>
      </c>
      <c r="C49" s="36">
        <v>64464.47</v>
      </c>
      <c r="D49" s="36">
        <v>64464.47</v>
      </c>
      <c r="E49" s="145"/>
    </row>
    <row r="50" spans="1:5">
      <c r="A50" s="95" t="s">
        <v>339</v>
      </c>
      <c r="B50" s="95" t="s">
        <v>340</v>
      </c>
      <c r="C50" s="36">
        <v>5900</v>
      </c>
      <c r="D50" s="36">
        <v>5900</v>
      </c>
      <c r="E50" s="145"/>
    </row>
    <row r="51" spans="1:5">
      <c r="A51" s="95" t="s">
        <v>342</v>
      </c>
      <c r="B51" s="95" t="s">
        <v>343</v>
      </c>
      <c r="C51" s="34"/>
      <c r="D51" s="34"/>
      <c r="E51" s="145"/>
    </row>
    <row r="52" spans="1:5" ht="26.25" customHeight="1">
      <c r="A52" s="16" t="s">
        <v>45</v>
      </c>
      <c r="B52" s="16" t="s">
        <v>29</v>
      </c>
      <c r="C52" s="34"/>
      <c r="D52" s="34"/>
      <c r="E52" s="145"/>
    </row>
    <row r="53" spans="1:5">
      <c r="A53" s="16" t="s">
        <v>46</v>
      </c>
      <c r="B53" s="16" t="s">
        <v>6</v>
      </c>
      <c r="C53" s="34">
        <v>300</v>
      </c>
      <c r="D53" s="34">
        <v>300</v>
      </c>
      <c r="E53" s="145"/>
    </row>
    <row r="54" spans="1:5" ht="30">
      <c r="A54" s="14">
        <v>1.3</v>
      </c>
      <c r="B54" s="85" t="s">
        <v>368</v>
      </c>
      <c r="C54" s="82">
        <f>SUM(C55:C56)</f>
        <v>0</v>
      </c>
      <c r="D54" s="82">
        <f>SUM(D55:D56)</f>
        <v>0</v>
      </c>
      <c r="E54" s="145"/>
    </row>
    <row r="55" spans="1:5" ht="30">
      <c r="A55" s="16" t="s">
        <v>50</v>
      </c>
      <c r="B55" s="16" t="s">
        <v>48</v>
      </c>
      <c r="C55" s="33"/>
      <c r="D55" s="34"/>
      <c r="E55" s="145"/>
    </row>
    <row r="56" spans="1:5">
      <c r="A56" s="16" t="s">
        <v>51</v>
      </c>
      <c r="B56" s="16" t="s">
        <v>47</v>
      </c>
      <c r="C56" s="33"/>
      <c r="D56" s="34"/>
      <c r="E56" s="145"/>
    </row>
    <row r="57" spans="1:5">
      <c r="A57" s="14">
        <v>1.4</v>
      </c>
      <c r="B57" s="14" t="s">
        <v>370</v>
      </c>
      <c r="C57" s="33"/>
      <c r="D57" s="34"/>
      <c r="E57" s="145"/>
    </row>
    <row r="58" spans="1:5">
      <c r="A58" s="14">
        <v>1.5</v>
      </c>
      <c r="B58" s="14" t="s">
        <v>7</v>
      </c>
      <c r="C58" s="37"/>
      <c r="D58" s="40"/>
      <c r="E58" s="145"/>
    </row>
    <row r="59" spans="1:5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5"/>
    </row>
    <row r="60" spans="1:5">
      <c r="A60" s="16" t="s">
        <v>280</v>
      </c>
      <c r="B60" s="46" t="s">
        <v>52</v>
      </c>
      <c r="C60" s="37"/>
      <c r="D60" s="40"/>
      <c r="E60" s="145"/>
    </row>
    <row r="61" spans="1:5" ht="30">
      <c r="A61" s="16" t="s">
        <v>281</v>
      </c>
      <c r="B61" s="46" t="s">
        <v>54</v>
      </c>
      <c r="C61" s="37"/>
      <c r="D61" s="40"/>
      <c r="E61" s="145"/>
    </row>
    <row r="62" spans="1:5">
      <c r="A62" s="16" t="s">
        <v>282</v>
      </c>
      <c r="B62" s="46" t="s">
        <v>53</v>
      </c>
      <c r="C62" s="40"/>
      <c r="D62" s="40"/>
      <c r="E62" s="145"/>
    </row>
    <row r="63" spans="1:5">
      <c r="A63" s="16" t="s">
        <v>283</v>
      </c>
      <c r="B63" s="46" t="s">
        <v>27</v>
      </c>
      <c r="C63" s="37"/>
      <c r="D63" s="40"/>
      <c r="E63" s="145"/>
    </row>
    <row r="64" spans="1:5">
      <c r="A64" s="16" t="s">
        <v>309</v>
      </c>
      <c r="B64" s="193" t="s">
        <v>310</v>
      </c>
      <c r="C64" s="37"/>
      <c r="D64" s="194"/>
      <c r="E64" s="145"/>
    </row>
    <row r="65" spans="1:5">
      <c r="A65" s="13">
        <v>2</v>
      </c>
      <c r="B65" s="47" t="s">
        <v>95</v>
      </c>
      <c r="C65" s="239"/>
      <c r="D65" s="116">
        <f>SUM(D66:D71)</f>
        <v>0</v>
      </c>
      <c r="E65" s="145"/>
    </row>
    <row r="66" spans="1:5">
      <c r="A66" s="15">
        <v>2.1</v>
      </c>
      <c r="B66" s="48" t="s">
        <v>89</v>
      </c>
      <c r="C66" s="239"/>
      <c r="D66" s="42"/>
      <c r="E66" s="145"/>
    </row>
    <row r="67" spans="1:5">
      <c r="A67" s="15">
        <v>2.2000000000000002</v>
      </c>
      <c r="B67" s="48" t="s">
        <v>93</v>
      </c>
      <c r="C67" s="241"/>
      <c r="D67" s="43"/>
      <c r="E67" s="145"/>
    </row>
    <row r="68" spans="1:5">
      <c r="A68" s="15">
        <v>2.2999999999999998</v>
      </c>
      <c r="B68" s="48" t="s">
        <v>92</v>
      </c>
      <c r="C68" s="241"/>
      <c r="D68" s="43"/>
      <c r="E68" s="145"/>
    </row>
    <row r="69" spans="1:5">
      <c r="A69" s="15">
        <v>2.4</v>
      </c>
      <c r="B69" s="48" t="s">
        <v>94</v>
      </c>
      <c r="C69" s="241"/>
      <c r="D69" s="43"/>
      <c r="E69" s="145"/>
    </row>
    <row r="70" spans="1:5">
      <c r="A70" s="15">
        <v>2.5</v>
      </c>
      <c r="B70" s="48" t="s">
        <v>90</v>
      </c>
      <c r="C70" s="241"/>
      <c r="D70" s="43"/>
      <c r="E70" s="145"/>
    </row>
    <row r="71" spans="1:5">
      <c r="A71" s="15">
        <v>2.6</v>
      </c>
      <c r="B71" s="48" t="s">
        <v>91</v>
      </c>
      <c r="C71" s="241"/>
      <c r="D71" s="43"/>
      <c r="E71" s="145"/>
    </row>
    <row r="72" spans="1:5" s="2" customFormat="1">
      <c r="A72" s="13">
        <v>3</v>
      </c>
      <c r="B72" s="237" t="s">
        <v>389</v>
      </c>
      <c r="C72" s="240"/>
      <c r="D72" s="238"/>
      <c r="E72" s="103"/>
    </row>
    <row r="73" spans="1:5" s="2" customFormat="1">
      <c r="A73" s="13">
        <v>4</v>
      </c>
      <c r="B73" s="13" t="s">
        <v>235</v>
      </c>
      <c r="C73" s="240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5" t="s">
        <v>262</v>
      </c>
      <c r="C76" s="8"/>
      <c r="D76" s="83"/>
      <c r="E76" s="103"/>
    </row>
    <row r="77" spans="1:5" s="2" customFormat="1">
      <c r="A77" s="320"/>
      <c r="B77" s="320"/>
      <c r="C77" s="12"/>
      <c r="D77" s="12"/>
      <c r="E77" s="103"/>
    </row>
    <row r="78" spans="1:5" s="2" customFormat="1">
      <c r="A78" s="472" t="s">
        <v>431</v>
      </c>
      <c r="B78" s="472"/>
      <c r="C78" s="472"/>
      <c r="D78" s="472"/>
      <c r="E78" s="103"/>
    </row>
    <row r="79" spans="1:5" s="2" customFormat="1">
      <c r="A79" s="320"/>
      <c r="B79" s="320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473" t="s">
        <v>433</v>
      </c>
      <c r="C85" s="473"/>
      <c r="D85" s="473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473" t="s">
        <v>435</v>
      </c>
      <c r="C87" s="473"/>
      <c r="D87" s="473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470" t="s">
        <v>97</v>
      </c>
      <c r="D1" s="470"/>
      <c r="E1" s="89"/>
    </row>
    <row r="2" spans="1:5" s="6" customFormat="1">
      <c r="A2" s="72" t="s">
        <v>301</v>
      </c>
      <c r="B2" s="75"/>
      <c r="C2" s="474" t="s">
        <v>1366</v>
      </c>
      <c r="D2" s="474"/>
      <c r="E2" s="89"/>
    </row>
    <row r="3" spans="1:5" s="6" customFormat="1">
      <c r="A3" s="74" t="s">
        <v>128</v>
      </c>
      <c r="B3" s="72"/>
      <c r="C3" s="154"/>
      <c r="D3" s="154"/>
      <c r="E3" s="89"/>
    </row>
    <row r="4" spans="1:5" s="6" customFormat="1">
      <c r="A4" s="75" t="s">
        <v>257</v>
      </c>
      <c r="B4" s="74"/>
      <c r="C4" s="154"/>
      <c r="D4" s="154"/>
      <c r="E4" s="89"/>
    </row>
    <row r="5" spans="1:5">
      <c r="A5" s="75" t="str">
        <f>'ფორმა N2'!A5</f>
        <v>დავით თარხან-მოურავი ირმა ინაშვილი საქართველოს პატრიოტთა ალიანსი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16" t="s">
        <v>942</v>
      </c>
      <c r="C17" s="4">
        <v>300</v>
      </c>
      <c r="D17" s="4">
        <v>300</v>
      </c>
      <c r="E17" s="92"/>
    </row>
    <row r="18" spans="1:5" s="10" customFormat="1" ht="18" customHeight="1">
      <c r="A18" s="96" t="s">
        <v>305</v>
      </c>
      <c r="B18" s="85"/>
      <c r="C18" s="4"/>
      <c r="D18" s="4"/>
      <c r="E18" s="92"/>
    </row>
    <row r="19" spans="1:5" s="10" customFormat="1">
      <c r="A19" s="85" t="s">
        <v>261</v>
      </c>
      <c r="B19" s="85"/>
      <c r="C19" s="4"/>
      <c r="D19" s="4"/>
      <c r="E19" s="92"/>
    </row>
    <row r="20" spans="1:5" s="10" customFormat="1">
      <c r="A20" s="85" t="s">
        <v>261</v>
      </c>
      <c r="B20" s="85"/>
      <c r="C20" s="4"/>
      <c r="D20" s="4"/>
      <c r="E20" s="92"/>
    </row>
    <row r="21" spans="1:5" s="10" customFormat="1">
      <c r="A21" s="85" t="s">
        <v>261</v>
      </c>
      <c r="B21" s="85"/>
      <c r="C21" s="4"/>
      <c r="D21" s="4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300</v>
      </c>
      <c r="D25" s="84">
        <f>SUM(D10:D24)</f>
        <v>300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2" t="s">
        <v>373</v>
      </c>
    </row>
    <row r="30" spans="1:5">
      <c r="A30" s="192"/>
    </row>
    <row r="31" spans="1:5">
      <c r="A31" s="192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0"/>
  <sheetViews>
    <sheetView tabSelected="1" view="pageBreakPreview" topLeftCell="A55" zoomScale="80" zoomScaleSheetLayoutView="80" workbookViewId="0">
      <selection activeCell="I81" sqref="I81"/>
    </sheetView>
  </sheetViews>
  <sheetFormatPr defaultRowHeight="15"/>
  <cols>
    <col min="1" max="1" width="5.42578125" style="176" customWidth="1"/>
    <col min="2" max="2" width="20.85546875" style="176" customWidth="1"/>
    <col min="3" max="3" width="26" style="176" customWidth="1"/>
    <col min="4" max="4" width="27.140625" style="543" customWidth="1"/>
    <col min="5" max="5" width="18.140625" style="525" customWidth="1"/>
    <col min="6" max="6" width="14.7109375" style="176" customWidth="1"/>
    <col min="7" max="7" width="15.5703125" style="548" customWidth="1"/>
    <col min="8" max="8" width="14.7109375" style="176" customWidth="1"/>
    <col min="9" max="9" width="29.7109375" style="548" customWidth="1"/>
    <col min="10" max="10" width="0" style="176" hidden="1" customWidth="1"/>
    <col min="11" max="16384" width="9.140625" style="176"/>
  </cols>
  <sheetData>
    <row r="1" spans="1:10">
      <c r="A1" s="72" t="s">
        <v>406</v>
      </c>
      <c r="B1" s="72"/>
      <c r="C1" s="75"/>
      <c r="D1" s="526"/>
      <c r="E1" s="510"/>
      <c r="F1" s="75"/>
      <c r="G1" s="460"/>
      <c r="H1" s="246"/>
      <c r="I1" s="470" t="s">
        <v>97</v>
      </c>
      <c r="J1" s="470"/>
    </row>
    <row r="2" spans="1:10">
      <c r="A2" s="74" t="s">
        <v>128</v>
      </c>
      <c r="B2" s="72"/>
      <c r="C2" s="75"/>
      <c r="D2" s="526"/>
      <c r="E2" s="510"/>
      <c r="F2" s="75"/>
      <c r="G2" s="460"/>
      <c r="H2" s="246"/>
      <c r="I2" s="474" t="s">
        <v>1366</v>
      </c>
      <c r="J2" s="474"/>
    </row>
    <row r="3" spans="1:10">
      <c r="A3" s="74"/>
      <c r="B3" s="74"/>
      <c r="C3" s="72"/>
      <c r="D3" s="527"/>
      <c r="E3" s="511"/>
      <c r="F3" s="72"/>
      <c r="G3" s="460"/>
      <c r="H3" s="246"/>
      <c r="I3" s="460"/>
    </row>
    <row r="4" spans="1:10">
      <c r="A4" s="75" t="s">
        <v>257</v>
      </c>
      <c r="B4" s="75"/>
      <c r="C4" s="75"/>
      <c r="D4" s="526"/>
      <c r="E4" s="510"/>
      <c r="F4" s="75"/>
      <c r="G4" s="74"/>
      <c r="H4" s="74"/>
      <c r="I4" s="74"/>
    </row>
    <row r="5" spans="1:10">
      <c r="A5" s="331" t="s">
        <v>943</v>
      </c>
      <c r="B5" s="12"/>
      <c r="C5" s="78"/>
      <c r="D5" s="528"/>
      <c r="E5" s="512"/>
      <c r="F5" s="78"/>
      <c r="G5" s="79"/>
      <c r="H5" s="79"/>
      <c r="I5" s="79"/>
    </row>
    <row r="6" spans="1:10">
      <c r="A6" s="75"/>
      <c r="B6" s="75"/>
      <c r="C6" s="75"/>
      <c r="D6" s="526"/>
      <c r="E6" s="510"/>
      <c r="F6" s="75"/>
      <c r="G6" s="74"/>
      <c r="H6" s="74"/>
      <c r="I6" s="74"/>
    </row>
    <row r="7" spans="1:10">
      <c r="A7" s="245"/>
      <c r="B7" s="245"/>
      <c r="C7" s="245"/>
      <c r="D7" s="529"/>
      <c r="E7" s="459"/>
      <c r="F7" s="245"/>
      <c r="G7" s="76"/>
      <c r="H7" s="76"/>
      <c r="I7" s="76"/>
    </row>
    <row r="8" spans="1:10" ht="45">
      <c r="A8" s="88" t="s">
        <v>64</v>
      </c>
      <c r="B8" s="88" t="s">
        <v>312</v>
      </c>
      <c r="C8" s="88" t="s">
        <v>313</v>
      </c>
      <c r="D8" s="530" t="s">
        <v>215</v>
      </c>
      <c r="E8" s="513" t="s">
        <v>317</v>
      </c>
      <c r="F8" s="88" t="s">
        <v>320</v>
      </c>
      <c r="G8" s="544" t="s">
        <v>10</v>
      </c>
      <c r="H8" s="77" t="s">
        <v>9</v>
      </c>
      <c r="I8" s="544" t="s">
        <v>357</v>
      </c>
      <c r="J8" s="203" t="s">
        <v>319</v>
      </c>
    </row>
    <row r="9" spans="1:10">
      <c r="A9" s="96">
        <v>1</v>
      </c>
      <c r="B9" s="417" t="s">
        <v>520</v>
      </c>
      <c r="C9" s="96" t="s">
        <v>521</v>
      </c>
      <c r="D9" s="531" t="s">
        <v>622</v>
      </c>
      <c r="E9" s="421" t="s">
        <v>652</v>
      </c>
      <c r="F9" s="96" t="s">
        <v>319</v>
      </c>
      <c r="G9" s="545">
        <v>200</v>
      </c>
      <c r="H9" s="441">
        <f t="shared" ref="H9:H69" si="0">G9-I9</f>
        <v>160</v>
      </c>
      <c r="I9" s="545">
        <f t="shared" ref="I9:I39" si="1">G9*20%</f>
        <v>40</v>
      </c>
    </row>
    <row r="10" spans="1:10">
      <c r="A10" s="96">
        <v>2</v>
      </c>
      <c r="B10" s="417" t="s">
        <v>522</v>
      </c>
      <c r="C10" s="96" t="s">
        <v>523</v>
      </c>
      <c r="D10" s="531" t="s">
        <v>623</v>
      </c>
      <c r="E10" s="421" t="s">
        <v>652</v>
      </c>
      <c r="F10" s="96" t="s">
        <v>319</v>
      </c>
      <c r="G10" s="545">
        <v>200</v>
      </c>
      <c r="H10" s="441">
        <f t="shared" si="0"/>
        <v>160</v>
      </c>
      <c r="I10" s="545">
        <f t="shared" si="1"/>
        <v>40</v>
      </c>
    </row>
    <row r="11" spans="1:10">
      <c r="A11" s="96">
        <v>3</v>
      </c>
      <c r="B11" s="417" t="s">
        <v>524</v>
      </c>
      <c r="C11" s="96" t="s">
        <v>525</v>
      </c>
      <c r="D11" s="532">
        <v>37001016443</v>
      </c>
      <c r="E11" s="421" t="s">
        <v>652</v>
      </c>
      <c r="F11" s="96" t="s">
        <v>319</v>
      </c>
      <c r="G11" s="545">
        <v>200</v>
      </c>
      <c r="H11" s="441">
        <f t="shared" si="0"/>
        <v>160</v>
      </c>
      <c r="I11" s="545">
        <f t="shared" si="1"/>
        <v>40</v>
      </c>
    </row>
    <row r="12" spans="1:10">
      <c r="A12" s="96">
        <v>4</v>
      </c>
      <c r="B12" s="417" t="s">
        <v>526</v>
      </c>
      <c r="C12" s="96" t="s">
        <v>527</v>
      </c>
      <c r="D12" s="532">
        <v>38001000478</v>
      </c>
      <c r="E12" s="421" t="s">
        <v>652</v>
      </c>
      <c r="F12" s="96" t="s">
        <v>319</v>
      </c>
      <c r="G12" s="545">
        <v>200</v>
      </c>
      <c r="H12" s="441">
        <f t="shared" si="0"/>
        <v>160</v>
      </c>
      <c r="I12" s="545">
        <f t="shared" si="1"/>
        <v>40</v>
      </c>
    </row>
    <row r="13" spans="1:10">
      <c r="A13" s="96">
        <v>5</v>
      </c>
      <c r="B13" s="417" t="s">
        <v>528</v>
      </c>
      <c r="C13" s="96" t="s">
        <v>529</v>
      </c>
      <c r="D13" s="531" t="s">
        <v>624</v>
      </c>
      <c r="E13" s="421" t="s">
        <v>652</v>
      </c>
      <c r="F13" s="96" t="s">
        <v>319</v>
      </c>
      <c r="G13" s="545">
        <v>200</v>
      </c>
      <c r="H13" s="441">
        <f t="shared" si="0"/>
        <v>160</v>
      </c>
      <c r="I13" s="545">
        <f t="shared" si="1"/>
        <v>40</v>
      </c>
    </row>
    <row r="14" spans="1:10">
      <c r="A14" s="96">
        <v>6</v>
      </c>
      <c r="B14" s="417" t="s">
        <v>530</v>
      </c>
      <c r="C14" s="96" t="s">
        <v>531</v>
      </c>
      <c r="D14" s="532">
        <v>17001026612</v>
      </c>
      <c r="E14" s="421" t="s">
        <v>652</v>
      </c>
      <c r="F14" s="96" t="s">
        <v>319</v>
      </c>
      <c r="G14" s="545">
        <v>200</v>
      </c>
      <c r="H14" s="441">
        <f t="shared" si="0"/>
        <v>160</v>
      </c>
      <c r="I14" s="545">
        <f t="shared" si="1"/>
        <v>40</v>
      </c>
    </row>
    <row r="15" spans="1:10">
      <c r="A15" s="96">
        <v>7</v>
      </c>
      <c r="B15" s="417" t="s">
        <v>532</v>
      </c>
      <c r="C15" s="96" t="s">
        <v>533</v>
      </c>
      <c r="D15" s="531" t="s">
        <v>625</v>
      </c>
      <c r="E15" s="421" t="s">
        <v>652</v>
      </c>
      <c r="F15" s="96" t="s">
        <v>319</v>
      </c>
      <c r="G15" s="545">
        <v>200</v>
      </c>
      <c r="H15" s="441">
        <f t="shared" si="0"/>
        <v>160</v>
      </c>
      <c r="I15" s="545">
        <f t="shared" si="1"/>
        <v>40</v>
      </c>
    </row>
    <row r="16" spans="1:10">
      <c r="A16" s="96">
        <v>8</v>
      </c>
      <c r="B16" s="417" t="s">
        <v>532</v>
      </c>
      <c r="C16" s="96" t="s">
        <v>534</v>
      </c>
      <c r="D16" s="531" t="s">
        <v>626</v>
      </c>
      <c r="E16" s="421" t="s">
        <v>652</v>
      </c>
      <c r="F16" s="96" t="s">
        <v>319</v>
      </c>
      <c r="G16" s="545">
        <v>200</v>
      </c>
      <c r="H16" s="441">
        <f t="shared" si="0"/>
        <v>160</v>
      </c>
      <c r="I16" s="545">
        <f t="shared" si="1"/>
        <v>40</v>
      </c>
    </row>
    <row r="17" spans="1:9">
      <c r="A17" s="96">
        <v>9</v>
      </c>
      <c r="B17" s="417" t="s">
        <v>532</v>
      </c>
      <c r="C17" s="96" t="s">
        <v>535</v>
      </c>
      <c r="D17" s="531" t="s">
        <v>627</v>
      </c>
      <c r="E17" s="421" t="s">
        <v>652</v>
      </c>
      <c r="F17" s="96" t="s">
        <v>319</v>
      </c>
      <c r="G17" s="545">
        <v>200</v>
      </c>
      <c r="H17" s="441">
        <f t="shared" si="0"/>
        <v>160</v>
      </c>
      <c r="I17" s="545">
        <f t="shared" si="1"/>
        <v>40</v>
      </c>
    </row>
    <row r="18" spans="1:9">
      <c r="A18" s="96">
        <v>10</v>
      </c>
      <c r="B18" s="417" t="s">
        <v>536</v>
      </c>
      <c r="C18" s="96" t="s">
        <v>537</v>
      </c>
      <c r="D18" s="531" t="s">
        <v>628</v>
      </c>
      <c r="E18" s="421" t="s">
        <v>652</v>
      </c>
      <c r="F18" s="96" t="s">
        <v>319</v>
      </c>
      <c r="G18" s="545">
        <v>200</v>
      </c>
      <c r="H18" s="441">
        <f t="shared" si="0"/>
        <v>160</v>
      </c>
      <c r="I18" s="545">
        <f t="shared" si="1"/>
        <v>40</v>
      </c>
    </row>
    <row r="19" spans="1:9">
      <c r="A19" s="96">
        <v>11</v>
      </c>
      <c r="B19" s="420" t="s">
        <v>538</v>
      </c>
      <c r="C19" s="96" t="s">
        <v>539</v>
      </c>
      <c r="D19" s="531" t="s">
        <v>629</v>
      </c>
      <c r="E19" s="421" t="s">
        <v>652</v>
      </c>
      <c r="F19" s="96" t="s">
        <v>319</v>
      </c>
      <c r="G19" s="545">
        <v>200</v>
      </c>
      <c r="H19" s="441">
        <f t="shared" si="0"/>
        <v>160</v>
      </c>
      <c r="I19" s="545">
        <f t="shared" si="1"/>
        <v>40</v>
      </c>
    </row>
    <row r="20" spans="1:9">
      <c r="A20" s="96">
        <v>12</v>
      </c>
      <c r="B20" s="417" t="s">
        <v>522</v>
      </c>
      <c r="C20" s="96" t="s">
        <v>540</v>
      </c>
      <c r="D20" s="531" t="s">
        <v>630</v>
      </c>
      <c r="E20" s="421" t="s">
        <v>652</v>
      </c>
      <c r="F20" s="96" t="s">
        <v>319</v>
      </c>
      <c r="G20" s="545">
        <v>200</v>
      </c>
      <c r="H20" s="441">
        <f t="shared" si="0"/>
        <v>160</v>
      </c>
      <c r="I20" s="545">
        <f t="shared" si="1"/>
        <v>40</v>
      </c>
    </row>
    <row r="21" spans="1:9">
      <c r="A21" s="96">
        <v>13</v>
      </c>
      <c r="B21" s="417" t="s">
        <v>538</v>
      </c>
      <c r="C21" s="96" t="s">
        <v>541</v>
      </c>
      <c r="D21" s="531" t="s">
        <v>631</v>
      </c>
      <c r="E21" s="421" t="s">
        <v>652</v>
      </c>
      <c r="F21" s="96" t="s">
        <v>319</v>
      </c>
      <c r="G21" s="545">
        <v>200</v>
      </c>
      <c r="H21" s="441">
        <f t="shared" si="0"/>
        <v>160</v>
      </c>
      <c r="I21" s="545">
        <f t="shared" si="1"/>
        <v>40</v>
      </c>
    </row>
    <row r="22" spans="1:9">
      <c r="A22" s="96">
        <v>14</v>
      </c>
      <c r="B22" s="417" t="s">
        <v>542</v>
      </c>
      <c r="C22" s="96" t="s">
        <v>543</v>
      </c>
      <c r="D22" s="531" t="s">
        <v>632</v>
      </c>
      <c r="E22" s="421" t="s">
        <v>652</v>
      </c>
      <c r="F22" s="96" t="s">
        <v>319</v>
      </c>
      <c r="G22" s="545">
        <v>200</v>
      </c>
      <c r="H22" s="441">
        <f t="shared" si="0"/>
        <v>160</v>
      </c>
      <c r="I22" s="545">
        <f t="shared" si="1"/>
        <v>40</v>
      </c>
    </row>
    <row r="23" spans="1:9">
      <c r="A23" s="96">
        <v>15</v>
      </c>
      <c r="B23" s="417" t="s">
        <v>544</v>
      </c>
      <c r="C23" s="96" t="s">
        <v>545</v>
      </c>
      <c r="D23" s="532">
        <v>41001011680</v>
      </c>
      <c r="E23" s="421" t="s">
        <v>652</v>
      </c>
      <c r="F23" s="96" t="s">
        <v>319</v>
      </c>
      <c r="G23" s="545">
        <v>200</v>
      </c>
      <c r="H23" s="441">
        <f t="shared" si="0"/>
        <v>160</v>
      </c>
      <c r="I23" s="545">
        <f t="shared" si="1"/>
        <v>40</v>
      </c>
    </row>
    <row r="24" spans="1:9">
      <c r="A24" s="96">
        <v>16</v>
      </c>
      <c r="B24" s="417" t="s">
        <v>546</v>
      </c>
      <c r="C24" s="96" t="s">
        <v>547</v>
      </c>
      <c r="D24" s="532">
        <v>33001064363</v>
      </c>
      <c r="E24" s="421" t="s">
        <v>652</v>
      </c>
      <c r="F24" s="96" t="s">
        <v>319</v>
      </c>
      <c r="G24" s="545">
        <v>200</v>
      </c>
      <c r="H24" s="441">
        <f t="shared" si="0"/>
        <v>160</v>
      </c>
      <c r="I24" s="545">
        <f t="shared" si="1"/>
        <v>40</v>
      </c>
    </row>
    <row r="25" spans="1:9">
      <c r="A25" s="96">
        <v>17</v>
      </c>
      <c r="B25" s="417" t="s">
        <v>548</v>
      </c>
      <c r="C25" s="96" t="s">
        <v>549</v>
      </c>
      <c r="D25" s="533">
        <v>11001031803</v>
      </c>
      <c r="E25" s="421" t="s">
        <v>652</v>
      </c>
      <c r="F25" s="96" t="s">
        <v>319</v>
      </c>
      <c r="G25" s="545">
        <v>200</v>
      </c>
      <c r="H25" s="441">
        <f t="shared" si="0"/>
        <v>160</v>
      </c>
      <c r="I25" s="545">
        <f t="shared" si="1"/>
        <v>40</v>
      </c>
    </row>
    <row r="26" spans="1:9">
      <c r="A26" s="96">
        <v>18</v>
      </c>
      <c r="B26" s="417" t="s">
        <v>550</v>
      </c>
      <c r="C26" s="96" t="s">
        <v>551</v>
      </c>
      <c r="D26" s="531" t="s">
        <v>633</v>
      </c>
      <c r="E26" s="421" t="s">
        <v>652</v>
      </c>
      <c r="F26" s="96" t="s">
        <v>319</v>
      </c>
      <c r="G26" s="545">
        <v>200</v>
      </c>
      <c r="H26" s="441">
        <f t="shared" si="0"/>
        <v>160</v>
      </c>
      <c r="I26" s="545">
        <f t="shared" si="1"/>
        <v>40</v>
      </c>
    </row>
    <row r="27" spans="1:9">
      <c r="A27" s="96">
        <v>19</v>
      </c>
      <c r="B27" s="417" t="s">
        <v>520</v>
      </c>
      <c r="C27" s="96" t="s">
        <v>552</v>
      </c>
      <c r="D27" s="533">
        <v>48001001859</v>
      </c>
      <c r="E27" s="421" t="s">
        <v>652</v>
      </c>
      <c r="F27" s="96" t="s">
        <v>319</v>
      </c>
      <c r="G27" s="545">
        <v>200</v>
      </c>
      <c r="H27" s="441">
        <f t="shared" si="0"/>
        <v>160</v>
      </c>
      <c r="I27" s="545">
        <f t="shared" si="1"/>
        <v>40</v>
      </c>
    </row>
    <row r="28" spans="1:9">
      <c r="A28" s="96">
        <v>20</v>
      </c>
      <c r="B28" s="417" t="s">
        <v>553</v>
      </c>
      <c r="C28" s="96" t="s">
        <v>554</v>
      </c>
      <c r="D28" s="534">
        <v>61006073977</v>
      </c>
      <c r="E28" s="421" t="s">
        <v>652</v>
      </c>
      <c r="F28" s="96" t="s">
        <v>319</v>
      </c>
      <c r="G28" s="545">
        <v>200</v>
      </c>
      <c r="H28" s="441">
        <f t="shared" si="0"/>
        <v>160</v>
      </c>
      <c r="I28" s="545">
        <f t="shared" si="1"/>
        <v>40</v>
      </c>
    </row>
    <row r="29" spans="1:9">
      <c r="A29" s="96">
        <v>21</v>
      </c>
      <c r="B29" s="417" t="s">
        <v>555</v>
      </c>
      <c r="C29" s="96" t="s">
        <v>556</v>
      </c>
      <c r="D29" s="533">
        <v>35001039596</v>
      </c>
      <c r="E29" s="421" t="s">
        <v>652</v>
      </c>
      <c r="F29" s="96" t="s">
        <v>319</v>
      </c>
      <c r="G29" s="545">
        <v>200</v>
      </c>
      <c r="H29" s="441">
        <f t="shared" si="0"/>
        <v>160</v>
      </c>
      <c r="I29" s="545">
        <f t="shared" si="1"/>
        <v>40</v>
      </c>
    </row>
    <row r="30" spans="1:9">
      <c r="A30" s="96">
        <v>22</v>
      </c>
      <c r="B30" s="417" t="s">
        <v>557</v>
      </c>
      <c r="C30" s="96" t="s">
        <v>558</v>
      </c>
      <c r="D30" s="533">
        <v>43001004413</v>
      </c>
      <c r="E30" s="421" t="s">
        <v>652</v>
      </c>
      <c r="F30" s="96" t="s">
        <v>319</v>
      </c>
      <c r="G30" s="545">
        <v>200</v>
      </c>
      <c r="H30" s="441">
        <f t="shared" si="0"/>
        <v>160</v>
      </c>
      <c r="I30" s="545">
        <f t="shared" si="1"/>
        <v>40</v>
      </c>
    </row>
    <row r="31" spans="1:9">
      <c r="A31" s="96">
        <v>23</v>
      </c>
      <c r="B31" s="417" t="s">
        <v>559</v>
      </c>
      <c r="C31" s="96" t="s">
        <v>560</v>
      </c>
      <c r="D31" s="533">
        <v>52001014418</v>
      </c>
      <c r="E31" s="421" t="s">
        <v>652</v>
      </c>
      <c r="F31" s="96" t="s">
        <v>319</v>
      </c>
      <c r="G31" s="545">
        <v>200</v>
      </c>
      <c r="H31" s="441">
        <f t="shared" si="0"/>
        <v>160</v>
      </c>
      <c r="I31" s="545">
        <f t="shared" si="1"/>
        <v>40</v>
      </c>
    </row>
    <row r="32" spans="1:9">
      <c r="A32" s="96">
        <v>24</v>
      </c>
      <c r="B32" s="417" t="s">
        <v>561</v>
      </c>
      <c r="C32" s="96" t="s">
        <v>562</v>
      </c>
      <c r="D32" s="533" t="s">
        <v>944</v>
      </c>
      <c r="E32" s="421" t="s">
        <v>652</v>
      </c>
      <c r="F32" s="96" t="s">
        <v>319</v>
      </c>
      <c r="G32" s="545">
        <v>200</v>
      </c>
      <c r="H32" s="441">
        <f t="shared" si="0"/>
        <v>160</v>
      </c>
      <c r="I32" s="545">
        <f t="shared" si="1"/>
        <v>40</v>
      </c>
    </row>
    <row r="33" spans="1:9">
      <c r="A33" s="96">
        <v>25</v>
      </c>
      <c r="B33" s="417" t="s">
        <v>563</v>
      </c>
      <c r="C33" s="96" t="s">
        <v>564</v>
      </c>
      <c r="D33" s="531" t="s">
        <v>634</v>
      </c>
      <c r="E33" s="421" t="s">
        <v>652</v>
      </c>
      <c r="F33" s="96" t="s">
        <v>319</v>
      </c>
      <c r="G33" s="545">
        <v>200</v>
      </c>
      <c r="H33" s="441">
        <f t="shared" si="0"/>
        <v>160</v>
      </c>
      <c r="I33" s="545">
        <f t="shared" si="1"/>
        <v>40</v>
      </c>
    </row>
    <row r="34" spans="1:9">
      <c r="A34" s="96">
        <v>26</v>
      </c>
      <c r="B34" s="417" t="s">
        <v>565</v>
      </c>
      <c r="C34" s="96" t="s">
        <v>566</v>
      </c>
      <c r="D34" s="533">
        <v>10001020953</v>
      </c>
      <c r="E34" s="421" t="s">
        <v>652</v>
      </c>
      <c r="F34" s="96" t="s">
        <v>319</v>
      </c>
      <c r="G34" s="545">
        <v>200</v>
      </c>
      <c r="H34" s="441">
        <f t="shared" si="0"/>
        <v>160</v>
      </c>
      <c r="I34" s="545">
        <f t="shared" si="1"/>
        <v>40</v>
      </c>
    </row>
    <row r="35" spans="1:9" ht="30">
      <c r="A35" s="96">
        <v>27</v>
      </c>
      <c r="B35" s="417" t="s">
        <v>567</v>
      </c>
      <c r="C35" s="96" t="s">
        <v>568</v>
      </c>
      <c r="D35" s="533">
        <v>14001012791</v>
      </c>
      <c r="E35" s="421" t="s">
        <v>652</v>
      </c>
      <c r="F35" s="96" t="s">
        <v>319</v>
      </c>
      <c r="G35" s="545">
        <v>200</v>
      </c>
      <c r="H35" s="441">
        <f t="shared" si="0"/>
        <v>160</v>
      </c>
      <c r="I35" s="545">
        <f t="shared" si="1"/>
        <v>40</v>
      </c>
    </row>
    <row r="36" spans="1:9">
      <c r="A36" s="96">
        <v>28</v>
      </c>
      <c r="B36" s="417" t="s">
        <v>569</v>
      </c>
      <c r="C36" s="96" t="s">
        <v>570</v>
      </c>
      <c r="D36" s="531" t="s">
        <v>635</v>
      </c>
      <c r="E36" s="421" t="s">
        <v>652</v>
      </c>
      <c r="F36" s="96" t="s">
        <v>319</v>
      </c>
      <c r="G36" s="545">
        <v>200</v>
      </c>
      <c r="H36" s="441">
        <f t="shared" si="0"/>
        <v>160</v>
      </c>
      <c r="I36" s="545">
        <f t="shared" si="1"/>
        <v>40</v>
      </c>
    </row>
    <row r="37" spans="1:9">
      <c r="A37" s="96">
        <v>29</v>
      </c>
      <c r="B37" s="417" t="s">
        <v>571</v>
      </c>
      <c r="C37" s="96" t="s">
        <v>572</v>
      </c>
      <c r="D37" s="533" t="s">
        <v>945</v>
      </c>
      <c r="E37" s="421" t="s">
        <v>652</v>
      </c>
      <c r="F37" s="96" t="s">
        <v>319</v>
      </c>
      <c r="G37" s="545">
        <v>200</v>
      </c>
      <c r="H37" s="441">
        <f t="shared" si="0"/>
        <v>160</v>
      </c>
      <c r="I37" s="545">
        <f t="shared" si="1"/>
        <v>40</v>
      </c>
    </row>
    <row r="38" spans="1:9">
      <c r="A38" s="96">
        <v>30</v>
      </c>
      <c r="B38" s="417" t="s">
        <v>573</v>
      </c>
      <c r="C38" s="96" t="s">
        <v>574</v>
      </c>
      <c r="D38" s="533">
        <v>61004062638</v>
      </c>
      <c r="E38" s="421" t="s">
        <v>652</v>
      </c>
      <c r="F38" s="96" t="s">
        <v>319</v>
      </c>
      <c r="G38" s="545">
        <v>200</v>
      </c>
      <c r="H38" s="441">
        <f t="shared" si="0"/>
        <v>160</v>
      </c>
      <c r="I38" s="545">
        <f t="shared" si="1"/>
        <v>40</v>
      </c>
    </row>
    <row r="39" spans="1:9">
      <c r="A39" s="96">
        <v>31</v>
      </c>
      <c r="B39" s="417" t="s">
        <v>532</v>
      </c>
      <c r="C39" s="96" t="s">
        <v>575</v>
      </c>
      <c r="D39" s="531" t="s">
        <v>636</v>
      </c>
      <c r="E39" s="421" t="s">
        <v>652</v>
      </c>
      <c r="F39" s="96" t="s">
        <v>319</v>
      </c>
      <c r="G39" s="545">
        <v>200</v>
      </c>
      <c r="H39" s="441">
        <f t="shared" si="0"/>
        <v>160</v>
      </c>
      <c r="I39" s="545">
        <f t="shared" si="1"/>
        <v>40</v>
      </c>
    </row>
    <row r="40" spans="1:9">
      <c r="A40" s="96">
        <v>32</v>
      </c>
      <c r="B40" s="417" t="s">
        <v>546</v>
      </c>
      <c r="C40" s="96" t="s">
        <v>576</v>
      </c>
      <c r="D40" s="533">
        <v>55001012754</v>
      </c>
      <c r="E40" s="421" t="s">
        <v>652</v>
      </c>
      <c r="F40" s="96" t="s">
        <v>319</v>
      </c>
      <c r="G40" s="545">
        <v>200</v>
      </c>
      <c r="H40" s="441">
        <f t="shared" si="0"/>
        <v>160</v>
      </c>
      <c r="I40" s="545">
        <f t="shared" ref="I40:I69" si="2">G40*20%</f>
        <v>40</v>
      </c>
    </row>
    <row r="41" spans="1:9">
      <c r="A41" s="96">
        <v>33</v>
      </c>
      <c r="B41" s="417" t="s">
        <v>577</v>
      </c>
      <c r="C41" s="96" t="s">
        <v>578</v>
      </c>
      <c r="D41" s="533" t="s">
        <v>946</v>
      </c>
      <c r="E41" s="421" t="s">
        <v>652</v>
      </c>
      <c r="F41" s="96" t="s">
        <v>319</v>
      </c>
      <c r="G41" s="545">
        <v>200</v>
      </c>
      <c r="H41" s="441">
        <f t="shared" si="0"/>
        <v>160</v>
      </c>
      <c r="I41" s="545">
        <f t="shared" si="2"/>
        <v>40</v>
      </c>
    </row>
    <row r="42" spans="1:9">
      <c r="A42" s="96">
        <v>34</v>
      </c>
      <c r="B42" s="417" t="s">
        <v>579</v>
      </c>
      <c r="C42" s="96" t="s">
        <v>580</v>
      </c>
      <c r="D42" s="531" t="s">
        <v>947</v>
      </c>
      <c r="E42" s="421" t="s">
        <v>652</v>
      </c>
      <c r="F42" s="96" t="s">
        <v>319</v>
      </c>
      <c r="G42" s="545">
        <v>200</v>
      </c>
      <c r="H42" s="441">
        <f t="shared" si="0"/>
        <v>160</v>
      </c>
      <c r="I42" s="545">
        <f t="shared" si="2"/>
        <v>40</v>
      </c>
    </row>
    <row r="43" spans="1:9">
      <c r="A43" s="96">
        <v>35</v>
      </c>
      <c r="B43" s="417" t="s">
        <v>581</v>
      </c>
      <c r="C43" s="96" t="s">
        <v>582</v>
      </c>
      <c r="D43" s="533">
        <v>21001027142</v>
      </c>
      <c r="E43" s="421" t="s">
        <v>652</v>
      </c>
      <c r="F43" s="96" t="s">
        <v>319</v>
      </c>
      <c r="G43" s="545">
        <v>200</v>
      </c>
      <c r="H43" s="441">
        <f t="shared" si="0"/>
        <v>160</v>
      </c>
      <c r="I43" s="545">
        <f t="shared" si="2"/>
        <v>40</v>
      </c>
    </row>
    <row r="44" spans="1:9">
      <c r="A44" s="96">
        <v>36</v>
      </c>
      <c r="B44" s="417" t="s">
        <v>583</v>
      </c>
      <c r="C44" s="96" t="s">
        <v>584</v>
      </c>
      <c r="D44" s="533" t="s">
        <v>948</v>
      </c>
      <c r="E44" s="421" t="s">
        <v>652</v>
      </c>
      <c r="F44" s="96" t="s">
        <v>319</v>
      </c>
      <c r="G44" s="545">
        <v>200</v>
      </c>
      <c r="H44" s="441">
        <f t="shared" si="0"/>
        <v>160</v>
      </c>
      <c r="I44" s="545">
        <f t="shared" si="2"/>
        <v>40</v>
      </c>
    </row>
    <row r="45" spans="1:9">
      <c r="A45" s="96">
        <v>37</v>
      </c>
      <c r="B45" s="417" t="s">
        <v>585</v>
      </c>
      <c r="C45" s="96" t="s">
        <v>586</v>
      </c>
      <c r="D45" s="533" t="s">
        <v>949</v>
      </c>
      <c r="E45" s="421" t="s">
        <v>652</v>
      </c>
      <c r="F45" s="96" t="s">
        <v>319</v>
      </c>
      <c r="G45" s="545">
        <v>200</v>
      </c>
      <c r="H45" s="441">
        <f t="shared" si="0"/>
        <v>160</v>
      </c>
      <c r="I45" s="545">
        <f t="shared" si="2"/>
        <v>40</v>
      </c>
    </row>
    <row r="46" spans="1:9">
      <c r="A46" s="96">
        <v>38</v>
      </c>
      <c r="B46" s="417" t="s">
        <v>532</v>
      </c>
      <c r="C46" s="96" t="s">
        <v>587</v>
      </c>
      <c r="D46" s="531" t="s">
        <v>637</v>
      </c>
      <c r="E46" s="421" t="s">
        <v>652</v>
      </c>
      <c r="F46" s="96" t="s">
        <v>319</v>
      </c>
      <c r="G46" s="545">
        <v>200</v>
      </c>
      <c r="H46" s="441">
        <f t="shared" si="0"/>
        <v>160</v>
      </c>
      <c r="I46" s="545">
        <f t="shared" si="2"/>
        <v>40</v>
      </c>
    </row>
    <row r="47" spans="1:9">
      <c r="A47" s="96">
        <v>39</v>
      </c>
      <c r="B47" s="417" t="s">
        <v>588</v>
      </c>
      <c r="C47" s="96" t="s">
        <v>589</v>
      </c>
      <c r="D47" s="535">
        <v>53001000252</v>
      </c>
      <c r="E47" s="421" t="s">
        <v>652</v>
      </c>
      <c r="F47" s="96" t="s">
        <v>319</v>
      </c>
      <c r="G47" s="545">
        <v>200</v>
      </c>
      <c r="H47" s="441">
        <f t="shared" si="0"/>
        <v>160</v>
      </c>
      <c r="I47" s="545">
        <f t="shared" si="2"/>
        <v>40</v>
      </c>
    </row>
    <row r="48" spans="1:9" ht="32.25" customHeight="1">
      <c r="A48" s="96">
        <v>40</v>
      </c>
      <c r="B48" s="417" t="s">
        <v>585</v>
      </c>
      <c r="C48" s="96" t="s">
        <v>614</v>
      </c>
      <c r="D48" s="533">
        <v>26001019580</v>
      </c>
      <c r="E48" s="421" t="s">
        <v>652</v>
      </c>
      <c r="F48" s="96" t="s">
        <v>319</v>
      </c>
      <c r="G48" s="545">
        <v>200</v>
      </c>
      <c r="H48" s="441">
        <f t="shared" si="0"/>
        <v>160</v>
      </c>
      <c r="I48" s="545">
        <f t="shared" si="2"/>
        <v>40</v>
      </c>
    </row>
    <row r="49" spans="1:9">
      <c r="A49" s="96">
        <v>41</v>
      </c>
      <c r="B49" s="417" t="s">
        <v>590</v>
      </c>
      <c r="C49" s="96" t="s">
        <v>591</v>
      </c>
      <c r="D49" s="531" t="s">
        <v>638</v>
      </c>
      <c r="E49" s="421" t="s">
        <v>652</v>
      </c>
      <c r="F49" s="96" t="s">
        <v>319</v>
      </c>
      <c r="G49" s="545">
        <v>200</v>
      </c>
      <c r="H49" s="441">
        <f t="shared" si="0"/>
        <v>160</v>
      </c>
      <c r="I49" s="545">
        <f t="shared" si="2"/>
        <v>40</v>
      </c>
    </row>
    <row r="50" spans="1:9">
      <c r="A50" s="96">
        <v>42</v>
      </c>
      <c r="B50" s="417" t="s">
        <v>592</v>
      </c>
      <c r="C50" s="96" t="s">
        <v>593</v>
      </c>
      <c r="D50" s="533">
        <v>22001003219</v>
      </c>
      <c r="E50" s="421" t="s">
        <v>652</v>
      </c>
      <c r="F50" s="96" t="s">
        <v>319</v>
      </c>
      <c r="G50" s="545">
        <v>200</v>
      </c>
      <c r="H50" s="441">
        <f t="shared" si="0"/>
        <v>160</v>
      </c>
      <c r="I50" s="545">
        <f t="shared" si="2"/>
        <v>40</v>
      </c>
    </row>
    <row r="51" spans="1:9">
      <c r="A51" s="96">
        <v>43</v>
      </c>
      <c r="B51" s="417" t="s">
        <v>1363</v>
      </c>
      <c r="C51" s="509" t="s">
        <v>1362</v>
      </c>
      <c r="D51" s="536" t="s">
        <v>1361</v>
      </c>
      <c r="E51" s="514" t="s">
        <v>658</v>
      </c>
      <c r="F51" s="96" t="s">
        <v>319</v>
      </c>
      <c r="G51" s="545">
        <v>1875</v>
      </c>
      <c r="H51" s="549">
        <v>1875</v>
      </c>
      <c r="I51" s="545">
        <v>375</v>
      </c>
    </row>
    <row r="52" spans="1:9">
      <c r="A52" s="96">
        <v>44</v>
      </c>
      <c r="B52" s="509" t="s">
        <v>1364</v>
      </c>
      <c r="C52" s="96" t="s">
        <v>1365</v>
      </c>
      <c r="D52" s="536" t="s">
        <v>1360</v>
      </c>
      <c r="E52" s="514" t="s">
        <v>658</v>
      </c>
      <c r="F52" s="96" t="s">
        <v>319</v>
      </c>
      <c r="G52" s="545">
        <v>1875</v>
      </c>
      <c r="H52" s="549">
        <v>1875</v>
      </c>
      <c r="I52" s="545">
        <v>375</v>
      </c>
    </row>
    <row r="53" spans="1:9">
      <c r="A53" s="96">
        <v>45</v>
      </c>
      <c r="B53" s="417" t="s">
        <v>518</v>
      </c>
      <c r="C53" s="96" t="s">
        <v>519</v>
      </c>
      <c r="D53" s="531" t="s">
        <v>621</v>
      </c>
      <c r="E53" s="514" t="s">
        <v>658</v>
      </c>
      <c r="F53" s="96" t="s">
        <v>319</v>
      </c>
      <c r="G53" s="545">
        <v>1875</v>
      </c>
      <c r="H53" s="549">
        <v>1875</v>
      </c>
      <c r="I53" s="545">
        <v>375</v>
      </c>
    </row>
    <row r="54" spans="1:9">
      <c r="A54" s="96">
        <v>46</v>
      </c>
      <c r="B54" s="417" t="s">
        <v>594</v>
      </c>
      <c r="C54" s="96" t="s">
        <v>595</v>
      </c>
      <c r="D54" s="533">
        <v>51001007679</v>
      </c>
      <c r="E54" s="421" t="s">
        <v>652</v>
      </c>
      <c r="F54" s="96" t="s">
        <v>319</v>
      </c>
      <c r="G54" s="545">
        <v>200</v>
      </c>
      <c r="H54" s="441">
        <f t="shared" si="0"/>
        <v>160</v>
      </c>
      <c r="I54" s="545">
        <f t="shared" si="2"/>
        <v>40</v>
      </c>
    </row>
    <row r="55" spans="1:9">
      <c r="A55" s="96">
        <v>47</v>
      </c>
      <c r="B55" s="417" t="s">
        <v>596</v>
      </c>
      <c r="C55" s="96" t="s">
        <v>620</v>
      </c>
      <c r="D55" s="531" t="s">
        <v>639</v>
      </c>
      <c r="E55" s="515" t="s">
        <v>657</v>
      </c>
      <c r="F55" s="96" t="s">
        <v>319</v>
      </c>
      <c r="G55" s="545">
        <v>780</v>
      </c>
      <c r="H55" s="441">
        <f t="shared" si="0"/>
        <v>624</v>
      </c>
      <c r="I55" s="545">
        <f t="shared" si="2"/>
        <v>156</v>
      </c>
    </row>
    <row r="56" spans="1:9">
      <c r="A56" s="96">
        <v>48</v>
      </c>
      <c r="B56" s="417" t="s">
        <v>597</v>
      </c>
      <c r="C56" s="96" t="s">
        <v>534</v>
      </c>
      <c r="D56" s="531" t="s">
        <v>640</v>
      </c>
      <c r="E56" s="516" t="s">
        <v>656</v>
      </c>
      <c r="F56" s="96" t="s">
        <v>319</v>
      </c>
      <c r="G56" s="545">
        <v>780</v>
      </c>
      <c r="H56" s="441">
        <f t="shared" si="0"/>
        <v>624</v>
      </c>
      <c r="I56" s="545">
        <f t="shared" si="2"/>
        <v>156</v>
      </c>
    </row>
    <row r="57" spans="1:9">
      <c r="A57" s="96">
        <v>49</v>
      </c>
      <c r="B57" s="417" t="s">
        <v>598</v>
      </c>
      <c r="C57" s="96" t="s">
        <v>540</v>
      </c>
      <c r="D57" s="531" t="s">
        <v>641</v>
      </c>
      <c r="E57" s="516" t="s">
        <v>654</v>
      </c>
      <c r="F57" s="96" t="s">
        <v>319</v>
      </c>
      <c r="G57" s="545">
        <v>730</v>
      </c>
      <c r="H57" s="441">
        <f t="shared" si="0"/>
        <v>584</v>
      </c>
      <c r="I57" s="545">
        <f t="shared" si="2"/>
        <v>146</v>
      </c>
    </row>
    <row r="58" spans="1:9">
      <c r="A58" s="96">
        <v>50</v>
      </c>
      <c r="B58" s="417" t="s">
        <v>599</v>
      </c>
      <c r="C58" s="96" t="s">
        <v>618</v>
      </c>
      <c r="D58" s="531" t="s">
        <v>642</v>
      </c>
      <c r="E58" s="516" t="s">
        <v>655</v>
      </c>
      <c r="F58" s="96" t="s">
        <v>319</v>
      </c>
      <c r="G58" s="545">
        <v>730</v>
      </c>
      <c r="H58" s="441">
        <f t="shared" si="0"/>
        <v>584</v>
      </c>
      <c r="I58" s="545">
        <f t="shared" si="2"/>
        <v>146</v>
      </c>
    </row>
    <row r="59" spans="1:9">
      <c r="A59" s="96">
        <v>51</v>
      </c>
      <c r="B59" s="417" t="s">
        <v>600</v>
      </c>
      <c r="C59" s="96" t="s">
        <v>619</v>
      </c>
      <c r="D59" s="531" t="s">
        <v>643</v>
      </c>
      <c r="E59" s="516" t="s">
        <v>656</v>
      </c>
      <c r="F59" s="96" t="s">
        <v>319</v>
      </c>
      <c r="G59" s="545">
        <v>730</v>
      </c>
      <c r="H59" s="441">
        <f t="shared" si="0"/>
        <v>584</v>
      </c>
      <c r="I59" s="545">
        <f t="shared" si="2"/>
        <v>146</v>
      </c>
    </row>
    <row r="60" spans="1:9">
      <c r="A60" s="96">
        <v>52</v>
      </c>
      <c r="B60" s="417" t="s">
        <v>536</v>
      </c>
      <c r="C60" s="96" t="s">
        <v>616</v>
      </c>
      <c r="D60" s="531" t="s">
        <v>644</v>
      </c>
      <c r="E60" s="516" t="s">
        <v>653</v>
      </c>
      <c r="F60" s="96" t="s">
        <v>319</v>
      </c>
      <c r="G60" s="545">
        <v>730</v>
      </c>
      <c r="H60" s="441">
        <f t="shared" si="0"/>
        <v>584</v>
      </c>
      <c r="I60" s="545">
        <f t="shared" si="2"/>
        <v>146</v>
      </c>
    </row>
    <row r="61" spans="1:9">
      <c r="A61" s="96">
        <v>53</v>
      </c>
      <c r="B61" s="417" t="s">
        <v>601</v>
      </c>
      <c r="C61" s="96" t="s">
        <v>617</v>
      </c>
      <c r="D61" s="531" t="s">
        <v>645</v>
      </c>
      <c r="E61" s="516" t="s">
        <v>655</v>
      </c>
      <c r="F61" s="96" t="s">
        <v>319</v>
      </c>
      <c r="G61" s="545">
        <v>780</v>
      </c>
      <c r="H61" s="441">
        <f t="shared" si="0"/>
        <v>624</v>
      </c>
      <c r="I61" s="545">
        <f t="shared" si="2"/>
        <v>156</v>
      </c>
    </row>
    <row r="62" spans="1:9">
      <c r="A62" s="96">
        <v>54</v>
      </c>
      <c r="B62" s="417" t="s">
        <v>602</v>
      </c>
      <c r="C62" s="96" t="s">
        <v>603</v>
      </c>
      <c r="D62" s="531" t="s">
        <v>646</v>
      </c>
      <c r="E62" s="516" t="s">
        <v>653</v>
      </c>
      <c r="F62" s="96" t="s">
        <v>319</v>
      </c>
      <c r="G62" s="545">
        <v>730</v>
      </c>
      <c r="H62" s="441">
        <f t="shared" si="0"/>
        <v>584</v>
      </c>
      <c r="I62" s="545">
        <f t="shared" si="2"/>
        <v>146</v>
      </c>
    </row>
    <row r="63" spans="1:9">
      <c r="A63" s="96">
        <v>55</v>
      </c>
      <c r="B63" s="417" t="s">
        <v>553</v>
      </c>
      <c r="C63" s="96" t="s">
        <v>604</v>
      </c>
      <c r="D63" s="531" t="s">
        <v>647</v>
      </c>
      <c r="E63" s="516" t="s">
        <v>653</v>
      </c>
      <c r="F63" s="96" t="s">
        <v>319</v>
      </c>
      <c r="G63" s="545">
        <v>625</v>
      </c>
      <c r="H63" s="441">
        <f t="shared" si="0"/>
        <v>500</v>
      </c>
      <c r="I63" s="545">
        <f t="shared" si="2"/>
        <v>125</v>
      </c>
    </row>
    <row r="64" spans="1:9">
      <c r="A64" s="96">
        <v>56</v>
      </c>
      <c r="B64" s="417" t="s">
        <v>605</v>
      </c>
      <c r="C64" s="96" t="s">
        <v>615</v>
      </c>
      <c r="D64" s="531" t="s">
        <v>648</v>
      </c>
      <c r="E64" s="516" t="s">
        <v>655</v>
      </c>
      <c r="F64" s="96" t="s">
        <v>319</v>
      </c>
      <c r="G64" s="545">
        <v>690</v>
      </c>
      <c r="H64" s="441">
        <f t="shared" si="0"/>
        <v>552</v>
      </c>
      <c r="I64" s="545">
        <f t="shared" si="2"/>
        <v>138</v>
      </c>
    </row>
    <row r="65" spans="1:9">
      <c r="A65" s="96">
        <v>57</v>
      </c>
      <c r="B65" s="417" t="s">
        <v>606</v>
      </c>
      <c r="C65" s="96" t="s">
        <v>607</v>
      </c>
      <c r="D65" s="531" t="s">
        <v>649</v>
      </c>
      <c r="E65" s="514" t="s">
        <v>658</v>
      </c>
      <c r="F65" s="96" t="s">
        <v>319</v>
      </c>
      <c r="G65" s="545">
        <v>1500</v>
      </c>
      <c r="H65" s="441">
        <v>1500</v>
      </c>
      <c r="I65" s="545">
        <f t="shared" si="2"/>
        <v>300</v>
      </c>
    </row>
    <row r="66" spans="1:9">
      <c r="A66" s="96">
        <v>58</v>
      </c>
      <c r="B66" s="417" t="s">
        <v>608</v>
      </c>
      <c r="C66" s="96" t="s">
        <v>609</v>
      </c>
      <c r="D66" s="531" t="s">
        <v>650</v>
      </c>
      <c r="E66" s="514" t="s">
        <v>658</v>
      </c>
      <c r="F66" s="96" t="s">
        <v>319</v>
      </c>
      <c r="G66" s="545">
        <v>1250</v>
      </c>
      <c r="H66" s="441">
        <v>1250</v>
      </c>
      <c r="I66" s="545">
        <f t="shared" si="2"/>
        <v>250</v>
      </c>
    </row>
    <row r="67" spans="1:9">
      <c r="A67" s="96">
        <v>59</v>
      </c>
      <c r="B67" s="417" t="s">
        <v>518</v>
      </c>
      <c r="C67" s="96" t="s">
        <v>519</v>
      </c>
      <c r="D67" s="531" t="s">
        <v>621</v>
      </c>
      <c r="E67" s="514" t="s">
        <v>658</v>
      </c>
      <c r="F67" s="96" t="s">
        <v>319</v>
      </c>
      <c r="G67" s="545">
        <v>1250</v>
      </c>
      <c r="H67" s="441">
        <v>1250</v>
      </c>
      <c r="I67" s="545">
        <f t="shared" si="2"/>
        <v>250</v>
      </c>
    </row>
    <row r="68" spans="1:9">
      <c r="A68" s="96">
        <v>60</v>
      </c>
      <c r="B68" s="417" t="s">
        <v>610</v>
      </c>
      <c r="C68" s="96" t="s">
        <v>611</v>
      </c>
      <c r="D68" s="537">
        <v>19001002759</v>
      </c>
      <c r="E68" s="517" t="s">
        <v>659</v>
      </c>
      <c r="F68" s="96" t="s">
        <v>319</v>
      </c>
      <c r="G68" s="545">
        <v>750</v>
      </c>
      <c r="H68" s="441">
        <f t="shared" si="0"/>
        <v>600</v>
      </c>
      <c r="I68" s="545">
        <f t="shared" si="2"/>
        <v>150</v>
      </c>
    </row>
    <row r="69" spans="1:9">
      <c r="A69" s="96">
        <v>61</v>
      </c>
      <c r="B69" s="417" t="s">
        <v>612</v>
      </c>
      <c r="C69" s="96" t="s">
        <v>613</v>
      </c>
      <c r="D69" s="531" t="s">
        <v>651</v>
      </c>
      <c r="E69" s="421" t="s">
        <v>660</v>
      </c>
      <c r="F69" s="96" t="s">
        <v>319</v>
      </c>
      <c r="G69" s="545">
        <v>690</v>
      </c>
      <c r="H69" s="441">
        <f t="shared" si="0"/>
        <v>552</v>
      </c>
      <c r="I69" s="545">
        <f t="shared" si="2"/>
        <v>138</v>
      </c>
    </row>
    <row r="70" spans="1:9">
      <c r="A70" s="85" t="s">
        <v>259</v>
      </c>
      <c r="B70" s="85"/>
      <c r="C70" s="85"/>
      <c r="D70" s="538"/>
      <c r="E70" s="518"/>
      <c r="F70" s="96"/>
      <c r="G70" s="545"/>
      <c r="H70" s="4"/>
      <c r="I70" s="545"/>
    </row>
    <row r="71" spans="1:9">
      <c r="A71" s="85"/>
      <c r="B71" s="97"/>
      <c r="C71" s="97"/>
      <c r="D71" s="539"/>
      <c r="E71" s="519"/>
      <c r="F71" s="85" t="s">
        <v>394</v>
      </c>
      <c r="G71" s="546">
        <f>SUM(G9:G70)</f>
        <v>26970</v>
      </c>
      <c r="H71" s="84">
        <f>SUM(H9:H70)</f>
        <v>23501</v>
      </c>
      <c r="I71" s="546">
        <f>SUM(I9:I70)</f>
        <v>5394</v>
      </c>
    </row>
    <row r="72" spans="1:9">
      <c r="A72" s="201"/>
      <c r="B72" s="201"/>
      <c r="C72" s="201"/>
      <c r="D72" s="540"/>
      <c r="E72" s="520"/>
      <c r="F72" s="201"/>
      <c r="G72" s="202"/>
      <c r="H72" s="175"/>
      <c r="I72" s="175"/>
    </row>
    <row r="73" spans="1:9">
      <c r="A73" s="202" t="s">
        <v>407</v>
      </c>
      <c r="B73" s="202"/>
      <c r="C73" s="201"/>
      <c r="D73" s="540"/>
      <c r="E73" s="520"/>
      <c r="F73" s="201"/>
      <c r="G73" s="202"/>
      <c r="H73" s="175"/>
      <c r="I73" s="175"/>
    </row>
    <row r="74" spans="1:9">
      <c r="A74" s="202"/>
      <c r="B74" s="202"/>
      <c r="C74" s="201"/>
      <c r="D74" s="540"/>
      <c r="E74" s="520"/>
      <c r="F74" s="201"/>
      <c r="G74" s="202"/>
      <c r="H74" s="175"/>
      <c r="I74" s="175"/>
    </row>
    <row r="75" spans="1:9">
      <c r="A75" s="199"/>
      <c r="B75" s="199"/>
      <c r="C75" s="199"/>
      <c r="D75" s="541"/>
      <c r="E75" s="522"/>
      <c r="F75" s="199"/>
      <c r="G75" s="547"/>
      <c r="H75" s="199"/>
      <c r="I75" s="547"/>
    </row>
    <row r="76" spans="1:9">
      <c r="A76" s="181" t="s">
        <v>96</v>
      </c>
      <c r="B76" s="181"/>
      <c r="C76" s="175"/>
      <c r="D76" s="541"/>
      <c r="E76" s="521"/>
      <c r="F76" s="175"/>
      <c r="G76" s="175"/>
      <c r="H76" s="175"/>
      <c r="I76" s="175"/>
    </row>
    <row r="77" spans="1:9">
      <c r="A77" s="175"/>
      <c r="B77" s="175"/>
      <c r="C77" s="175"/>
      <c r="D77" s="541"/>
      <c r="E77" s="523"/>
      <c r="F77" s="179"/>
      <c r="G77" s="179"/>
      <c r="H77" s="175"/>
      <c r="I77" s="175"/>
    </row>
    <row r="78" spans="1:9">
      <c r="A78" s="181"/>
      <c r="B78" s="181"/>
      <c r="C78" s="181" t="s">
        <v>356</v>
      </c>
      <c r="D78" s="540"/>
      <c r="E78" s="520"/>
      <c r="F78" s="181"/>
      <c r="G78" s="175"/>
      <c r="H78" s="175"/>
      <c r="I78" s="175"/>
    </row>
    <row r="79" spans="1:9">
      <c r="A79" s="175"/>
      <c r="B79" s="175"/>
      <c r="C79" s="175" t="s">
        <v>355</v>
      </c>
      <c r="D79" s="541"/>
      <c r="E79" s="521"/>
      <c r="F79" s="175"/>
      <c r="G79" s="175"/>
      <c r="H79" s="175"/>
      <c r="I79" s="175"/>
    </row>
    <row r="80" spans="1:9">
      <c r="A80" s="183"/>
      <c r="B80" s="183"/>
      <c r="C80" s="183" t="s">
        <v>127</v>
      </c>
      <c r="D80" s="542"/>
      <c r="E80" s="524"/>
      <c r="F80" s="183"/>
      <c r="G80" s="203"/>
    </row>
  </sheetData>
  <mergeCells count="2">
    <mergeCell ref="I1:J1"/>
    <mergeCell ref="I2:J2"/>
  </mergeCells>
  <printOptions gridLines="1"/>
  <pageMargins left="0.25" right="0.25" top="0.75" bottom="0.75" header="0.3" footer="0.3"/>
  <pageSetup scale="79" fitToHeight="0" orientation="landscape" r:id="rId1"/>
  <rowBreaks count="1" manualBreakCount="1">
    <brk id="40" max="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470" t="s">
        <v>97</v>
      </c>
      <c r="H1" s="470"/>
      <c r="I1" s="325"/>
    </row>
    <row r="2" spans="1:9" ht="15">
      <c r="A2" s="74" t="s">
        <v>128</v>
      </c>
      <c r="B2" s="75"/>
      <c r="C2" s="75"/>
      <c r="D2" s="75"/>
      <c r="E2" s="75"/>
      <c r="F2" s="75"/>
      <c r="G2" s="474" t="s">
        <v>1366</v>
      </c>
      <c r="H2" s="474"/>
      <c r="I2" s="74"/>
    </row>
    <row r="3" spans="1:9" ht="15">
      <c r="A3" s="74"/>
      <c r="B3" s="74"/>
      <c r="C3" s="74"/>
      <c r="D3" s="74"/>
      <c r="E3" s="74"/>
      <c r="F3" s="74"/>
      <c r="G3" s="246"/>
      <c r="H3" s="246"/>
      <c r="I3" s="325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331" t="s">
        <v>943</v>
      </c>
      <c r="B5" s="12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5"/>
      <c r="B7" s="245"/>
      <c r="C7" s="245"/>
      <c r="D7" s="245"/>
      <c r="E7" s="245"/>
      <c r="F7" s="245"/>
      <c r="G7" s="76"/>
      <c r="H7" s="76"/>
      <c r="I7" s="325"/>
    </row>
    <row r="8" spans="1:9" ht="45">
      <c r="A8" s="321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15">
      <c r="A9" s="322"/>
      <c r="B9" s="323"/>
      <c r="C9" s="96"/>
      <c r="D9" s="96"/>
      <c r="E9" s="96"/>
      <c r="F9" s="96"/>
      <c r="G9" s="96"/>
      <c r="H9" s="4"/>
      <c r="I9" s="4"/>
    </row>
    <row r="10" spans="1:9" ht="15">
      <c r="A10" s="322"/>
      <c r="B10" s="323"/>
      <c r="C10" s="96"/>
      <c r="D10" s="96"/>
      <c r="E10" s="96"/>
      <c r="F10" s="96"/>
      <c r="G10" s="96"/>
      <c r="H10" s="4"/>
      <c r="I10" s="4"/>
    </row>
    <row r="11" spans="1:9" ht="15">
      <c r="A11" s="322"/>
      <c r="B11" s="323"/>
      <c r="C11" s="85"/>
      <c r="D11" s="85"/>
      <c r="E11" s="85"/>
      <c r="F11" s="85"/>
      <c r="G11" s="85"/>
      <c r="H11" s="4"/>
      <c r="I11" s="4"/>
    </row>
    <row r="12" spans="1:9" ht="15">
      <c r="A12" s="322"/>
      <c r="B12" s="323"/>
      <c r="C12" s="85"/>
      <c r="D12" s="85"/>
      <c r="E12" s="85"/>
      <c r="F12" s="85"/>
      <c r="G12" s="85"/>
      <c r="H12" s="4"/>
      <c r="I12" s="4"/>
    </row>
    <row r="13" spans="1:9" ht="15">
      <c r="A13" s="322"/>
      <c r="B13" s="323"/>
      <c r="C13" s="85"/>
      <c r="D13" s="85"/>
      <c r="E13" s="85"/>
      <c r="F13" s="85"/>
      <c r="G13" s="85"/>
      <c r="H13" s="4"/>
      <c r="I13" s="4"/>
    </row>
    <row r="14" spans="1:9" ht="15">
      <c r="A14" s="322"/>
      <c r="B14" s="323"/>
      <c r="C14" s="85"/>
      <c r="D14" s="85"/>
      <c r="E14" s="85"/>
      <c r="F14" s="85"/>
      <c r="G14" s="85"/>
      <c r="H14" s="4"/>
      <c r="I14" s="4"/>
    </row>
    <row r="15" spans="1:9" ht="15">
      <c r="A15" s="322"/>
      <c r="B15" s="323"/>
      <c r="C15" s="85"/>
      <c r="D15" s="85"/>
      <c r="E15" s="85"/>
      <c r="F15" s="85"/>
      <c r="G15" s="85"/>
      <c r="H15" s="4"/>
      <c r="I15" s="4"/>
    </row>
    <row r="16" spans="1:9" ht="15">
      <c r="A16" s="322"/>
      <c r="B16" s="323"/>
      <c r="C16" s="85"/>
      <c r="D16" s="85"/>
      <c r="E16" s="85"/>
      <c r="F16" s="85"/>
      <c r="G16" s="85"/>
      <c r="H16" s="4"/>
      <c r="I16" s="4"/>
    </row>
    <row r="17" spans="1:9" ht="15">
      <c r="A17" s="322"/>
      <c r="B17" s="323"/>
      <c r="C17" s="85"/>
      <c r="D17" s="85"/>
      <c r="E17" s="85"/>
      <c r="F17" s="85"/>
      <c r="G17" s="85"/>
      <c r="H17" s="4"/>
      <c r="I17" s="4"/>
    </row>
    <row r="18" spans="1:9" ht="15">
      <c r="A18" s="322"/>
      <c r="B18" s="323"/>
      <c r="C18" s="85"/>
      <c r="D18" s="85"/>
      <c r="E18" s="85"/>
      <c r="F18" s="85"/>
      <c r="G18" s="85"/>
      <c r="H18" s="4"/>
      <c r="I18" s="4"/>
    </row>
    <row r="19" spans="1:9" ht="15">
      <c r="A19" s="322"/>
      <c r="B19" s="323"/>
      <c r="C19" s="85"/>
      <c r="D19" s="85"/>
      <c r="E19" s="85"/>
      <c r="F19" s="85"/>
      <c r="G19" s="85"/>
      <c r="H19" s="4"/>
      <c r="I19" s="4"/>
    </row>
    <row r="20" spans="1:9" ht="15">
      <c r="A20" s="322"/>
      <c r="B20" s="323"/>
      <c r="C20" s="85"/>
      <c r="D20" s="85"/>
      <c r="E20" s="85"/>
      <c r="F20" s="85"/>
      <c r="G20" s="85"/>
      <c r="H20" s="4"/>
      <c r="I20" s="4"/>
    </row>
    <row r="21" spans="1:9" ht="15">
      <c r="A21" s="322"/>
      <c r="B21" s="323"/>
      <c r="C21" s="85"/>
      <c r="D21" s="85"/>
      <c r="E21" s="85"/>
      <c r="F21" s="85"/>
      <c r="G21" s="85"/>
      <c r="H21" s="4"/>
      <c r="I21" s="4"/>
    </row>
    <row r="22" spans="1:9" ht="15">
      <c r="A22" s="322"/>
      <c r="B22" s="323"/>
      <c r="C22" s="85"/>
      <c r="D22" s="85"/>
      <c r="E22" s="85"/>
      <c r="F22" s="85"/>
      <c r="G22" s="85"/>
      <c r="H22" s="4"/>
      <c r="I22" s="4"/>
    </row>
    <row r="23" spans="1:9" ht="15">
      <c r="A23" s="322"/>
      <c r="B23" s="323"/>
      <c r="C23" s="85"/>
      <c r="D23" s="85"/>
      <c r="E23" s="85"/>
      <c r="F23" s="85"/>
      <c r="G23" s="85"/>
      <c r="H23" s="4"/>
      <c r="I23" s="4"/>
    </row>
    <row r="24" spans="1:9" ht="15">
      <c r="A24" s="322"/>
      <c r="B24" s="323"/>
      <c r="C24" s="85"/>
      <c r="D24" s="85"/>
      <c r="E24" s="85"/>
      <c r="F24" s="85"/>
      <c r="G24" s="85"/>
      <c r="H24" s="4"/>
      <c r="I24" s="4"/>
    </row>
    <row r="25" spans="1:9" ht="15">
      <c r="A25" s="322"/>
      <c r="B25" s="323"/>
      <c r="C25" s="85"/>
      <c r="D25" s="85"/>
      <c r="E25" s="85"/>
      <c r="F25" s="85"/>
      <c r="G25" s="85"/>
      <c r="H25" s="4"/>
      <c r="I25" s="4"/>
    </row>
    <row r="26" spans="1:9" ht="15">
      <c r="A26" s="322"/>
      <c r="B26" s="323"/>
      <c r="C26" s="85"/>
      <c r="D26" s="85"/>
      <c r="E26" s="85"/>
      <c r="F26" s="85"/>
      <c r="G26" s="85"/>
      <c r="H26" s="4"/>
      <c r="I26" s="4"/>
    </row>
    <row r="27" spans="1:9" ht="15">
      <c r="A27" s="322"/>
      <c r="B27" s="323"/>
      <c r="C27" s="85"/>
      <c r="D27" s="85"/>
      <c r="E27" s="85"/>
      <c r="F27" s="85"/>
      <c r="G27" s="85"/>
      <c r="H27" s="4"/>
      <c r="I27" s="4"/>
    </row>
    <row r="28" spans="1:9" ht="15">
      <c r="A28" s="322"/>
      <c r="B28" s="323"/>
      <c r="C28" s="85"/>
      <c r="D28" s="85"/>
      <c r="E28" s="85"/>
      <c r="F28" s="85"/>
      <c r="G28" s="85"/>
      <c r="H28" s="4"/>
      <c r="I28" s="4"/>
    </row>
    <row r="29" spans="1:9" ht="15">
      <c r="A29" s="322"/>
      <c r="B29" s="323"/>
      <c r="C29" s="85"/>
      <c r="D29" s="85"/>
      <c r="E29" s="85"/>
      <c r="F29" s="85"/>
      <c r="G29" s="85"/>
      <c r="H29" s="4"/>
      <c r="I29" s="4"/>
    </row>
    <row r="30" spans="1:9" ht="15">
      <c r="A30" s="322"/>
      <c r="B30" s="323"/>
      <c r="C30" s="85"/>
      <c r="D30" s="85"/>
      <c r="E30" s="85"/>
      <c r="F30" s="85"/>
      <c r="G30" s="85"/>
      <c r="H30" s="4"/>
      <c r="I30" s="4"/>
    </row>
    <row r="31" spans="1:9" ht="15">
      <c r="A31" s="322"/>
      <c r="B31" s="323"/>
      <c r="C31" s="85"/>
      <c r="D31" s="85"/>
      <c r="E31" s="85"/>
      <c r="F31" s="85"/>
      <c r="G31" s="85"/>
      <c r="H31" s="4"/>
      <c r="I31" s="4"/>
    </row>
    <row r="32" spans="1:9" ht="15">
      <c r="A32" s="322"/>
      <c r="B32" s="323"/>
      <c r="C32" s="85"/>
      <c r="D32" s="85"/>
      <c r="E32" s="85"/>
      <c r="F32" s="85"/>
      <c r="G32" s="85"/>
      <c r="H32" s="4"/>
      <c r="I32" s="4"/>
    </row>
    <row r="33" spans="1:9" ht="15">
      <c r="A33" s="322"/>
      <c r="B33" s="323"/>
      <c r="C33" s="85"/>
      <c r="D33" s="85"/>
      <c r="E33" s="85"/>
      <c r="F33" s="85"/>
      <c r="G33" s="85"/>
      <c r="H33" s="4"/>
      <c r="I33" s="4"/>
    </row>
    <row r="34" spans="1:9" ht="15">
      <c r="A34" s="322"/>
      <c r="B34" s="324"/>
      <c r="C34" s="97"/>
      <c r="D34" s="97"/>
      <c r="E34" s="97"/>
      <c r="F34" s="97"/>
      <c r="G34" s="97" t="s">
        <v>311</v>
      </c>
      <c r="H34" s="84">
        <f>SUM(H9:H33)</f>
        <v>0</v>
      </c>
      <c r="I34" s="84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2" t="s">
        <v>409</v>
      </c>
      <c r="B36" s="44"/>
      <c r="C36" s="44"/>
      <c r="D36" s="44"/>
      <c r="E36" s="44"/>
      <c r="F36" s="44"/>
      <c r="G36" s="2"/>
      <c r="H36" s="2"/>
    </row>
    <row r="37" spans="1:9" ht="15">
      <c r="A37" s="192"/>
      <c r="B37" s="44"/>
      <c r="C37" s="44"/>
      <c r="D37" s="44"/>
      <c r="E37" s="44"/>
      <c r="F37" s="44"/>
      <c r="G37" s="2"/>
      <c r="H37" s="2"/>
    </row>
    <row r="38" spans="1:9" ht="15">
      <c r="A38" s="192"/>
      <c r="B38" s="2"/>
      <c r="C38" s="2"/>
      <c r="D38" s="2"/>
      <c r="E38" s="2"/>
      <c r="F38" s="2"/>
      <c r="G38" s="2"/>
      <c r="H38" s="2"/>
    </row>
    <row r="39" spans="1:9" ht="15">
      <c r="A39" s="19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7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7"/>
      <c r="B44" s="67" t="s">
        <v>254</v>
      </c>
      <c r="C44" s="67"/>
      <c r="D44" s="67"/>
      <c r="E44" s="67"/>
      <c r="F44" s="67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72" t="s">
        <v>410</v>
      </c>
      <c r="B1" s="72"/>
      <c r="C1" s="75"/>
      <c r="D1" s="75"/>
      <c r="E1" s="75"/>
      <c r="F1" s="75"/>
      <c r="G1" s="470" t="s">
        <v>97</v>
      </c>
      <c r="H1" s="470"/>
    </row>
    <row r="2" spans="1:10" ht="15">
      <c r="A2" s="74" t="s">
        <v>128</v>
      </c>
      <c r="B2" s="72"/>
      <c r="C2" s="75"/>
      <c r="D2" s="75"/>
      <c r="E2" s="75"/>
      <c r="F2" s="75"/>
      <c r="G2" s="474" t="s">
        <v>1366</v>
      </c>
      <c r="H2" s="474"/>
    </row>
    <row r="3" spans="1:10" ht="15">
      <c r="A3" s="74"/>
      <c r="B3" s="74"/>
      <c r="C3" s="74"/>
      <c r="D3" s="74"/>
      <c r="E3" s="74"/>
      <c r="F3" s="74"/>
      <c r="G3" s="246"/>
      <c r="H3" s="246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331" t="s">
        <v>943</v>
      </c>
      <c r="B5" s="12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5"/>
      <c r="B7" s="245"/>
      <c r="C7" s="245"/>
      <c r="D7" s="245"/>
      <c r="E7" s="245"/>
      <c r="F7" s="245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3" t="s">
        <v>319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03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318</v>
      </c>
      <c r="G34" s="84">
        <f>SUM(G9:G33)</f>
        <v>0</v>
      </c>
      <c r="H34" s="84">
        <f>SUM(H9:H33)</f>
        <v>0</v>
      </c>
    </row>
    <row r="35" spans="1:9" ht="15">
      <c r="A35" s="201"/>
      <c r="B35" s="201"/>
      <c r="C35" s="201"/>
      <c r="D35" s="201"/>
      <c r="E35" s="201"/>
      <c r="F35" s="201"/>
      <c r="G35" s="201"/>
      <c r="H35" s="175"/>
      <c r="I35" s="175"/>
    </row>
    <row r="36" spans="1:9" ht="15">
      <c r="A36" s="202" t="s">
        <v>411</v>
      </c>
      <c r="B36" s="202"/>
      <c r="C36" s="201"/>
      <c r="D36" s="201"/>
      <c r="E36" s="201"/>
      <c r="F36" s="201"/>
      <c r="G36" s="201"/>
      <c r="H36" s="175"/>
      <c r="I36" s="175"/>
    </row>
    <row r="37" spans="1:9" ht="15">
      <c r="A37" s="202"/>
      <c r="B37" s="202"/>
      <c r="C37" s="201"/>
      <c r="D37" s="201"/>
      <c r="E37" s="201"/>
      <c r="F37" s="201"/>
      <c r="G37" s="201"/>
      <c r="H37" s="175"/>
      <c r="I37" s="175"/>
    </row>
    <row r="38" spans="1:9" ht="15">
      <c r="A38" s="202"/>
      <c r="B38" s="202"/>
      <c r="C38" s="175"/>
      <c r="D38" s="175"/>
      <c r="E38" s="175"/>
      <c r="F38" s="175"/>
      <c r="G38" s="175"/>
      <c r="H38" s="175"/>
      <c r="I38" s="175"/>
    </row>
    <row r="39" spans="1:9" ht="15">
      <c r="A39" s="202"/>
      <c r="B39" s="202"/>
      <c r="C39" s="175"/>
      <c r="D39" s="175"/>
      <c r="E39" s="175"/>
      <c r="F39" s="175"/>
      <c r="G39" s="175"/>
      <c r="H39" s="175"/>
      <c r="I39" s="175"/>
    </row>
    <row r="40" spans="1:9">
      <c r="A40" s="199"/>
      <c r="B40" s="199"/>
      <c r="C40" s="199"/>
      <c r="D40" s="199"/>
      <c r="E40" s="199"/>
      <c r="F40" s="199"/>
      <c r="G40" s="199"/>
      <c r="H40" s="199"/>
      <c r="I40" s="199"/>
    </row>
    <row r="41" spans="1:9" ht="15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376</v>
      </c>
      <c r="D44" s="181"/>
      <c r="E44" s="201"/>
      <c r="F44" s="181"/>
      <c r="G44" s="181"/>
      <c r="H44" s="175"/>
      <c r="I44" s="182"/>
    </row>
    <row r="45" spans="1:9" ht="15">
      <c r="A45" s="175"/>
      <c r="B45" s="175"/>
      <c r="C45" s="175" t="s">
        <v>253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9.1</vt:lpstr>
      <vt:lpstr>ფორმა 9.2</vt:lpstr>
      <vt:lpstr>ფორმა N9</vt:lpstr>
      <vt:lpstr>ფორმა 9.6</vt:lpstr>
      <vt:lpstr>ფორმა N 9.7</vt:lpstr>
      <vt:lpstr>შემაჯამებელი ფორმა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2017-10-06T11:29:30Z</cp:lastPrinted>
  <dcterms:created xsi:type="dcterms:W3CDTF">2011-12-27T13:20:18Z</dcterms:created>
  <dcterms:modified xsi:type="dcterms:W3CDTF">2017-10-06T16:33:56Z</dcterms:modified>
</cp:coreProperties>
</file>