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9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50" r:id="rId7"/>
    <sheet name="ფორმა N5.3" sheetId="51" r:id="rId8"/>
    <sheet name="ფორმა 5.4" sheetId="45" r:id="rId9"/>
    <sheet name="ფორმა 5.5" sheetId="48" r:id="rId10"/>
    <sheet name="ფორმა N7" sheetId="52" r:id="rId11"/>
    <sheet name="ფორმა N8" sheetId="58" r:id="rId12"/>
    <sheet name="ფორმა N 8.1" sheetId="18" r:id="rId13"/>
    <sheet name="ფორმა N9" sheetId="53" r:id="rId14"/>
    <sheet name="ფორმა N9.1" sheetId="54" r:id="rId15"/>
    <sheet name="ფორმა N9.2" sheetId="55" r:id="rId16"/>
    <sheet name="ფორმა 9.3" sheetId="25" r:id="rId17"/>
    <sheet name="ფორმა 9.4" sheetId="56" r:id="rId18"/>
    <sheet name="ფორმა 9.5" sheetId="57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N5.1'!$B$9:$D$18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6">'ფორმა 5.2'!$A$1:$I$32</definedName>
    <definedName name="_xlnm.Print_Area" localSheetId="8">'ფორმა 5.4'!$A$1:$H$46</definedName>
    <definedName name="_xlnm.Print_Area" localSheetId="9">'ფორმა 5.5'!$A$1:$L$31</definedName>
    <definedName name="_xlnm.Print_Area" localSheetId="16">'ფორმა 9.3'!$A$1:$G$28</definedName>
    <definedName name="_xlnm.Print_Area" localSheetId="18">'ფორმა 9.5'!$A$1:$L$19</definedName>
    <definedName name="_xlnm.Print_Area" localSheetId="19">'ფორმა 9.6'!$A$1:$I$35</definedName>
    <definedName name="_xlnm.Print_Area" localSheetId="12">'ფორმა N 8.1'!$A$1:$H$34</definedName>
    <definedName name="_xlnm.Print_Area" localSheetId="20">'ფორმა N 9.7'!$A$1:$I$30</definedName>
    <definedName name="_xlnm.Print_Area" localSheetId="0">'ფორმა N1'!$A$1:$L$48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N5.1'!$A$1:$D$32</definedName>
    <definedName name="_xlnm.Print_Area" localSheetId="10">'ფორმა N7'!$A$1:$E$90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N9.7.1'!$A$1:$N$29</definedName>
  </definedNames>
  <calcPr calcId="145621"/>
</workbook>
</file>

<file path=xl/calcChain.xml><?xml version="1.0" encoding="utf-8"?>
<calcChain xmlns="http://schemas.openxmlformats.org/spreadsheetml/2006/main">
  <c r="A4" i="53" l="1"/>
  <c r="I10" i="58" l="1"/>
  <c r="A4" i="58"/>
  <c r="A4" i="57" l="1"/>
  <c r="A4" i="56"/>
  <c r="A4" i="55"/>
  <c r="A4" i="54"/>
  <c r="J39" i="53"/>
  <c r="J36" i="53" s="1"/>
  <c r="I39" i="53"/>
  <c r="H39" i="53"/>
  <c r="H36" i="53" s="1"/>
  <c r="G39" i="53"/>
  <c r="F39" i="53"/>
  <c r="F36" i="53" s="1"/>
  <c r="E39" i="53"/>
  <c r="D39" i="53"/>
  <c r="D36" i="53" s="1"/>
  <c r="C39" i="53"/>
  <c r="B39" i="53"/>
  <c r="B36" i="53" s="1"/>
  <c r="I36" i="53"/>
  <c r="G36" i="53"/>
  <c r="E36" i="53"/>
  <c r="C36" i="53"/>
  <c r="J32" i="53"/>
  <c r="I32" i="53"/>
  <c r="H32" i="53"/>
  <c r="G32" i="53"/>
  <c r="F32" i="53"/>
  <c r="E32" i="53"/>
  <c r="D32" i="53"/>
  <c r="C32" i="53"/>
  <c r="B32" i="53"/>
  <c r="J24" i="53"/>
  <c r="I24" i="53"/>
  <c r="H24" i="53"/>
  <c r="G24" i="53"/>
  <c r="F24" i="53"/>
  <c r="E24" i="53"/>
  <c r="D24" i="53"/>
  <c r="C24" i="53"/>
  <c r="B24" i="53"/>
  <c r="J23" i="53"/>
  <c r="J22" i="53"/>
  <c r="J21" i="53"/>
  <c r="J19" i="53" s="1"/>
  <c r="I19" i="53"/>
  <c r="I17" i="53" s="1"/>
  <c r="H19" i="53"/>
  <c r="G19" i="53"/>
  <c r="G17" i="53" s="1"/>
  <c r="F19" i="53"/>
  <c r="F17" i="53" s="1"/>
  <c r="E19" i="53"/>
  <c r="E17" i="53" s="1"/>
  <c r="D19" i="53"/>
  <c r="C19" i="53"/>
  <c r="C17" i="53" s="1"/>
  <c r="B19" i="53"/>
  <c r="H17" i="53"/>
  <c r="D17" i="53"/>
  <c r="B17" i="53"/>
  <c r="J16" i="53"/>
  <c r="J14" i="53" s="1"/>
  <c r="J15" i="53"/>
  <c r="I15" i="53"/>
  <c r="I14" i="53" s="1"/>
  <c r="H14" i="53"/>
  <c r="G14" i="53"/>
  <c r="F14" i="53"/>
  <c r="E14" i="53"/>
  <c r="D14" i="53"/>
  <c r="C14" i="53"/>
  <c r="B14" i="53"/>
  <c r="J13" i="53"/>
  <c r="J12" i="53"/>
  <c r="J10" i="53" s="1"/>
  <c r="J11" i="53"/>
  <c r="I10" i="53"/>
  <c r="H10" i="53"/>
  <c r="H9" i="53" s="1"/>
  <c r="G10" i="53"/>
  <c r="F10" i="53"/>
  <c r="E10" i="53"/>
  <c r="D10" i="53"/>
  <c r="D9" i="53" s="1"/>
  <c r="C10" i="53"/>
  <c r="B10" i="53"/>
  <c r="B9" i="53" s="1"/>
  <c r="D64" i="52"/>
  <c r="C64" i="52"/>
  <c r="D45" i="52"/>
  <c r="C45" i="52"/>
  <c r="C44" i="52" s="1"/>
  <c r="D34" i="52"/>
  <c r="C34" i="52"/>
  <c r="D11" i="52"/>
  <c r="C11" i="52"/>
  <c r="A4" i="52"/>
  <c r="I9" i="53" l="1"/>
  <c r="J17" i="53"/>
  <c r="F9" i="53"/>
  <c r="C9" i="53"/>
  <c r="G9" i="53"/>
  <c r="D44" i="52"/>
  <c r="D10" i="52"/>
  <c r="J9" i="53"/>
  <c r="E9" i="53"/>
  <c r="C10" i="52"/>
  <c r="I34" i="51" l="1"/>
  <c r="H34" i="51"/>
  <c r="I18" i="50"/>
  <c r="H18" i="50"/>
  <c r="G18" i="50"/>
  <c r="A7" i="40"/>
  <c r="A5" i="7"/>
  <c r="A5" i="3"/>
  <c r="K17" i="48"/>
  <c r="C12" i="7"/>
  <c r="D12" i="7"/>
  <c r="I20" i="35"/>
  <c r="D31" i="7" l="1"/>
  <c r="C31" i="7"/>
  <c r="D27" i="7"/>
  <c r="D26" i="7" s="1"/>
  <c r="C27" i="7"/>
  <c r="C26" i="7" s="1"/>
  <c r="D19" i="7"/>
  <c r="C19" i="7"/>
  <c r="D16" i="7"/>
  <c r="D10" i="7" s="1"/>
  <c r="C16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C13" i="47" l="1"/>
  <c r="C9" i="47" s="1"/>
  <c r="D13" i="47"/>
  <c r="D9" i="47" s="1"/>
  <c r="H34" i="45"/>
  <c r="G34" i="45"/>
  <c r="D27" i="3" l="1"/>
  <c r="C27" i="3"/>
  <c r="C12" i="3" l="1"/>
  <c r="M20" i="41" l="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D19" i="27" l="1"/>
  <c r="C19" i="27"/>
  <c r="A5" i="27"/>
  <c r="G22" i="18" l="1"/>
  <c r="G23" i="18" s="1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7" l="1"/>
  <c r="D19" i="3" l="1"/>
  <c r="C19" i="3"/>
  <c r="D16" i="3"/>
  <c r="C16" i="3"/>
  <c r="D12" i="3"/>
  <c r="C26" i="3" l="1"/>
  <c r="C10" i="3" s="1"/>
  <c r="D10" i="3"/>
  <c r="D26" i="3"/>
  <c r="C9" i="3" l="1"/>
  <c r="D9" i="3"/>
</calcChain>
</file>

<file path=xl/sharedStrings.xml><?xml version="1.0" encoding="utf-8"?>
<sst xmlns="http://schemas.openxmlformats.org/spreadsheetml/2006/main" count="1779" uniqueCount="1063">
  <si>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</si>
  <si>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</si>
  <si>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</si>
  <si>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</si>
  <si>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</si>
  <si>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</si>
  <si>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</si>
  <si>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</si>
  <si>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</si>
  <si>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</si>
  <si>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</si>
  <si>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</si>
  <si>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</si>
  <si>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</si>
  <si>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</si>
  <si>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</si>
  <si>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</si>
  <si>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</si>
  <si>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</si>
  <si>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</si>
  <si>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</si>
  <si>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</si>
  <si>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</si>
  <si>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</si>
  <si>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</si>
  <si>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</si>
  <si>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</si>
  <si>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</si>
  <si>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</si>
  <si>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</si>
  <si>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</si>
  <si>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</si>
  <si>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</si>
  <si>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</si>
  <si>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</si>
  <si>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</si>
  <si>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</si>
  <si>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</si>
  <si>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</si>
  <si>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</si>
  <si>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</si>
  <si>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</si>
  <si>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</si>
  <si>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</si>
  <si>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</si>
  <si>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</si>
  <si>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</si>
  <si>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</si>
  <si>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</si>
  <si>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</si>
  <si>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</si>
  <si>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</si>
  <si>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</si>
  <si>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</si>
  <si>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</si>
  <si>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</si>
  <si>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</si>
  <si>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</si>
  <si>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</si>
  <si>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</si>
  <si>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</si>
  <si>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</si>
  <si>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</si>
  <si>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</si>
  <si>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</si>
  <si>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</si>
  <si>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</si>
  <si>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</si>
  <si>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</si>
  <si>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</si>
  <si>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</si>
  <si>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</si>
  <si>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</si>
  <si>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</si>
  <si>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</si>
  <si>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</si>
  <si>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</si>
  <si>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</si>
  <si>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</si>
  <si>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</si>
  <si>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</si>
  <si>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</si>
  <si>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</si>
  <si>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</si>
  <si>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</si>
  <si>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</si>
  <si>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</si>
  <si>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</si>
  <si>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</si>
  <si>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</si>
  <si>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</si>
  <si>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</si>
  <si>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</si>
  <si>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</si>
  <si>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</si>
  <si>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</si>
  <si>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</si>
  <si>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</si>
  <si>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</si>
  <si>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</si>
  <si>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</si>
  <si>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</si>
  <si>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</si>
  <si>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</si>
  <si>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</si>
  <si>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</si>
  <si>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</si>
  <si>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</si>
  <si>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</si>
  <si>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</si>
  <si>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</si>
  <si>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</si>
  <si>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</si>
  <si>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</si>
  <si>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</si>
  <si>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</si>
  <si>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</si>
  <si>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</si>
  <si>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</si>
  <si>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</si>
  <si>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</si>
  <si>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</si>
  <si>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</si>
  <si>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</si>
  <si>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</si>
  <si>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</si>
  <si>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</si>
  <si>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</si>
  <si>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</si>
  <si>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</si>
  <si>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</si>
  <si>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</si>
  <si>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</si>
  <si>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</si>
  <si>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</si>
  <si>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</si>
  <si>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</si>
  <si>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</si>
  <si>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</si>
  <si>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</si>
  <si>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</si>
  <si>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</si>
  <si>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</si>
  <si>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</si>
  <si>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</si>
  <si>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</si>
  <si>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</si>
  <si>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</si>
  <si>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</si>
  <si>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</si>
  <si>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</si>
  <si>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</si>
  <si>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</si>
  <si>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</si>
  <si>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</si>
  <si>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</si>
  <si>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</si>
  <si>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</si>
  <si>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</si>
  <si>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</si>
  <si>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</si>
  <si>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</si>
  <si>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</si>
  <si>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</si>
  <si>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</si>
  <si>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</si>
  <si>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</si>
  <si>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</si>
  <si>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</si>
  <si>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</si>
  <si>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</si>
  <si>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</si>
  <si>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</si>
  <si>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</si>
  <si>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</si>
  <si>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</si>
  <si>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</si>
  <si>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</si>
  <si>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</si>
  <si>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</si>
  <si>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</si>
  <si>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</si>
  <si>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</si>
  <si>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</si>
  <si>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</si>
  <si>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</si>
  <si>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</si>
  <si>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</si>
  <si>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</si>
  <si>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</si>
  <si>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</si>
  <si>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</si>
  <si>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</si>
  <si>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</si>
  <si>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</si>
  <si>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</si>
  <si>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</si>
  <si>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</si>
  <si>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</si>
  <si>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</si>
  <si>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</si>
  <si>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</si>
  <si>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</si>
  <si>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</si>
  <si>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</si>
  <si>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</si>
  <si>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</si>
  <si>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</si>
  <si>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</si>
  <si>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</si>
  <si>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</si>
  <si>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</si>
  <si>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</si>
  <si>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</si>
  <si>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</si>
  <si>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</si>
  <si>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</si>
  <si>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</si>
  <si>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</si>
  <si>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</si>
  <si>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</si>
  <si>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</si>
  <si>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</si>
  <si>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</si>
  <si>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</si>
  <si>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</si>
  <si>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</si>
  <si>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</si>
  <si>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</si>
  <si>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</si>
  <si>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</si>
  <si>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</si>
  <si>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</si>
  <si>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</si>
  <si>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</si>
  <si>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</si>
  <si>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</si>
  <si>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</si>
  <si>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</si>
  <si>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</si>
  <si>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</si>
  <si>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</si>
  <si>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</si>
  <si>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</si>
  <si>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</si>
  <si>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</si>
  <si>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</si>
  <si>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</si>
  <si>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</si>
  <si>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</si>
  <si>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</si>
  <si>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</si>
  <si>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</si>
  <si>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</si>
  <si>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</si>
  <si>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</si>
  <si>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</si>
  <si>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</si>
  <si>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</si>
  <si>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</si>
  <si>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</si>
  <si>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</si>
  <si>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</si>
  <si>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</si>
  <si>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</si>
  <si>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</si>
  <si>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</si>
  <si>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</si>
  <si>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</si>
  <si>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</si>
  <si>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</si>
  <si>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</si>
  <si>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</si>
  <si>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</si>
  <si>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</si>
  <si>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</si>
  <si>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</si>
  <si>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</si>
  <si>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</si>
  <si>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</si>
  <si>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</si>
  <si>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</si>
  <si>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</si>
  <si>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</si>
  <si>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</si>
  <si>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</si>
  <si>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</si>
  <si>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</si>
  <si>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</si>
  <si>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</si>
  <si>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</si>
  <si>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</si>
  <si>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</si>
  <si>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</si>
  <si>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</si>
  <si>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</si>
  <si>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</si>
  <si>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</si>
  <si>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</si>
  <si>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</si>
  <si>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</si>
  <si>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</si>
  <si>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</si>
  <si>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</si>
  <si>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</si>
  <si>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</si>
  <si>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</si>
  <si>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</si>
  <si>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</si>
  <si>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</si>
  <si>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</si>
  <si>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</si>
  <si>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</si>
  <si>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</si>
  <si>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</si>
  <si>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</si>
  <si>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</si>
  <si>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</si>
  <si>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</si>
  <si>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</si>
  <si>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</si>
  <si>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</si>
  <si>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</si>
  <si>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</si>
  <si>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</si>
  <si>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</si>
  <si>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</si>
  <si>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</si>
  <si>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</si>
  <si>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</si>
  <si>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</si>
  <si>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</si>
  <si>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</si>
  <si>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</si>
  <si>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</si>
  <si>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</si>
  <si>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</si>
  <si>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</si>
  <si>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</si>
  <si>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</si>
  <si>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</si>
  <si>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</si>
  <si>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</si>
  <si>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</si>
  <si>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</si>
  <si>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</si>
  <si>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</si>
  <si>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</si>
  <si>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</si>
  <si>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</si>
  <si>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</si>
  <si>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</si>
  <si>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</si>
  <si>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</si>
  <si>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</si>
  <si>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</si>
  <si>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</si>
  <si>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</si>
  <si>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</si>
  <si>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</si>
  <si>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</si>
  <si>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</si>
  <si>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</si>
  <si>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</si>
  <si>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</si>
  <si>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</si>
  <si>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</si>
  <si>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</si>
  <si>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</si>
  <si>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</si>
  <si>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</si>
  <si>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</si>
  <si>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</si>
  <si>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</si>
  <si>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</si>
  <si>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</si>
  <si>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</si>
  <si>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</si>
  <si>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</si>
  <si>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</si>
  <si>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</si>
  <si>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</si>
  <si>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</si>
  <si>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</si>
  <si>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</si>
  <si>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</si>
  <si>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</si>
  <si>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</si>
  <si>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</si>
  <si>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</si>
  <si>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</si>
  <si>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</si>
  <si>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</si>
  <si>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</si>
  <si>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</si>
  <si>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</si>
  <si>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</si>
  <si>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</si>
  <si>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</si>
  <si>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</si>
  <si>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</si>
  <si>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</si>
  <si>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</si>
  <si>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</si>
  <si>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</si>
  <si>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</si>
  <si>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</si>
  <si>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</si>
  <si>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</si>
  <si>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</si>
  <si>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</si>
  <si>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</si>
  <si>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</si>
  <si>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</si>
  <si>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</si>
  <si>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</si>
  <si>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</si>
  <si>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</si>
  <si>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</si>
  <si>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</si>
  <si>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</si>
  <si>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</si>
  <si>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</si>
  <si>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</si>
  <si>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</si>
  <si>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</si>
  <si>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</si>
  <si>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</si>
  <si>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</si>
  <si>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</si>
  <si>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</si>
  <si>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</si>
  <si>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</si>
  <si>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</si>
  <si>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</si>
  <si>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</si>
  <si>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</si>
  <si>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</si>
  <si>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</si>
  <si>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</si>
  <si>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</si>
  <si>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</si>
  <si>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</si>
  <si>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</si>
  <si>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</si>
  <si>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</si>
  <si>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</si>
  <si>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</si>
  <si>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</si>
  <si>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</si>
  <si>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</si>
  <si>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</si>
  <si>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</si>
  <si>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</si>
  <si>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</si>
  <si>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</si>
  <si>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</si>
  <si>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</si>
  <si>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</si>
  <si>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</si>
  <si>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</si>
  <si>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</si>
  <si>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</si>
  <si>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</si>
  <si>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</si>
  <si>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</si>
  <si>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</si>
  <si>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</si>
  <si>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</si>
  <si>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</si>
  <si>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</si>
  <si>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</si>
  <si>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</si>
  <si>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</si>
  <si>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</si>
  <si>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</si>
  <si>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</si>
  <si>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</si>
  <si>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საარჩევნო ბლოკი „ერთიანი ნაციონალური მოძრაობა“</t>
  </si>
  <si>
    <t>05/04/2016-05/22/2016</t>
  </si>
  <si>
    <t>სატელევიზიო რეკლამის ხარჯი</t>
  </si>
  <si>
    <t>ტელეკომპანია რუსთავი-2</t>
  </si>
  <si>
    <t>შპს "ეკვინოქსი"</t>
  </si>
  <si>
    <t>5 დღე</t>
  </si>
  <si>
    <t>"არა გაზპრომს"</t>
  </si>
  <si>
    <t>წმ</t>
  </si>
  <si>
    <t>21 დღე</t>
  </si>
  <si>
    <t>ერთიანი ნაციონალური მოძრაობა</t>
  </si>
  <si>
    <t>სოციალური საკითხი</t>
  </si>
  <si>
    <t>სამოქალაქო განათლების ფონდი</t>
  </si>
  <si>
    <t>202463379</t>
  </si>
  <si>
    <t>26 დღე</t>
  </si>
  <si>
    <t>წთ</t>
  </si>
  <si>
    <t>04.05.2016</t>
  </si>
  <si>
    <t>ფულადი შემოწირულობა</t>
  </si>
  <si>
    <t>ირაკლი აბესაძე</t>
  </si>
  <si>
    <t>01024024430</t>
  </si>
  <si>
    <t>GE25LB0711183713251000</t>
  </si>
  <si>
    <t>ლიბერთი</t>
  </si>
  <si>
    <t>კახა ბუცხრიკიძე</t>
  </si>
  <si>
    <t>01015000674</t>
  </si>
  <si>
    <t>GE18BR0000010126107806</t>
  </si>
  <si>
    <t>ბანკი რესპუბლიკა</t>
  </si>
  <si>
    <t>აზერ სულეიმანოვი</t>
  </si>
  <si>
    <t>28001010428</t>
  </si>
  <si>
    <t>GE31BG0000000947669300</t>
  </si>
  <si>
    <t>საქართველოს ბანკი</t>
  </si>
  <si>
    <t>აკაკი ბობოხიძე</t>
  </si>
  <si>
    <t>01006005497</t>
  </si>
  <si>
    <t>GE35TB1710845064322340</t>
  </si>
  <si>
    <t>თიბისი</t>
  </si>
  <si>
    <t>მიხეილ მაჭავარიანი</t>
  </si>
  <si>
    <t>01017001871</t>
  </si>
  <si>
    <t>GE27TB1100000088179888</t>
  </si>
  <si>
    <t>სერგო რატიანი</t>
  </si>
  <si>
    <t>01005003737</t>
  </si>
  <si>
    <t>GE45BR0000010859716089</t>
  </si>
  <si>
    <t>თამარ ძოძუაშვილი</t>
  </si>
  <si>
    <t>01009004222</t>
  </si>
  <si>
    <t>GE62BG0000000892894200</t>
  </si>
  <si>
    <t>დავით დარჩიაშვილი</t>
  </si>
  <si>
    <t>01018001497</t>
  </si>
  <si>
    <t>GE37TB0658745064322335</t>
  </si>
  <si>
    <t>ირაკლი ნადირაძე</t>
  </si>
  <si>
    <t>01013014200</t>
  </si>
  <si>
    <t>GE54LB0711114611520000</t>
  </si>
  <si>
    <t>ლევან კონჯარია</t>
  </si>
  <si>
    <t>19001019524</t>
  </si>
  <si>
    <t>GE75LB0080001005590000</t>
  </si>
  <si>
    <t>ავთანდილ იაკობიძე</t>
  </si>
  <si>
    <t>01027022859</t>
  </si>
  <si>
    <t>GE77BR0000010469166838</t>
  </si>
  <si>
    <t>05.05.2016</t>
  </si>
  <si>
    <t>გიორგი ბარამიძე</t>
  </si>
  <si>
    <t>01024029152</t>
  </si>
  <si>
    <t>GE92BG0000000270931600</t>
  </si>
  <si>
    <t>ეკატერინე ხერხეულიძე</t>
  </si>
  <si>
    <t>01015001290</t>
  </si>
  <si>
    <t>GE70BG0000000547811900</t>
  </si>
  <si>
    <t>10.05.2016</t>
  </si>
  <si>
    <t>ლევან ბეჟაშვილი</t>
  </si>
  <si>
    <t>01010002603</t>
  </si>
  <si>
    <t>GE06BR0000010897590247</t>
  </si>
  <si>
    <t>11.05.2016</t>
  </si>
  <si>
    <t>დავით დაღელაშვილი</t>
  </si>
  <si>
    <t>01030027942</t>
  </si>
  <si>
    <t>GE54LB0711135784583000</t>
  </si>
  <si>
    <t>13.05.2016</t>
  </si>
  <si>
    <t>ბაადურ რევაზიშვილი</t>
  </si>
  <si>
    <t>20001010206</t>
  </si>
  <si>
    <t>GE25LB0711153239537000</t>
  </si>
  <si>
    <t>ზაქარია გრიშიკაშვილი</t>
  </si>
  <si>
    <t>20001020409</t>
  </si>
  <si>
    <t>GE98LB0711130759103000</t>
  </si>
  <si>
    <t>გიორგი ბოტკოველი</t>
  </si>
  <si>
    <t>01019004831</t>
  </si>
  <si>
    <t>GE32TB1164945064322335</t>
  </si>
  <si>
    <t>ნუგზარ წიკლაური</t>
  </si>
  <si>
    <t>01006014902</t>
  </si>
  <si>
    <t>GE76BR0002004506089428</t>
  </si>
  <si>
    <t>20.05.2016</t>
  </si>
  <si>
    <t>მიხეილ მახარაძე</t>
  </si>
  <si>
    <t>01010011434</t>
  </si>
  <si>
    <t>GE20BS0000000006245148</t>
  </si>
  <si>
    <t>ბაზისბანკი</t>
  </si>
  <si>
    <t>კოტე</t>
  </si>
  <si>
    <t>რატიანი</t>
  </si>
  <si>
    <t>60002015284</t>
  </si>
  <si>
    <t>საორგანიზაციო მდივანი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</si>
  <si>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</si>
  <si>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</si>
  <si>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</si>
  <si>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</si>
  <si>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</si>
  <si>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</si>
  <si>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</si>
  <si>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</si>
  <si>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</si>
  <si>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</si>
  <si>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</si>
  <si>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</si>
  <si>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</si>
  <si>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</si>
  <si>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</si>
  <si>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</si>
  <si>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</si>
  <si>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</si>
  <si>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</si>
  <si>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</si>
  <si>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</si>
  <si>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 xml:space="preserve"> გიორგი</t>
  </si>
  <si>
    <t>ქართველიშვილი</t>
  </si>
  <si>
    <t>57001053621</t>
  </si>
  <si>
    <t>პარტიის მიერ დაგეგმილ ღონისძიებებში მონაწილეობა</t>
  </si>
  <si>
    <t>თერჯოლა</t>
  </si>
  <si>
    <t xml:space="preserve"> ზვიად</t>
  </si>
  <si>
    <t>მაცაბერიძე</t>
  </si>
  <si>
    <t>01011022462</t>
  </si>
  <si>
    <t xml:space="preserve"> თამაზ</t>
  </si>
  <si>
    <t>57001055220</t>
  </si>
  <si>
    <t>რამაზ</t>
  </si>
  <si>
    <t>ქერეჭაშვილი</t>
  </si>
  <si>
    <t>01030005969</t>
  </si>
  <si>
    <t>რაიონული ორგანიზაციის კონფერენცია</t>
  </si>
  <si>
    <t>ლაგოდეხი</t>
  </si>
  <si>
    <t>მანუჩარ</t>
  </si>
  <si>
    <t>ფანგანი</t>
  </si>
  <si>
    <t>აჭარა</t>
  </si>
  <si>
    <t>ილია</t>
  </si>
  <si>
    <t>პატარაია</t>
  </si>
  <si>
    <t>01015010055</t>
  </si>
  <si>
    <t>რაჭა-ლეჩხუმი</t>
  </si>
  <si>
    <t>ოთარ</t>
  </si>
  <si>
    <t>სირაძე</t>
  </si>
  <si>
    <t>04001003355</t>
  </si>
  <si>
    <t>ბესარიონ</t>
  </si>
  <si>
    <t>გედენიძე</t>
  </si>
  <si>
    <t>01025012561</t>
  </si>
  <si>
    <t>შიდა ქართლი, სამცხე-ჯავახეთი</t>
  </si>
  <si>
    <t>სალომე</t>
  </si>
  <si>
    <t>სიგუა</t>
  </si>
  <si>
    <t>29001024464</t>
  </si>
  <si>
    <t>ხობი, წყალტუბო</t>
  </si>
  <si>
    <t>თამაზ</t>
  </si>
  <si>
    <t>იმერეთი</t>
  </si>
  <si>
    <t>ცერცვაძე</t>
  </si>
  <si>
    <t>38001003316</t>
  </si>
  <si>
    <t>კობა</t>
  </si>
  <si>
    <t>შურღაია</t>
  </si>
  <si>
    <t>39001001944</t>
  </si>
  <si>
    <t>საკონსტიტუციო სასამართლოში პარტიის წარმ. ტრანსპორტირება</t>
  </si>
  <si>
    <t>ბათუმი</t>
  </si>
  <si>
    <t>ზუგდიდი</t>
  </si>
  <si>
    <t>საარჩევნო ბლოკი  ”ერთიანი ნაციონალური მოძრაობა”</t>
  </si>
  <si>
    <t>05/22/2016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</si>
  <si>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</si>
  <si>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</si>
  <si>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</si>
  <si>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</si>
  <si>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</si>
  <si>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</si>
  <si>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</si>
  <si>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</si>
  <si>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</si>
  <si>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</si>
  <si>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</si>
  <si>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</si>
  <si>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</si>
  <si>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</si>
  <si>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</si>
  <si>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</si>
  <si>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</si>
  <si>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</si>
  <si>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</si>
  <si>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</si>
  <si>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</si>
  <si>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</si>
  <si>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</si>
  <si>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</si>
  <si>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</si>
  <si>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</si>
  <si>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</si>
  <si>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</si>
  <si>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</si>
  <si>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</si>
  <si>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</si>
  <si>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</si>
  <si>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</si>
  <si>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</si>
  <si>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</si>
  <si>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</si>
  <si>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</si>
  <si>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</si>
  <si>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</si>
  <si>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</si>
  <si>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</si>
  <si>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</si>
  <si>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</si>
  <si>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</si>
  <si>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</si>
  <si>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</si>
  <si>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</si>
  <si>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</si>
  <si>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</si>
  <si>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</si>
  <si>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</si>
  <si>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</si>
  <si>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</si>
  <si>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</si>
  <si>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</si>
  <si>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</si>
  <si>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</si>
  <si>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</si>
  <si>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</si>
  <si>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</si>
  <si>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</si>
  <si>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</si>
  <si>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</si>
  <si>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</si>
  <si>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</si>
  <si>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</si>
  <si>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</si>
  <si>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</si>
  <si>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</si>
  <si>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</si>
  <si>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</si>
  <si>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</si>
  <si>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</si>
  <si>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</si>
  <si>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</si>
  <si>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</si>
  <si>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გიორგი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</si>
  <si>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</si>
  <si>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</si>
  <si>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</si>
  <si>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</si>
  <si>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</si>
  <si>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</si>
  <si>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</si>
  <si>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</si>
  <si>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</si>
  <si>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</si>
  <si>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</si>
  <si>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</si>
  <si>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</si>
  <si>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</si>
  <si>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</si>
  <si>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</si>
  <si>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</si>
  <si>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</si>
  <si>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</si>
  <si>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</si>
  <si>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</si>
  <si>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</si>
  <si>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</si>
  <si>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</si>
  <si>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</si>
  <si>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</si>
  <si>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</si>
  <si>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</si>
  <si>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</si>
  <si>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</si>
  <si>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</si>
  <si>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</si>
  <si>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</si>
  <si>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</si>
  <si>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</si>
  <si>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</si>
  <si>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</si>
  <si>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</si>
  <si>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</si>
  <si>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</si>
  <si>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</si>
  <si>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</si>
  <si>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</si>
  <si>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</si>
  <si>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</si>
  <si>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</si>
  <si>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</si>
  <si>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</si>
  <si>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</si>
  <si>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</si>
  <si>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</si>
  <si>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</si>
  <si>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</si>
  <si>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</si>
  <si>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</si>
  <si>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</si>
  <si>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</si>
  <si>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</si>
  <si>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</si>
  <si>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</si>
  <si>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</si>
  <si>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</si>
  <si>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</si>
  <si>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</si>
  <si>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</si>
  <si>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</si>
  <si>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</si>
  <si>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</si>
  <si>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</si>
  <si>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</si>
  <si>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</si>
  <si>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</si>
  <si>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</si>
  <si>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</si>
  <si>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ელენე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</si>
  <si>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</si>
  <si>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</si>
  <si>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</si>
  <si>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</si>
  <si>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</si>
  <si>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</si>
  <si>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</si>
  <si>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</si>
  <si>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</si>
  <si>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</si>
  <si>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</si>
  <si>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</si>
  <si>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</si>
  <si>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</si>
  <si>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</si>
  <si>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</si>
  <si>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</si>
  <si>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</si>
  <si>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</si>
  <si>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</si>
  <si>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</si>
  <si>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</si>
  <si>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</si>
  <si>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</si>
  <si>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</si>
  <si>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</si>
  <si>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</si>
  <si>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</si>
  <si>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</si>
  <si>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ზუგდიდი, ს. კორცხელი, შ. რუსთაველის ქ. N5</t>
  </si>
  <si>
    <t>19001071779</t>
  </si>
  <si>
    <t>გაბედავა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</si>
  <si>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</si>
  <si>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</si>
  <si>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</si>
  <si>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</si>
  <si>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</si>
  <si>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</si>
  <si>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</si>
  <si>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</si>
  <si>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</si>
  <si>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</si>
  <si>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</si>
  <si>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</si>
  <si>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</si>
  <si>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</si>
  <si>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</si>
  <si>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</si>
  <si>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</si>
  <si>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</si>
  <si>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</si>
  <si>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</si>
  <si>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</si>
  <si>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</si>
  <si>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</si>
  <si>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</si>
  <si>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</si>
  <si>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</si>
  <si>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</si>
  <si>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</si>
  <si>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</si>
  <si>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</si>
  <si>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</si>
  <si>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</si>
  <si>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</si>
  <si>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</si>
  <si>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</si>
  <si>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</si>
  <si>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</si>
  <si>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</si>
  <si>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</si>
  <si>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</si>
  <si>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</si>
  <si>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</si>
  <si>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</si>
  <si>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</si>
  <si>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>01011021338</t>
  </si>
  <si>
    <t xml:space="preserve">დავით </t>
  </si>
  <si>
    <t>მჟავანაძე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</si>
  <si>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</si>
  <si>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</si>
  <si>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</si>
  <si>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</si>
  <si>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</si>
  <si>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</si>
  <si>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</si>
  <si>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</si>
  <si>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</si>
  <si>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</si>
  <si>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</si>
  <si>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</si>
  <si>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</si>
  <si>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</si>
  <si>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</si>
  <si>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</si>
  <si>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</si>
  <si>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</si>
  <si>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</si>
  <si>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</si>
  <si>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</si>
  <si>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</si>
  <si>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</si>
  <si>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</si>
  <si>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</si>
  <si>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</si>
  <si>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</si>
  <si>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</si>
  <si>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</si>
  <si>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</si>
  <si>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</si>
  <si>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</si>
  <si>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</si>
  <si>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</si>
  <si>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</si>
  <si>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</si>
  <si>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</si>
  <si>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</si>
  <si>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</si>
  <si>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</si>
  <si>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</si>
  <si>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</si>
  <si>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</si>
  <si>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</si>
  <si>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</si>
  <si>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</si>
  <si>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</si>
  <si>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</si>
  <si>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</si>
  <si>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</si>
  <si>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</si>
  <si>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ფიქრია</t>
  </si>
  <si>
    <t>შველიძე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</si>
  <si>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</si>
  <si>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</si>
  <si>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</si>
  <si>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</si>
  <si>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</si>
  <si>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</si>
  <si>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</si>
  <si>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</si>
  <si>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</si>
  <si>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</si>
  <si>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</si>
  <si>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</si>
  <si>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</si>
  <si>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</si>
  <si>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</si>
  <si>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</si>
  <si>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</si>
  <si>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</si>
  <si>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</si>
  <si>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</si>
  <si>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</si>
  <si>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</si>
  <si>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</si>
  <si>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</si>
  <si>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</si>
  <si>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</si>
  <si>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</si>
  <si>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</si>
  <si>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</si>
  <si>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</si>
  <si>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</si>
  <si>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</si>
  <si>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</si>
  <si>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</si>
  <si>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</si>
  <si>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</si>
  <si>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</si>
  <si>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</si>
  <si>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</si>
  <si>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</si>
  <si>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</si>
  <si>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</si>
  <si>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</si>
  <si>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</si>
  <si>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</si>
  <si>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</si>
  <si>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</si>
  <si>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</si>
  <si>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</si>
  <si>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</si>
  <si>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აბულაშვილი</t>
  </si>
  <si>
    <t>ქედა, აღმაშენებლის ქ. 4</t>
  </si>
  <si>
    <t>01.12.2015 - 01.12.2016</t>
  </si>
  <si>
    <t>61008004834</t>
  </si>
  <si>
    <t xml:space="preserve">თამილა </t>
  </si>
  <si>
    <t>თურმანიძე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</si>
  <si>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</si>
  <si>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</si>
  <si>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</si>
  <si>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</si>
  <si>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</si>
  <si>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01.02.2016 - 01.02.2017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</si>
  <si>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</si>
  <si>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</si>
  <si>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</si>
  <si>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</si>
  <si>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13.01.2015 - 13.01.2018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</si>
  <si>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</si>
  <si>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</si>
  <si>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</si>
  <si>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</si>
  <si>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</si>
  <si>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</si>
  <si>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</si>
  <si>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</si>
  <si>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</si>
  <si>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</si>
  <si>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</si>
  <si>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</si>
  <si>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</si>
  <si>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</si>
  <si>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</si>
  <si>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</si>
  <si>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</si>
  <si>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</si>
  <si>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</si>
  <si>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</si>
  <si>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</si>
  <si>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</si>
  <si>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</si>
  <si>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</si>
  <si>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</si>
  <si>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 xml:space="preserve">ქეთევან 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</si>
  <si>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</si>
  <si>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</si>
  <si>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</si>
  <si>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</si>
  <si>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</si>
  <si>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</si>
  <si>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სააღსრულებო საქმე</t>
  </si>
  <si>
    <t>სისტემა კოდექსის განახლება</t>
  </si>
  <si>
    <t>მანქანის პარკირების ხარჯი / VVA 527</t>
  </si>
  <si>
    <t>ასლის გადაღების მოსაკრებელი</t>
  </si>
  <si>
    <t>საინფორმაციო მომსახურება ======== თვის</t>
  </si>
  <si>
    <t>მედიამონიტორინგი</t>
  </si>
  <si>
    <t>1.2.15.3</t>
  </si>
  <si>
    <t>1.2.15.4</t>
  </si>
  <si>
    <t>1.2.15.5</t>
  </si>
  <si>
    <t>მოქმედი</t>
  </si>
  <si>
    <t>01.03.2014 წ.</t>
  </si>
  <si>
    <t>რეკლამის განთავსება რუსთავი 2-ის ეთერში</t>
  </si>
  <si>
    <t>09.11.2015 წ.</t>
  </si>
  <si>
    <t>შპს "სუფთა წყალი"</t>
  </si>
  <si>
    <t>205150655</t>
  </si>
  <si>
    <t>წარმომადგენლობითი ხარჯი (ბინულის წყალი, ერთჯერადი ჭიქები)</t>
  </si>
  <si>
    <t>02.12.2015 წ.</t>
  </si>
  <si>
    <t>შპს "GC GROUP"</t>
  </si>
  <si>
    <t>205226691</t>
  </si>
  <si>
    <t>წარმომადგენლობითი ხარჯი (ჩაი, ყავა)</t>
  </si>
  <si>
    <t>11.06.2013 წ.</t>
  </si>
  <si>
    <t>შპს "ენგადი"</t>
  </si>
  <si>
    <t>242005888</t>
  </si>
  <si>
    <t>წარმომადგენლობითი ხარჯი (ნაბეღლავი მინერალური, წყაროს წყალი)</t>
  </si>
  <si>
    <t>15.01.2014 წ.</t>
  </si>
  <si>
    <t>შპს "ფრესკო რითეილ გრუპი"</t>
  </si>
  <si>
    <t>404383779</t>
  </si>
  <si>
    <t>წარმომადგენლობითი ხარჯი (შაქარი)</t>
  </si>
  <si>
    <t>01.09.2013 წ.</t>
  </si>
  <si>
    <t>შპს "კია მოტორს ჯორჯია"</t>
  </si>
  <si>
    <t>236096675</t>
  </si>
  <si>
    <t>ავტოტექმომსახურება</t>
  </si>
  <si>
    <t>16.05.2014 წ.</t>
  </si>
  <si>
    <t>შპს "ასპ ჯორჯია"</t>
  </si>
  <si>
    <t>02.06.2014 წ.</t>
  </si>
  <si>
    <t>შპს "ჯეა"</t>
  </si>
  <si>
    <t>212700898</t>
  </si>
  <si>
    <t>07.04.2016 წ.</t>
  </si>
  <si>
    <t>მანუჩარ გაბედავა</t>
  </si>
  <si>
    <t>იჯარა</t>
  </si>
  <si>
    <t>17.05.2016 წ.</t>
  </si>
  <si>
    <t>შპს "ბესტირი"</t>
  </si>
  <si>
    <t>405063826</t>
  </si>
  <si>
    <t>ბრენდირებული მაისური</t>
  </si>
  <si>
    <t>"არა გაზპრომს", "სოციალური საკითხები", ერთიანი ნაციონალური მოზრაობა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</si>
</sst>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\/mm\/yyyy"/>
    <numFmt numFmtId="170" formatCode="mm\/dd\/yyyy"/>
  </numFmts>
  <fonts count="41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0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8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Protection="1">
      <protection locked="0"/>
    </xf>
    <xf numFmtId="168" fontId="33" fillId="2" borderId="2" xfId="15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0" fontId="19" fillId="2" borderId="0" xfId="15" applyFont="1" applyFill="1" applyBorder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41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42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7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41" xfId="15" applyFont="1" applyFill="1" applyBorder="1" applyAlignment="1" applyProtection="1">
      <alignment vertical="center"/>
      <protection locked="0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41" xfId="15" applyFont="1" applyFill="1" applyBorder="1" applyAlignment="1" applyProtection="1">
      <alignment vertical="center"/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7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42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41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3" fillId="0" borderId="17" xfId="15" applyFont="1" applyBorder="1" applyAlignment="1" applyProtection="1">
      <alignment horizontal="center" vertical="center"/>
      <protection locked="0"/>
    </xf>
    <xf numFmtId="14" fontId="33" fillId="0" borderId="2" xfId="15" applyNumberFormat="1" applyFont="1" applyBorder="1" applyAlignment="1" applyProtection="1">
      <alignment vertical="center" wrapText="1"/>
      <protection locked="0"/>
    </xf>
    <xf numFmtId="0" fontId="33" fillId="0" borderId="2" xfId="15" applyFont="1" applyBorder="1" applyAlignment="1" applyProtection="1">
      <alignment vertical="center" wrapText="1"/>
      <protection locked="0"/>
    </xf>
    <xf numFmtId="0" fontId="33" fillId="0" borderId="18" xfId="15" applyFont="1" applyBorder="1" applyAlignment="1" applyProtection="1">
      <alignment horizontal="right" vertical="center"/>
      <protection locked="0"/>
    </xf>
    <xf numFmtId="0" fontId="33" fillId="0" borderId="17" xfId="15" applyFont="1" applyBorder="1" applyAlignment="1" applyProtection="1">
      <alignment vertical="center" wrapText="1"/>
      <protection locked="0"/>
    </xf>
    <xf numFmtId="49" fontId="33" fillId="0" borderId="1" xfId="15" applyNumberFormat="1" applyFont="1" applyBorder="1" applyAlignment="1" applyProtection="1">
      <alignment vertical="center"/>
      <protection locked="0"/>
    </xf>
    <xf numFmtId="49" fontId="33" fillId="0" borderId="2" xfId="15" applyNumberFormat="1" applyFont="1" applyBorder="1" applyAlignment="1" applyProtection="1">
      <alignment vertical="center"/>
      <protection locked="0"/>
    </xf>
    <xf numFmtId="0" fontId="33" fillId="4" borderId="17" xfId="15" applyFont="1" applyFill="1" applyBorder="1" applyAlignment="1" applyProtection="1">
      <alignment vertical="center" wrapText="1"/>
      <protection locked="0"/>
    </xf>
    <xf numFmtId="0" fontId="33" fillId="4" borderId="2" xfId="15" applyFont="1" applyFill="1" applyBorder="1" applyAlignment="1" applyProtection="1">
      <alignment vertical="center" wrapText="1"/>
      <protection locked="0"/>
    </xf>
    <xf numFmtId="0" fontId="33" fillId="4" borderId="19" xfId="15" applyFont="1" applyFill="1" applyBorder="1" applyAlignment="1" applyProtection="1">
      <alignment vertical="center"/>
      <protection locked="0"/>
    </xf>
    <xf numFmtId="0" fontId="33" fillId="0" borderId="40" xfId="15" applyFont="1" applyBorder="1" applyAlignment="1" applyProtection="1">
      <alignment vertical="center" wrapText="1"/>
      <protection locked="0"/>
    </xf>
    <xf numFmtId="0" fontId="33" fillId="0" borderId="20" xfId="15" applyFont="1" applyBorder="1" applyAlignment="1" applyProtection="1">
      <alignment horizontal="center" vertical="center"/>
      <protection locked="0"/>
    </xf>
    <xf numFmtId="0" fontId="33" fillId="0" borderId="5" xfId="15" applyFont="1" applyBorder="1" applyAlignment="1" applyProtection="1">
      <alignment vertical="center"/>
      <protection locked="0"/>
    </xf>
    <xf numFmtId="0" fontId="33" fillId="0" borderId="20" xfId="15" applyFont="1" applyBorder="1" applyAlignment="1" applyProtection="1">
      <alignment vertical="center" wrapText="1"/>
      <protection locked="0"/>
    </xf>
    <xf numFmtId="0" fontId="33" fillId="4" borderId="20" xfId="15" applyFont="1" applyFill="1" applyBorder="1" applyAlignment="1" applyProtection="1">
      <alignment vertical="center" wrapText="1"/>
      <protection locked="0"/>
    </xf>
    <xf numFmtId="0" fontId="33" fillId="4" borderId="1" xfId="15" applyFont="1" applyFill="1" applyBorder="1" applyAlignment="1" applyProtection="1">
      <alignment vertical="center" wrapText="1"/>
      <protection locked="0"/>
    </xf>
    <xf numFmtId="0" fontId="33" fillId="4" borderId="21" xfId="15" applyFont="1" applyFill="1" applyBorder="1" applyAlignment="1" applyProtection="1">
      <alignment vertical="center"/>
      <protection locked="0"/>
    </xf>
    <xf numFmtId="0" fontId="33" fillId="0" borderId="39" xfId="15" applyFont="1" applyBorder="1" applyAlignment="1" applyProtection="1">
      <alignment vertical="center" wrapText="1"/>
      <protection locked="0"/>
    </xf>
    <xf numFmtId="0" fontId="33" fillId="0" borderId="22" xfId="15" applyFont="1" applyBorder="1" applyAlignment="1" applyProtection="1">
      <alignment horizontal="center" vertical="center"/>
      <protection locked="0"/>
    </xf>
    <xf numFmtId="14" fontId="33" fillId="0" borderId="23" xfId="15" applyNumberFormat="1" applyFont="1" applyBorder="1" applyAlignment="1" applyProtection="1">
      <alignment vertical="center" wrapText="1"/>
      <protection locked="0"/>
    </xf>
    <xf numFmtId="0" fontId="33" fillId="0" borderId="23" xfId="15" applyFont="1" applyBorder="1" applyAlignment="1" applyProtection="1">
      <alignment vertical="center" wrapText="1"/>
      <protection locked="0"/>
    </xf>
    <xf numFmtId="0" fontId="33" fillId="0" borderId="24" xfId="15" applyFont="1" applyBorder="1" applyAlignment="1" applyProtection="1">
      <alignment vertical="center"/>
      <protection locked="0"/>
    </xf>
    <xf numFmtId="0" fontId="33" fillId="0" borderId="22" xfId="15" applyFont="1" applyBorder="1" applyAlignment="1" applyProtection="1">
      <alignment vertical="center" wrapText="1"/>
      <protection locked="0"/>
    </xf>
    <xf numFmtId="49" fontId="33" fillId="0" borderId="23" xfId="15" applyNumberFormat="1" applyFont="1" applyBorder="1" applyAlignment="1" applyProtection="1">
      <alignment vertical="center"/>
      <protection locked="0"/>
    </xf>
    <xf numFmtId="0" fontId="33" fillId="4" borderId="22" xfId="15" applyFont="1" applyFill="1" applyBorder="1" applyAlignment="1" applyProtection="1">
      <alignment vertical="center" wrapText="1"/>
      <protection locked="0"/>
    </xf>
    <xf numFmtId="0" fontId="33" fillId="4" borderId="23" xfId="15" applyFont="1" applyFill="1" applyBorder="1" applyAlignment="1" applyProtection="1">
      <alignment vertical="center" wrapText="1"/>
      <protection locked="0"/>
    </xf>
    <xf numFmtId="0" fontId="33" fillId="4" borderId="25" xfId="15" applyFont="1" applyFill="1" applyBorder="1" applyAlignment="1" applyProtection="1">
      <alignment vertical="center"/>
      <protection locked="0"/>
    </xf>
    <xf numFmtId="0" fontId="33" fillId="0" borderId="38" xfId="15" applyFont="1" applyBorder="1" applyAlignment="1" applyProtection="1">
      <alignment vertical="center" wrapText="1"/>
      <protection locked="0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49" fontId="27" fillId="0" borderId="0" xfId="15" applyNumberFormat="1" applyFont="1" applyAlignment="1" applyProtection="1">
      <alignment vertical="center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69" fontId="17" fillId="0" borderId="0" xfId="3" applyNumberFormat="1" applyFont="1" applyBorder="1" applyProtection="1">
      <protection locked="0"/>
    </xf>
    <xf numFmtId="0" fontId="35" fillId="0" borderId="42" xfId="16" applyFont="1" applyFill="1" applyBorder="1" applyAlignment="1">
      <alignment vertical="center"/>
    </xf>
    <xf numFmtId="0" fontId="1" fillId="0" borderId="0" xfId="17"/>
    <xf numFmtId="0" fontId="35" fillId="0" borderId="42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7" fillId="0" borderId="0" xfId="279" applyFont="1" applyFill="1" applyBorder="1" applyAlignment="1" applyProtection="1">
      <alignment vertical="center"/>
      <protection locked="0"/>
    </xf>
    <xf numFmtId="0" fontId="19" fillId="5" borderId="1" xfId="171" applyFont="1" applyFill="1" applyBorder="1" applyAlignment="1" applyProtection="1">
      <alignment vertical="center" wrapText="1"/>
    </xf>
    <xf numFmtId="0" fontId="19" fillId="5" borderId="1" xfId="171" applyFont="1" applyFill="1" applyBorder="1" applyAlignment="1" applyProtection="1">
      <alignment horizontal="center" vertical="center" wrapText="1"/>
    </xf>
    <xf numFmtId="0" fontId="20" fillId="5" borderId="0" xfId="171" applyFont="1" applyFill="1" applyProtection="1">
      <protection locked="0"/>
    </xf>
    <xf numFmtId="0" fontId="20" fillId="0" borderId="0" xfId="171" applyFont="1" applyProtection="1">
      <protection locked="0"/>
    </xf>
    <xf numFmtId="0" fontId="21" fillId="5" borderId="5" xfId="171" applyFont="1" applyFill="1" applyBorder="1" applyAlignment="1" applyProtection="1">
      <alignment horizontal="center" vertical="center" wrapText="1"/>
    </xf>
    <xf numFmtId="0" fontId="21" fillId="5" borderId="4" xfId="171" applyFont="1" applyFill="1" applyBorder="1" applyAlignment="1" applyProtection="1">
      <alignment horizontal="center" vertical="center" wrapText="1"/>
    </xf>
    <xf numFmtId="0" fontId="21" fillId="5" borderId="1" xfId="171" applyFont="1" applyFill="1" applyBorder="1" applyAlignment="1" applyProtection="1">
      <alignment horizontal="center" vertical="center" wrapText="1"/>
    </xf>
    <xf numFmtId="0" fontId="21" fillId="0" borderId="1" xfId="171" applyFont="1" applyBorder="1" applyAlignment="1" applyProtection="1">
      <alignment vertical="center" wrapText="1"/>
    </xf>
    <xf numFmtId="0" fontId="19" fillId="0" borderId="1" xfId="171" applyFont="1" applyBorder="1" applyAlignment="1" applyProtection="1">
      <alignment vertical="center" wrapText="1"/>
    </xf>
    <xf numFmtId="0" fontId="19" fillId="0" borderId="1" xfId="171" applyFont="1" applyBorder="1" applyAlignment="1" applyProtection="1">
      <alignment vertical="center" wrapText="1"/>
      <protection locked="0"/>
    </xf>
    <xf numFmtId="2" fontId="19" fillId="0" borderId="1" xfId="171" applyNumberFormat="1" applyFont="1" applyBorder="1" applyAlignment="1" applyProtection="1">
      <alignment vertical="center" wrapText="1"/>
      <protection locked="0"/>
    </xf>
    <xf numFmtId="0" fontId="19" fillId="0" borderId="0" xfId="171" applyFont="1" applyAlignment="1" applyProtection="1">
      <alignment vertical="center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20" fillId="0" borderId="0" xfId="171" applyFont="1" applyBorder="1" applyProtection="1">
      <protection locked="0"/>
    </xf>
    <xf numFmtId="0" fontId="19" fillId="0" borderId="1" xfId="171" applyFont="1" applyBorder="1" applyAlignment="1" applyProtection="1">
      <alignment horizontal="center" vertical="center" wrapText="1"/>
      <protection locked="0"/>
    </xf>
    <xf numFmtId="14" fontId="19" fillId="0" borderId="2" xfId="279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6" fillId="5" borderId="0" xfId="16" applyFont="1" applyFill="1" applyProtection="1"/>
    <xf numFmtId="0" fontId="11" fillId="5" borderId="0" xfId="16" applyFill="1" applyProtection="1"/>
    <xf numFmtId="0" fontId="11" fillId="5" borderId="0" xfId="16" applyFill="1" applyProtection="1">
      <protection locked="0"/>
    </xf>
    <xf numFmtId="0" fontId="11" fillId="0" borderId="0" xfId="16" applyProtection="1">
      <protection locked="0"/>
    </xf>
    <xf numFmtId="0" fontId="17" fillId="5" borderId="0" xfId="16" applyFont="1" applyFill="1" applyProtection="1">
      <protection locked="0"/>
    </xf>
    <xf numFmtId="0" fontId="17" fillId="5" borderId="0" xfId="16" applyFont="1" applyFill="1" applyProtection="1"/>
    <xf numFmtId="0" fontId="17" fillId="5" borderId="0" xfId="16" applyFont="1" applyFill="1" applyBorder="1" applyProtection="1"/>
    <xf numFmtId="0" fontId="11" fillId="5" borderId="0" xfId="16" applyFill="1" applyBorder="1" applyProtection="1"/>
    <xf numFmtId="0" fontId="17" fillId="5" borderId="0" xfId="16" applyFont="1" applyFill="1" applyBorder="1" applyProtection="1">
      <protection locked="0"/>
    </xf>
    <xf numFmtId="0" fontId="17" fillId="0" borderId="0" xfId="16" applyFont="1" applyProtection="1">
      <protection locked="0"/>
    </xf>
    <xf numFmtId="0" fontId="22" fillId="0" borderId="0" xfId="16" applyFont="1" applyFill="1" applyBorder="1" applyAlignment="1" applyProtection="1">
      <alignment horizontal="left"/>
      <protection locked="0"/>
    </xf>
    <xf numFmtId="0" fontId="17" fillId="0" borderId="0" xfId="16" applyFont="1" applyFill="1" applyBorder="1" applyProtection="1"/>
    <xf numFmtId="0" fontId="11" fillId="0" borderId="0" xfId="16" applyFill="1" applyBorder="1" applyProtection="1"/>
    <xf numFmtId="0" fontId="11" fillId="0" borderId="0" xfId="16" applyFill="1" applyProtection="1"/>
    <xf numFmtId="0" fontId="11" fillId="5" borderId="0" xfId="16" applyFont="1" applyFill="1" applyProtection="1"/>
    <xf numFmtId="0" fontId="11" fillId="5" borderId="0" xfId="16" applyFill="1" applyBorder="1" applyProtection="1">
      <protection locked="0"/>
    </xf>
    <xf numFmtId="0" fontId="21" fillId="5" borderId="5" xfId="161" applyFont="1" applyFill="1" applyBorder="1" applyAlignment="1" applyProtection="1">
      <alignment horizontal="left" vertical="center" wrapText="1"/>
    </xf>
    <xf numFmtId="0" fontId="21" fillId="5" borderId="5" xfId="161" applyFont="1" applyFill="1" applyBorder="1" applyAlignment="1" applyProtection="1">
      <alignment horizontal="center" vertical="center" wrapText="1"/>
    </xf>
    <xf numFmtId="0" fontId="21" fillId="5" borderId="1" xfId="161" applyFont="1" applyFill="1" applyBorder="1" applyAlignment="1" applyProtection="1">
      <alignment horizontal="center" vertical="center" wrapText="1"/>
    </xf>
    <xf numFmtId="0" fontId="20" fillId="5" borderId="0" xfId="161" applyFont="1" applyFill="1" applyBorder="1" applyProtection="1">
      <protection locked="0"/>
    </xf>
    <xf numFmtId="0" fontId="20" fillId="0" borderId="0" xfId="161" applyFont="1" applyProtection="1">
      <protection locked="0"/>
    </xf>
    <xf numFmtId="0" fontId="19" fillId="0" borderId="1" xfId="161" applyFont="1" applyBorder="1" applyAlignment="1" applyProtection="1">
      <alignment horizontal="center" vertical="center" wrapText="1"/>
      <protection locked="0"/>
    </xf>
    <xf numFmtId="0" fontId="19" fillId="0" borderId="1" xfId="161" applyFont="1" applyBorder="1" applyAlignment="1" applyProtection="1">
      <alignment vertical="center" wrapText="1"/>
      <protection locked="0"/>
    </xf>
    <xf numFmtId="170" fontId="19" fillId="0" borderId="2" xfId="220" applyNumberFormat="1" applyFont="1" applyBorder="1" applyAlignment="1" applyProtection="1">
      <alignment wrapText="1"/>
      <protection locked="0"/>
    </xf>
    <xf numFmtId="170" fontId="19" fillId="0" borderId="2" xfId="220" applyNumberFormat="1" applyFont="1" applyBorder="1" applyAlignment="1" applyProtection="1">
      <alignment horizontal="right" wrapText="1"/>
      <protection locked="0"/>
    </xf>
    <xf numFmtId="14" fontId="19" fillId="0" borderId="2" xfId="220" applyNumberFormat="1" applyFont="1" applyBorder="1" applyAlignment="1" applyProtection="1">
      <alignment horizontal="right" wrapText="1"/>
      <protection locked="0"/>
    </xf>
    <xf numFmtId="14" fontId="27" fillId="0" borderId="2" xfId="220" applyNumberFormat="1" applyFont="1" applyBorder="1" applyAlignment="1" applyProtection="1">
      <alignment wrapText="1"/>
      <protection locked="0"/>
    </xf>
    <xf numFmtId="0" fontId="11" fillId="0" borderId="0" xfId="16" applyBorder="1" applyProtection="1">
      <protection locked="0"/>
    </xf>
    <xf numFmtId="0" fontId="22" fillId="0" borderId="0" xfId="16" applyFont="1" applyAlignment="1" applyProtection="1">
      <alignment horizontal="center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0" borderId="3" xfId="16" applyFont="1" applyBorder="1" applyProtection="1">
      <protection locked="0"/>
    </xf>
    <xf numFmtId="0" fontId="11" fillId="0" borderId="3" xfId="16" applyBorder="1"/>
    <xf numFmtId="0" fontId="11" fillId="0" borderId="0" xfId="16"/>
    <xf numFmtId="0" fontId="22" fillId="0" borderId="0" xfId="16" applyFont="1" applyProtection="1">
      <protection locked="0"/>
    </xf>
    <xf numFmtId="0" fontId="17" fillId="0" borderId="0" xfId="16" applyFont="1" applyBorder="1" applyProtection="1">
      <protection locked="0"/>
    </xf>
    <xf numFmtId="0" fontId="11" fillId="0" borderId="0" xfId="16" applyBorder="1"/>
    <xf numFmtId="0" fontId="16" fillId="0" borderId="0" xfId="16" applyFont="1"/>
    <xf numFmtId="0" fontId="20" fillId="0" borderId="0" xfId="161" applyFont="1" applyBorder="1" applyProtection="1">
      <protection locked="0"/>
    </xf>
    <xf numFmtId="0" fontId="19" fillId="0" borderId="1" xfId="161" applyFont="1" applyFill="1" applyBorder="1" applyAlignment="1" applyProtection="1">
      <alignment vertical="center" wrapText="1"/>
      <protection locked="0"/>
    </xf>
    <xf numFmtId="0" fontId="19" fillId="0" borderId="2" xfId="161" applyFont="1" applyBorder="1" applyAlignment="1" applyProtection="1">
      <alignment vertical="center" wrapText="1"/>
      <protection locked="0"/>
    </xf>
    <xf numFmtId="0" fontId="39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49" fontId="19" fillId="0" borderId="1" xfId="161" applyNumberFormat="1" applyFont="1" applyBorder="1" applyAlignment="1" applyProtection="1">
      <alignment vertical="center" wrapText="1"/>
      <protection locked="0"/>
    </xf>
    <xf numFmtId="0" fontId="20" fillId="2" borderId="0" xfId="161" applyFont="1" applyFill="1" applyProtection="1">
      <protection locked="0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27" fillId="0" borderId="2" xfId="220" applyFont="1" applyBorder="1" applyAlignment="1" applyProtection="1">
      <alignment wrapText="1"/>
      <protection locked="0"/>
    </xf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7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37" xfId="15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71" applyFont="1" applyFill="1" applyBorder="1" applyAlignment="1" applyProtection="1">
      <alignment horizontal="center" vertical="center" wrapText="1"/>
    </xf>
    <xf numFmtId="169" fontId="17" fillId="0" borderId="0" xfId="1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</cellXfs>
  <cellStyles count="305">
    <cellStyle name="Comma 2" xfId="18"/>
    <cellStyle name="Normal" xfId="0" builtinId="0"/>
    <cellStyle name="Normal 10" xfId="19"/>
    <cellStyle name="Normal 11" xfId="20"/>
    <cellStyle name="Normal 12" xfId="21"/>
    <cellStyle name="Normal 13" xfId="16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17"/>
    <cellStyle name="Normal 14 10" xfId="32"/>
    <cellStyle name="Normal 14 10 2" xfId="33"/>
    <cellStyle name="Normal 14 10 2 2" xfId="34"/>
    <cellStyle name="Normal 14 10 3" xfId="35"/>
    <cellStyle name="Normal 14 10 3 2" xfId="36"/>
    <cellStyle name="Normal 14 10 4" xfId="37"/>
    <cellStyle name="Normal 14 10 4 2" xfId="38"/>
    <cellStyle name="Normal 14 10 5" xfId="39"/>
    <cellStyle name="Normal 14 10 5 2" xfId="40"/>
    <cellStyle name="Normal 14 10 6" xfId="41"/>
    <cellStyle name="Normal 14 11" xfId="42"/>
    <cellStyle name="Normal 14 11 2" xfId="43"/>
    <cellStyle name="Normal 14 11 2 2" xfId="44"/>
    <cellStyle name="Normal 14 11 3" xfId="45"/>
    <cellStyle name="Normal 14 11 3 2" xfId="46"/>
    <cellStyle name="Normal 14 11 4" xfId="47"/>
    <cellStyle name="Normal 14 11 4 2" xfId="48"/>
    <cellStyle name="Normal 14 11 5" xfId="49"/>
    <cellStyle name="Normal 14 11 5 2" xfId="50"/>
    <cellStyle name="Normal 14 11 6" xfId="51"/>
    <cellStyle name="Normal 14 12" xfId="52"/>
    <cellStyle name="Normal 14 2" xfId="53"/>
    <cellStyle name="Normal 14 3" xfId="54"/>
    <cellStyle name="Normal 14 3 2" xfId="55"/>
    <cellStyle name="Normal 14 3 2 2" xfId="56"/>
    <cellStyle name="Normal 14 3 3" xfId="57"/>
    <cellStyle name="Normal 14 3 3 2" xfId="58"/>
    <cellStyle name="Normal 14 3 4" xfId="59"/>
    <cellStyle name="Normal 14 3 4 2" xfId="60"/>
    <cellStyle name="Normal 14 3 5" xfId="61"/>
    <cellStyle name="Normal 14 3 5 2" xfId="62"/>
    <cellStyle name="Normal 14 3 6" xfId="63"/>
    <cellStyle name="Normal 14 4" xfId="64"/>
    <cellStyle name="Normal 14 4 2" xfId="65"/>
    <cellStyle name="Normal 14 4 2 2" xfId="66"/>
    <cellStyle name="Normal 14 4 3" xfId="67"/>
    <cellStyle name="Normal 14 4 3 2" xfId="68"/>
    <cellStyle name="Normal 14 4 4" xfId="69"/>
    <cellStyle name="Normal 14 4 4 2" xfId="70"/>
    <cellStyle name="Normal 14 4 5" xfId="71"/>
    <cellStyle name="Normal 14 4 5 2" xfId="72"/>
    <cellStyle name="Normal 14 4 6" xfId="73"/>
    <cellStyle name="Normal 14 5" xfId="74"/>
    <cellStyle name="Normal 14 5 2" xfId="75"/>
    <cellStyle name="Normal 14 5 2 2" xfId="76"/>
    <cellStyle name="Normal 14 5 3" xfId="77"/>
    <cellStyle name="Normal 14 5 3 2" xfId="78"/>
    <cellStyle name="Normal 14 5 4" xfId="79"/>
    <cellStyle name="Normal 14 5 4 2" xfId="80"/>
    <cellStyle name="Normal 14 5 5" xfId="81"/>
    <cellStyle name="Normal 14 5 5 2" xfId="82"/>
    <cellStyle name="Normal 14 5 6" xfId="83"/>
    <cellStyle name="Normal 14 6" xfId="84"/>
    <cellStyle name="Normal 14 6 2" xfId="85"/>
    <cellStyle name="Normal 14 6 2 2" xfId="86"/>
    <cellStyle name="Normal 14 6 3" xfId="87"/>
    <cellStyle name="Normal 14 6 3 2" xfId="88"/>
    <cellStyle name="Normal 14 6 4" xfId="89"/>
    <cellStyle name="Normal 14 6 4 2" xfId="90"/>
    <cellStyle name="Normal 14 6 5" xfId="91"/>
    <cellStyle name="Normal 14 6 5 2" xfId="92"/>
    <cellStyle name="Normal 14 6 6" xfId="93"/>
    <cellStyle name="Normal 14 7" xfId="94"/>
    <cellStyle name="Normal 14 7 2" xfId="95"/>
    <cellStyle name="Normal 14 7 2 2" xfId="96"/>
    <cellStyle name="Normal 14 7 3" xfId="97"/>
    <cellStyle name="Normal 14 7 3 2" xfId="98"/>
    <cellStyle name="Normal 14 7 4" xfId="99"/>
    <cellStyle name="Normal 14 7 4 2" xfId="100"/>
    <cellStyle name="Normal 14 7 5" xfId="101"/>
    <cellStyle name="Normal 14 7 5 2" xfId="102"/>
    <cellStyle name="Normal 14 7 6" xfId="103"/>
    <cellStyle name="Normal 14 8" xfId="104"/>
    <cellStyle name="Normal 14 8 2" xfId="105"/>
    <cellStyle name="Normal 14 8 2 2" xfId="106"/>
    <cellStyle name="Normal 14 8 3" xfId="107"/>
    <cellStyle name="Normal 14 8 3 2" xfId="108"/>
    <cellStyle name="Normal 14 8 4" xfId="109"/>
    <cellStyle name="Normal 14 8 4 2" xfId="110"/>
    <cellStyle name="Normal 14 8 5" xfId="111"/>
    <cellStyle name="Normal 14 8 5 2" xfId="112"/>
    <cellStyle name="Normal 14 8 6" xfId="113"/>
    <cellStyle name="Normal 14 9" xfId="114"/>
    <cellStyle name="Normal 14 9 2" xfId="115"/>
    <cellStyle name="Normal 14 9 2 2" xfId="116"/>
    <cellStyle name="Normal 14 9 3" xfId="117"/>
    <cellStyle name="Normal 14 9 3 2" xfId="118"/>
    <cellStyle name="Normal 14 9 4" xfId="119"/>
    <cellStyle name="Normal 14 9 4 2" xfId="120"/>
    <cellStyle name="Normal 14 9 5" xfId="121"/>
    <cellStyle name="Normal 14 9 5 2" xfId="122"/>
    <cellStyle name="Normal 14 9 6" xfId="123"/>
    <cellStyle name="Normal 15" xfId="124"/>
    <cellStyle name="Normal 15 10" xfId="125"/>
    <cellStyle name="Normal 15 2" xfId="126"/>
    <cellStyle name="Normal 15 3" xfId="127"/>
    <cellStyle name="Normal 15 4" xfId="128"/>
    <cellStyle name="Normal 15 5" xfId="129"/>
    <cellStyle name="Normal 15 6" xfId="130"/>
    <cellStyle name="Normal 15 7" xfId="131"/>
    <cellStyle name="Normal 15 8" xfId="132"/>
    <cellStyle name="Normal 15 9" xfId="133"/>
    <cellStyle name="Normal 16" xfId="134"/>
    <cellStyle name="Normal 17" xfId="135"/>
    <cellStyle name="Normal 18" xfId="136"/>
    <cellStyle name="Normal 19" xfId="137"/>
    <cellStyle name="Normal 19 2" xfId="138"/>
    <cellStyle name="Normal 19 2 2" xfId="139"/>
    <cellStyle name="Normal 2" xfId="2"/>
    <cellStyle name="Normal 2 10" xfId="140"/>
    <cellStyle name="Normal 2 11" xfId="141"/>
    <cellStyle name="Normal 2 12" xfId="142"/>
    <cellStyle name="Normal 2 13" xfId="143"/>
    <cellStyle name="Normal 2 14" xfId="144"/>
    <cellStyle name="Normal 2 15" xfId="145"/>
    <cellStyle name="Normal 2 16" xfId="146"/>
    <cellStyle name="Normal 2 17" xfId="147"/>
    <cellStyle name="Normal 2 2" xfId="148"/>
    <cellStyle name="Normal 2 3" xfId="149"/>
    <cellStyle name="Normal 2 4" xfId="150"/>
    <cellStyle name="Normal 2 5" xfId="151"/>
    <cellStyle name="Normal 2 6" xfId="152"/>
    <cellStyle name="Normal 2 7" xfId="153"/>
    <cellStyle name="Normal 2 8" xfId="154"/>
    <cellStyle name="Normal 2 9" xfId="155"/>
    <cellStyle name="Normal 2_ფორმა N5" xfId="156"/>
    <cellStyle name="Normal 20" xfId="157"/>
    <cellStyle name="Normal 21" xfId="158"/>
    <cellStyle name="Normal 22" xfId="159"/>
    <cellStyle name="Normal 23" xfId="160"/>
    <cellStyle name="Normal 3" xfId="3"/>
    <cellStyle name="Normal 4" xfId="4"/>
    <cellStyle name="Normal 4 10" xfId="161"/>
    <cellStyle name="Normal 4 11" xfId="162"/>
    <cellStyle name="Normal 4 12" xfId="163"/>
    <cellStyle name="Normal 4 13" xfId="164"/>
    <cellStyle name="Normal 4 14" xfId="165"/>
    <cellStyle name="Normal 4 15" xfId="166"/>
    <cellStyle name="Normal 4 16" xfId="167"/>
    <cellStyle name="Normal 4 17" xfId="168"/>
    <cellStyle name="Normal 4 18" xfId="169"/>
    <cellStyle name="Normal 4 19" xfId="170"/>
    <cellStyle name="Normal 4 2" xfId="171"/>
    <cellStyle name="Normal 4 2 2" xfId="172"/>
    <cellStyle name="Normal 4 2 2 2" xfId="173"/>
    <cellStyle name="Normal 4 2 2 3" xfId="174"/>
    <cellStyle name="Normal 4 2 2 4" xfId="175"/>
    <cellStyle name="Normal 4 2 2 5" xfId="176"/>
    <cellStyle name="Normal 4 2 2_ფორმა N5" xfId="177"/>
    <cellStyle name="Normal 4 2 3" xfId="178"/>
    <cellStyle name="Normal 4 2 4" xfId="179"/>
    <cellStyle name="Normal 4 2 5" xfId="180"/>
    <cellStyle name="Normal 4 2 6" xfId="181"/>
    <cellStyle name="Normal 4 2 7" xfId="182"/>
    <cellStyle name="Normal 4 2 8" xfId="183"/>
    <cellStyle name="Normal 4 2_ფორმა N5" xfId="184"/>
    <cellStyle name="Normal 4 20" xfId="185"/>
    <cellStyle name="Normal 4 21" xfId="186"/>
    <cellStyle name="Normal 4 22" xfId="187"/>
    <cellStyle name="Normal 4 23" xfId="188"/>
    <cellStyle name="Normal 4 24" xfId="189"/>
    <cellStyle name="Normal 4 25" xfId="190"/>
    <cellStyle name="Normal 4 3" xfId="191"/>
    <cellStyle name="Normal 4 3 2" xfId="192"/>
    <cellStyle name="Normal 4 3 3" xfId="193"/>
    <cellStyle name="Normal 4 3 4" xfId="194"/>
    <cellStyle name="Normal 4 3_ფორმა N5" xfId="195"/>
    <cellStyle name="Normal 4 4" xfId="196"/>
    <cellStyle name="Normal 4 4 2" xfId="197"/>
    <cellStyle name="Normal 4 4 2 2" xfId="198"/>
    <cellStyle name="Normal 4 4 2 3" xfId="199"/>
    <cellStyle name="Normal 4 4 2 4" xfId="200"/>
    <cellStyle name="Normal 4 4 2 5" xfId="201"/>
    <cellStyle name="Normal 4 4 2_ფორმა N5" xfId="202"/>
    <cellStyle name="Normal 4 4 3" xfId="203"/>
    <cellStyle name="Normal 4 4 4" xfId="204"/>
    <cellStyle name="Normal 4 4 5" xfId="205"/>
    <cellStyle name="Normal 4 4 6" xfId="206"/>
    <cellStyle name="Normal 4 4_ფორმა N5" xfId="207"/>
    <cellStyle name="Normal 4 5" xfId="208"/>
    <cellStyle name="Normal 4 5 2" xfId="209"/>
    <cellStyle name="Normal 4 5 3" xfId="210"/>
    <cellStyle name="Normal 4 5 4" xfId="211"/>
    <cellStyle name="Normal 4 5_ფორმა N5" xfId="212"/>
    <cellStyle name="Normal 4 6" xfId="213"/>
    <cellStyle name="Normal 4 7" xfId="214"/>
    <cellStyle name="Normal 4 8" xfId="215"/>
    <cellStyle name="Normal 4 9" xfId="216"/>
    <cellStyle name="Normal 4 9 2" xfId="217"/>
    <cellStyle name="Normal 4 9_ფორმა N5" xfId="218"/>
    <cellStyle name="Normal 4_ფორმა N 8.1" xfId="219"/>
    <cellStyle name="Normal 5" xfId="5"/>
    <cellStyle name="Normal 5 10" xfId="220"/>
    <cellStyle name="Normal 5 11" xfId="221"/>
    <cellStyle name="Normal 5 12" xfId="222"/>
    <cellStyle name="Normal 5 13" xfId="223"/>
    <cellStyle name="Normal 5 14" xfId="224"/>
    <cellStyle name="Normal 5 15" xfId="225"/>
    <cellStyle name="Normal 5 16" xfId="226"/>
    <cellStyle name="Normal 5 17" xfId="227"/>
    <cellStyle name="Normal 5 18" xfId="228"/>
    <cellStyle name="Normal 5 19" xfId="229"/>
    <cellStyle name="Normal 5 2" xfId="6"/>
    <cellStyle name="Normal 5 2 10" xfId="230"/>
    <cellStyle name="Normal 5 2 11" xfId="231"/>
    <cellStyle name="Normal 5 2 12" xfId="232"/>
    <cellStyle name="Normal 5 2 13" xfId="233"/>
    <cellStyle name="Normal 5 2 14" xfId="234"/>
    <cellStyle name="Normal 5 2 15" xfId="235"/>
    <cellStyle name="Normal 5 2 16" xfId="236"/>
    <cellStyle name="Normal 5 2 17" xfId="237"/>
    <cellStyle name="Normal 5 2 18" xfId="238"/>
    <cellStyle name="Normal 5 2 19" xfId="239"/>
    <cellStyle name="Normal 5 2 2" xfId="7"/>
    <cellStyle name="Normal 5 2 2 10" xfId="240"/>
    <cellStyle name="Normal 5 2 2 11" xfId="241"/>
    <cellStyle name="Normal 5 2 2 12" xfId="242"/>
    <cellStyle name="Normal 5 2 2 13" xfId="243"/>
    <cellStyle name="Normal 5 2 2 14" xfId="244"/>
    <cellStyle name="Normal 5 2 2 15" xfId="245"/>
    <cellStyle name="Normal 5 2 2 16" xfId="246"/>
    <cellStyle name="Normal 5 2 2 17" xfId="247"/>
    <cellStyle name="Normal 5 2 2 18" xfId="248"/>
    <cellStyle name="Normal 5 2 2 19" xfId="249"/>
    <cellStyle name="Normal 5 2 2 2" xfId="14"/>
    <cellStyle name="Normal 5 2 2 20" xfId="250"/>
    <cellStyle name="Normal 5 2 2 3" xfId="251"/>
    <cellStyle name="Normal 5 2 2 4" xfId="252"/>
    <cellStyle name="Normal 5 2 2 5" xfId="253"/>
    <cellStyle name="Normal 5 2 2 6" xfId="254"/>
    <cellStyle name="Normal 5 2 2 7" xfId="255"/>
    <cellStyle name="Normal 5 2 2 8" xfId="256"/>
    <cellStyle name="Normal 5 2 2 9" xfId="257"/>
    <cellStyle name="Normal 5 2 2_ფორმა N5" xfId="258"/>
    <cellStyle name="Normal 5 2 20" xfId="259"/>
    <cellStyle name="Normal 5 2 21" xfId="260"/>
    <cellStyle name="Normal 5 2 22" xfId="261"/>
    <cellStyle name="Normal 5 2 3" xfId="8"/>
    <cellStyle name="Normal 5 2 3 2" xfId="11"/>
    <cellStyle name="Normal 5 2 3 3" xfId="262"/>
    <cellStyle name="Normal 5 2 3 4" xfId="263"/>
    <cellStyle name="Normal 5 2 3_ფორმა N5" xfId="264"/>
    <cellStyle name="Normal 5 2 4" xfId="265"/>
    <cellStyle name="Normal 5 2 5" xfId="266"/>
    <cellStyle name="Normal 5 2 6" xfId="267"/>
    <cellStyle name="Normal 5 2 7" xfId="268"/>
    <cellStyle name="Normal 5 2 8" xfId="269"/>
    <cellStyle name="Normal 5 2 9" xfId="270"/>
    <cellStyle name="Normal 5 2_ფორმა N 8.1" xfId="271"/>
    <cellStyle name="Normal 5 20" xfId="272"/>
    <cellStyle name="Normal 5 21" xfId="273"/>
    <cellStyle name="Normal 5 22" xfId="274"/>
    <cellStyle name="Normal 5 23" xfId="275"/>
    <cellStyle name="Normal 5 24" xfId="276"/>
    <cellStyle name="Normal 5 25" xfId="277"/>
    <cellStyle name="Normal 5 26" xfId="278"/>
    <cellStyle name="Normal 5 3" xfId="9"/>
    <cellStyle name="Normal 5 3 2" xfId="10"/>
    <cellStyle name="Normal 5 3 2 2" xfId="15"/>
    <cellStyle name="Normal 5 3 3" xfId="279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5857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19192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192024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3%20kviriani%2013.04-03.05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Attachments_2014125/Documents%20and%20Settings/d.jagash/Desktop/Axali%20Angarishi/Angarishgeba%202012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saarchevno%20periodis%20deklaraciis%20formebi%2014.04-0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-periodis_deklaraciis_formebi-04.05.16-22.05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tabSelected="1" view="pageBreakPreview" zoomScale="80" zoomScaleNormal="100" zoomScaleSheetLayoutView="80" workbookViewId="0">
      <selection activeCell="F18" sqref="F18"/>
    </sheetView>
  </sheetViews>
  <sheetFormatPr defaultRowHeight="15" x14ac:dyDescent="0.2"/>
  <cols>
    <col min="1" max="1" width="6.28515625" style="330" bestFit="1" customWidth="1"/>
    <col min="2" max="2" width="13.140625" style="330" customWidth="1"/>
    <col min="3" max="3" width="17.85546875" style="330" customWidth="1"/>
    <col min="4" max="4" width="15.140625" style="330" customWidth="1"/>
    <col min="5" max="5" width="24.5703125" style="330" customWidth="1"/>
    <col min="6" max="6" width="19.140625" style="380" customWidth="1"/>
    <col min="7" max="7" width="22.42578125" style="380" customWidth="1"/>
    <col min="8" max="8" width="19.140625" style="380" customWidth="1"/>
    <col min="9" max="9" width="16.42578125" style="330" bestFit="1" customWidth="1"/>
    <col min="10" max="10" width="17.42578125" style="330" customWidth="1"/>
    <col min="11" max="11" width="13.140625" style="330" bestFit="1" customWidth="1"/>
    <col min="12" max="12" width="23.7109375" style="330" customWidth="1"/>
    <col min="13" max="13" width="9.140625" style="330" hidden="1" customWidth="1"/>
    <col min="14" max="16384" width="9.140625" style="330"/>
  </cols>
  <sheetData>
    <row r="1" spans="1:13" s="313" customFormat="1" x14ac:dyDescent="0.2">
      <c r="A1" s="282" t="s">
        <v>294</v>
      </c>
      <c r="B1" s="310"/>
      <c r="C1" s="310"/>
      <c r="D1" s="310"/>
      <c r="E1" s="311"/>
      <c r="F1" s="278"/>
      <c r="G1" s="311"/>
      <c r="H1" s="281"/>
      <c r="I1" s="310"/>
      <c r="J1" s="311"/>
      <c r="K1" s="311"/>
      <c r="L1" s="312" t="s">
        <v>97</v>
      </c>
    </row>
    <row r="2" spans="1:13" s="313" customFormat="1" x14ac:dyDescent="0.2">
      <c r="A2" s="280" t="s">
        <v>128</v>
      </c>
      <c r="B2" s="310"/>
      <c r="C2" s="310"/>
      <c r="D2" s="310"/>
      <c r="E2" s="311"/>
      <c r="F2" s="278"/>
      <c r="G2" s="311"/>
      <c r="H2" s="279"/>
      <c r="I2" s="310"/>
      <c r="J2" s="311"/>
      <c r="K2" s="311"/>
      <c r="L2" s="463" t="s">
        <v>479</v>
      </c>
      <c r="M2" s="464"/>
    </row>
    <row r="3" spans="1:13" s="313" customFormat="1" x14ac:dyDescent="0.2">
      <c r="A3" s="314"/>
      <c r="B3" s="310"/>
      <c r="C3" s="315"/>
      <c r="D3" s="316"/>
      <c r="E3" s="311"/>
      <c r="F3" s="317"/>
      <c r="G3" s="311"/>
      <c r="H3" s="311"/>
      <c r="I3" s="278"/>
      <c r="J3" s="310"/>
      <c r="K3" s="310"/>
      <c r="L3" s="318"/>
    </row>
    <row r="4" spans="1:13" s="313" customFormat="1" x14ac:dyDescent="0.2">
      <c r="A4" s="292" t="s">
        <v>261</v>
      </c>
      <c r="B4" s="278"/>
      <c r="C4" s="278"/>
      <c r="E4" s="308"/>
      <c r="F4" s="319"/>
      <c r="G4" s="305"/>
      <c r="H4" s="320"/>
      <c r="I4" s="308"/>
      <c r="J4" s="321"/>
      <c r="K4" s="305"/>
      <c r="L4" s="322"/>
    </row>
    <row r="5" spans="1:13" s="313" customFormat="1" ht="15.75" thickBot="1" x14ac:dyDescent="0.35">
      <c r="A5" s="302" t="s">
        <v>478</v>
      </c>
      <c r="B5" s="311"/>
      <c r="C5" s="323"/>
      <c r="D5" s="324"/>
      <c r="E5" s="311"/>
      <c r="F5" s="325"/>
      <c r="G5" s="325"/>
      <c r="H5" s="325"/>
      <c r="I5" s="311"/>
      <c r="J5" s="310"/>
      <c r="K5" s="310"/>
      <c r="L5" s="318"/>
    </row>
    <row r="6" spans="1:13" ht="15.75" thickBot="1" x14ac:dyDescent="0.25">
      <c r="A6" s="326"/>
      <c r="B6" s="327"/>
      <c r="C6" s="328"/>
      <c r="D6" s="328"/>
      <c r="E6" s="328"/>
      <c r="F6" s="278"/>
      <c r="G6" s="278"/>
      <c r="H6" s="278"/>
      <c r="I6" s="465" t="s">
        <v>440</v>
      </c>
      <c r="J6" s="466"/>
      <c r="K6" s="467"/>
      <c r="L6" s="329"/>
    </row>
    <row r="7" spans="1:13" s="342" customFormat="1" ht="51.75" thickBot="1" x14ac:dyDescent="0.25">
      <c r="A7" s="331" t="s">
        <v>64</v>
      </c>
      <c r="B7" s="332" t="s">
        <v>129</v>
      </c>
      <c r="C7" s="332" t="s">
        <v>439</v>
      </c>
      <c r="D7" s="333" t="s">
        <v>267</v>
      </c>
      <c r="E7" s="334" t="s">
        <v>438</v>
      </c>
      <c r="F7" s="335" t="s">
        <v>437</v>
      </c>
      <c r="G7" s="336" t="s">
        <v>216</v>
      </c>
      <c r="H7" s="337" t="s">
        <v>213</v>
      </c>
      <c r="I7" s="338" t="s">
        <v>436</v>
      </c>
      <c r="J7" s="339" t="s">
        <v>264</v>
      </c>
      <c r="K7" s="340" t="s">
        <v>217</v>
      </c>
      <c r="L7" s="341" t="s">
        <v>218</v>
      </c>
    </row>
    <row r="8" spans="1:13" s="348" customFormat="1" ht="15.75" thickBot="1" x14ac:dyDescent="0.25">
      <c r="A8" s="343">
        <v>1</v>
      </c>
      <c r="B8" s="344">
        <v>2</v>
      </c>
      <c r="C8" s="345">
        <v>3</v>
      </c>
      <c r="D8" s="345">
        <v>4</v>
      </c>
      <c r="E8" s="343">
        <v>5</v>
      </c>
      <c r="F8" s="344">
        <v>6</v>
      </c>
      <c r="G8" s="345">
        <v>7</v>
      </c>
      <c r="H8" s="344">
        <v>8</v>
      </c>
      <c r="I8" s="343">
        <v>9</v>
      </c>
      <c r="J8" s="344">
        <v>10</v>
      </c>
      <c r="K8" s="346">
        <v>11</v>
      </c>
      <c r="L8" s="347">
        <v>12</v>
      </c>
    </row>
    <row r="9" spans="1:13" ht="25.5" x14ac:dyDescent="0.2">
      <c r="A9" s="349">
        <v>1</v>
      </c>
      <c r="B9" s="350" t="s">
        <v>493</v>
      </c>
      <c r="C9" s="351" t="s">
        <v>494</v>
      </c>
      <c r="D9" s="352">
        <v>2000</v>
      </c>
      <c r="E9" s="353" t="s">
        <v>495</v>
      </c>
      <c r="F9" s="354" t="s">
        <v>496</v>
      </c>
      <c r="G9" s="355" t="s">
        <v>497</v>
      </c>
      <c r="H9" s="355" t="s">
        <v>498</v>
      </c>
      <c r="I9" s="356"/>
      <c r="J9" s="357"/>
      <c r="K9" s="358"/>
      <c r="L9" s="359"/>
    </row>
    <row r="10" spans="1:13" ht="25.5" x14ac:dyDescent="0.2">
      <c r="A10" s="360">
        <v>2</v>
      </c>
      <c r="B10" s="350" t="s">
        <v>493</v>
      </c>
      <c r="C10" s="351" t="s">
        <v>494</v>
      </c>
      <c r="D10" s="361">
        <v>3000</v>
      </c>
      <c r="E10" s="362" t="s">
        <v>499</v>
      </c>
      <c r="F10" s="354" t="s">
        <v>500</v>
      </c>
      <c r="G10" s="354" t="s">
        <v>501</v>
      </c>
      <c r="H10" s="354" t="s">
        <v>502</v>
      </c>
      <c r="I10" s="363"/>
      <c r="J10" s="364"/>
      <c r="K10" s="365"/>
      <c r="L10" s="366"/>
    </row>
    <row r="11" spans="1:13" ht="25.5" x14ac:dyDescent="0.2">
      <c r="A11" s="360">
        <v>3</v>
      </c>
      <c r="B11" s="350" t="s">
        <v>493</v>
      </c>
      <c r="C11" s="351" t="s">
        <v>494</v>
      </c>
      <c r="D11" s="361">
        <v>5000</v>
      </c>
      <c r="E11" s="362" t="s">
        <v>503</v>
      </c>
      <c r="F11" s="325" t="s">
        <v>504</v>
      </c>
      <c r="G11" s="354" t="s">
        <v>505</v>
      </c>
      <c r="H11" s="354" t="s">
        <v>506</v>
      </c>
      <c r="I11" s="363"/>
      <c r="J11" s="364"/>
      <c r="K11" s="365"/>
      <c r="L11" s="366"/>
    </row>
    <row r="12" spans="1:13" ht="25.5" x14ac:dyDescent="0.2">
      <c r="A12" s="360">
        <v>4</v>
      </c>
      <c r="B12" s="350" t="s">
        <v>493</v>
      </c>
      <c r="C12" s="351" t="s">
        <v>494</v>
      </c>
      <c r="D12" s="361">
        <v>990</v>
      </c>
      <c r="E12" s="362" t="s">
        <v>507</v>
      </c>
      <c r="F12" s="354" t="s">
        <v>508</v>
      </c>
      <c r="G12" s="354" t="s">
        <v>509</v>
      </c>
      <c r="H12" s="354" t="s">
        <v>510</v>
      </c>
      <c r="I12" s="363"/>
      <c r="J12" s="364"/>
      <c r="K12" s="365"/>
      <c r="L12" s="366"/>
    </row>
    <row r="13" spans="1:13" ht="25.5" x14ac:dyDescent="0.2">
      <c r="A13" s="360">
        <v>5</v>
      </c>
      <c r="B13" s="350" t="s">
        <v>493</v>
      </c>
      <c r="C13" s="351" t="s">
        <v>494</v>
      </c>
      <c r="D13" s="361">
        <v>1000</v>
      </c>
      <c r="E13" s="362" t="s">
        <v>511</v>
      </c>
      <c r="F13" s="354" t="s">
        <v>512</v>
      </c>
      <c r="G13" s="354" t="s">
        <v>513</v>
      </c>
      <c r="H13" s="354" t="s">
        <v>510</v>
      </c>
      <c r="I13" s="363"/>
      <c r="J13" s="364"/>
      <c r="K13" s="365"/>
      <c r="L13" s="366"/>
    </row>
    <row r="14" spans="1:13" ht="25.5" x14ac:dyDescent="0.2">
      <c r="A14" s="360">
        <v>6</v>
      </c>
      <c r="B14" s="350" t="s">
        <v>493</v>
      </c>
      <c r="C14" s="351" t="s">
        <v>494</v>
      </c>
      <c r="D14" s="361">
        <v>2000</v>
      </c>
      <c r="E14" s="362" t="s">
        <v>514</v>
      </c>
      <c r="F14" s="354" t="s">
        <v>515</v>
      </c>
      <c r="G14" s="354" t="s">
        <v>516</v>
      </c>
      <c r="H14" s="354" t="s">
        <v>502</v>
      </c>
      <c r="I14" s="363"/>
      <c r="J14" s="364"/>
      <c r="K14" s="365"/>
      <c r="L14" s="366"/>
    </row>
    <row r="15" spans="1:13" ht="25.5" x14ac:dyDescent="0.2">
      <c r="A15" s="360">
        <v>7</v>
      </c>
      <c r="B15" s="350" t="s">
        <v>493</v>
      </c>
      <c r="C15" s="351" t="s">
        <v>494</v>
      </c>
      <c r="D15" s="361">
        <v>1000</v>
      </c>
      <c r="E15" s="362" t="s">
        <v>517</v>
      </c>
      <c r="F15" s="354" t="s">
        <v>518</v>
      </c>
      <c r="G15" s="354" t="s">
        <v>519</v>
      </c>
      <c r="H15" s="354" t="s">
        <v>506</v>
      </c>
      <c r="I15" s="363"/>
      <c r="J15" s="364"/>
      <c r="K15" s="365"/>
      <c r="L15" s="366"/>
    </row>
    <row r="16" spans="1:13" ht="25.5" x14ac:dyDescent="0.2">
      <c r="A16" s="360">
        <v>8</v>
      </c>
      <c r="B16" s="350" t="s">
        <v>493</v>
      </c>
      <c r="C16" s="351" t="s">
        <v>494</v>
      </c>
      <c r="D16" s="361">
        <v>2000</v>
      </c>
      <c r="E16" s="362" t="s">
        <v>520</v>
      </c>
      <c r="F16" s="354" t="s">
        <v>521</v>
      </c>
      <c r="G16" s="354" t="s">
        <v>522</v>
      </c>
      <c r="H16" s="354" t="s">
        <v>510</v>
      </c>
      <c r="I16" s="363"/>
      <c r="J16" s="364"/>
      <c r="K16" s="365"/>
      <c r="L16" s="366"/>
    </row>
    <row r="17" spans="1:12" ht="25.5" x14ac:dyDescent="0.2">
      <c r="A17" s="360">
        <v>9</v>
      </c>
      <c r="B17" s="350" t="s">
        <v>493</v>
      </c>
      <c r="C17" s="351" t="s">
        <v>494</v>
      </c>
      <c r="D17" s="361">
        <v>2900</v>
      </c>
      <c r="E17" s="362" t="s">
        <v>523</v>
      </c>
      <c r="F17" s="354" t="s">
        <v>524</v>
      </c>
      <c r="G17" s="354" t="s">
        <v>525</v>
      </c>
      <c r="H17" s="354" t="s">
        <v>498</v>
      </c>
      <c r="I17" s="363"/>
      <c r="J17" s="364"/>
      <c r="K17" s="365"/>
      <c r="L17" s="366"/>
    </row>
    <row r="18" spans="1:12" ht="25.5" x14ac:dyDescent="0.2">
      <c r="A18" s="360">
        <v>10</v>
      </c>
      <c r="B18" s="350" t="s">
        <v>493</v>
      </c>
      <c r="C18" s="351" t="s">
        <v>494</v>
      </c>
      <c r="D18" s="361">
        <v>2999</v>
      </c>
      <c r="E18" s="362" t="s">
        <v>526</v>
      </c>
      <c r="F18" s="354" t="s">
        <v>527</v>
      </c>
      <c r="G18" s="354" t="s">
        <v>528</v>
      </c>
      <c r="H18" s="354" t="s">
        <v>498</v>
      </c>
      <c r="I18" s="363"/>
      <c r="J18" s="364"/>
      <c r="K18" s="365"/>
      <c r="L18" s="366"/>
    </row>
    <row r="19" spans="1:12" ht="25.5" x14ac:dyDescent="0.2">
      <c r="A19" s="360">
        <v>11</v>
      </c>
      <c r="B19" s="350" t="s">
        <v>493</v>
      </c>
      <c r="C19" s="351" t="s">
        <v>494</v>
      </c>
      <c r="D19" s="361">
        <v>1000</v>
      </c>
      <c r="E19" s="362" t="s">
        <v>529</v>
      </c>
      <c r="F19" s="354" t="s">
        <v>530</v>
      </c>
      <c r="G19" s="354" t="s">
        <v>531</v>
      </c>
      <c r="H19" s="354" t="s">
        <v>502</v>
      </c>
      <c r="I19" s="363"/>
      <c r="J19" s="364"/>
      <c r="K19" s="365"/>
      <c r="L19" s="366"/>
    </row>
    <row r="20" spans="1:12" ht="25.5" x14ac:dyDescent="0.2">
      <c r="A20" s="360">
        <v>12</v>
      </c>
      <c r="B20" s="350" t="s">
        <v>532</v>
      </c>
      <c r="C20" s="351" t="s">
        <v>494</v>
      </c>
      <c r="D20" s="361">
        <v>5000</v>
      </c>
      <c r="E20" s="362" t="s">
        <v>533</v>
      </c>
      <c r="F20" s="354" t="s">
        <v>534</v>
      </c>
      <c r="G20" s="354" t="s">
        <v>535</v>
      </c>
      <c r="H20" s="354" t="s">
        <v>506</v>
      </c>
      <c r="I20" s="363"/>
      <c r="J20" s="364"/>
      <c r="K20" s="365"/>
      <c r="L20" s="366"/>
    </row>
    <row r="21" spans="1:12" ht="25.5" x14ac:dyDescent="0.2">
      <c r="A21" s="360">
        <v>13</v>
      </c>
      <c r="B21" s="350" t="s">
        <v>532</v>
      </c>
      <c r="C21" s="351" t="s">
        <v>494</v>
      </c>
      <c r="D21" s="361">
        <v>4996.5</v>
      </c>
      <c r="E21" s="362" t="s">
        <v>536</v>
      </c>
      <c r="F21" s="354" t="s">
        <v>537</v>
      </c>
      <c r="G21" s="354" t="s">
        <v>538</v>
      </c>
      <c r="H21" s="354" t="s">
        <v>506</v>
      </c>
      <c r="I21" s="363"/>
      <c r="J21" s="364"/>
      <c r="K21" s="365"/>
      <c r="L21" s="366"/>
    </row>
    <row r="22" spans="1:12" ht="25.5" x14ac:dyDescent="0.2">
      <c r="A22" s="360">
        <v>14</v>
      </c>
      <c r="B22" s="350" t="s">
        <v>539</v>
      </c>
      <c r="C22" s="351" t="s">
        <v>494</v>
      </c>
      <c r="D22" s="361">
        <v>100</v>
      </c>
      <c r="E22" s="362" t="s">
        <v>533</v>
      </c>
      <c r="F22" s="354" t="s">
        <v>534</v>
      </c>
      <c r="G22" s="354" t="s">
        <v>535</v>
      </c>
      <c r="H22" s="354" t="s">
        <v>506</v>
      </c>
      <c r="I22" s="363"/>
      <c r="J22" s="364"/>
      <c r="K22" s="365"/>
      <c r="L22" s="366"/>
    </row>
    <row r="23" spans="1:12" ht="25.5" x14ac:dyDescent="0.2">
      <c r="A23" s="360">
        <v>15</v>
      </c>
      <c r="B23" s="350" t="s">
        <v>539</v>
      </c>
      <c r="C23" s="351" t="s">
        <v>494</v>
      </c>
      <c r="D23" s="361">
        <v>2400</v>
      </c>
      <c r="E23" s="362" t="s">
        <v>540</v>
      </c>
      <c r="F23" s="354" t="s">
        <v>541</v>
      </c>
      <c r="G23" s="354" t="s">
        <v>542</v>
      </c>
      <c r="H23" s="354" t="s">
        <v>502</v>
      </c>
      <c r="I23" s="363"/>
      <c r="J23" s="364"/>
      <c r="K23" s="365"/>
      <c r="L23" s="366"/>
    </row>
    <row r="24" spans="1:12" ht="25.5" x14ac:dyDescent="0.2">
      <c r="A24" s="360">
        <v>16</v>
      </c>
      <c r="B24" s="350" t="s">
        <v>543</v>
      </c>
      <c r="C24" s="351" t="s">
        <v>494</v>
      </c>
      <c r="D24" s="361">
        <v>2000</v>
      </c>
      <c r="E24" s="362" t="s">
        <v>544</v>
      </c>
      <c r="F24" s="354" t="s">
        <v>545</v>
      </c>
      <c r="G24" s="354" t="s">
        <v>546</v>
      </c>
      <c r="H24" s="354" t="s">
        <v>498</v>
      </c>
      <c r="I24" s="363"/>
      <c r="J24" s="364"/>
      <c r="K24" s="365"/>
      <c r="L24" s="366"/>
    </row>
    <row r="25" spans="1:12" ht="25.5" x14ac:dyDescent="0.2">
      <c r="A25" s="360">
        <v>17</v>
      </c>
      <c r="B25" s="350" t="s">
        <v>547</v>
      </c>
      <c r="C25" s="351" t="s">
        <v>494</v>
      </c>
      <c r="D25" s="361">
        <v>500</v>
      </c>
      <c r="E25" s="362" t="s">
        <v>548</v>
      </c>
      <c r="F25" s="354" t="s">
        <v>549</v>
      </c>
      <c r="G25" s="354" t="s">
        <v>550</v>
      </c>
      <c r="H25" s="354" t="s">
        <v>498</v>
      </c>
      <c r="I25" s="363"/>
      <c r="J25" s="364"/>
      <c r="K25" s="365"/>
      <c r="L25" s="366"/>
    </row>
    <row r="26" spans="1:12" ht="25.5" x14ac:dyDescent="0.2">
      <c r="A26" s="360">
        <v>18</v>
      </c>
      <c r="B26" s="350" t="s">
        <v>547</v>
      </c>
      <c r="C26" s="351" t="s">
        <v>494</v>
      </c>
      <c r="D26" s="361">
        <v>500</v>
      </c>
      <c r="E26" s="362" t="s">
        <v>551</v>
      </c>
      <c r="F26" s="354" t="s">
        <v>552</v>
      </c>
      <c r="G26" s="354" t="s">
        <v>553</v>
      </c>
      <c r="H26" s="354" t="s">
        <v>498</v>
      </c>
      <c r="I26" s="363"/>
      <c r="J26" s="364"/>
      <c r="K26" s="365"/>
      <c r="L26" s="366"/>
    </row>
    <row r="27" spans="1:12" ht="25.5" x14ac:dyDescent="0.2">
      <c r="A27" s="360">
        <v>19</v>
      </c>
      <c r="B27" s="350" t="s">
        <v>547</v>
      </c>
      <c r="C27" s="351" t="s">
        <v>494</v>
      </c>
      <c r="D27" s="361">
        <v>1000</v>
      </c>
      <c r="E27" s="362" t="s">
        <v>554</v>
      </c>
      <c r="F27" s="354" t="s">
        <v>555</v>
      </c>
      <c r="G27" s="354" t="s">
        <v>556</v>
      </c>
      <c r="H27" s="354" t="s">
        <v>510</v>
      </c>
      <c r="I27" s="363"/>
      <c r="J27" s="364"/>
      <c r="K27" s="365"/>
      <c r="L27" s="366"/>
    </row>
    <row r="28" spans="1:12" ht="25.5" x14ac:dyDescent="0.2">
      <c r="A28" s="360">
        <v>20</v>
      </c>
      <c r="B28" s="350" t="s">
        <v>547</v>
      </c>
      <c r="C28" s="351" t="s">
        <v>494</v>
      </c>
      <c r="D28" s="361">
        <v>2000</v>
      </c>
      <c r="E28" s="362" t="s">
        <v>557</v>
      </c>
      <c r="F28" s="354" t="s">
        <v>558</v>
      </c>
      <c r="G28" s="354" t="s">
        <v>559</v>
      </c>
      <c r="H28" s="354" t="s">
        <v>502</v>
      </c>
      <c r="I28" s="363"/>
      <c r="J28" s="364"/>
      <c r="K28" s="365"/>
      <c r="L28" s="366"/>
    </row>
    <row r="29" spans="1:12" ht="25.5" x14ac:dyDescent="0.2">
      <c r="A29" s="360">
        <v>21</v>
      </c>
      <c r="B29" s="350" t="s">
        <v>560</v>
      </c>
      <c r="C29" s="351" t="s">
        <v>494</v>
      </c>
      <c r="D29" s="361">
        <v>100</v>
      </c>
      <c r="E29" s="362" t="s">
        <v>561</v>
      </c>
      <c r="F29" s="354" t="s">
        <v>562</v>
      </c>
      <c r="G29" s="354" t="s">
        <v>563</v>
      </c>
      <c r="H29" s="354" t="s">
        <v>564</v>
      </c>
      <c r="I29" s="363"/>
      <c r="J29" s="364"/>
      <c r="K29" s="365"/>
      <c r="L29" s="366"/>
    </row>
    <row r="30" spans="1:12" x14ac:dyDescent="0.2">
      <c r="A30" s="360"/>
      <c r="B30" s="350"/>
      <c r="C30" s="351"/>
      <c r="D30" s="361"/>
      <c r="E30" s="362"/>
      <c r="F30" s="354"/>
      <c r="G30" s="354"/>
      <c r="H30" s="354"/>
      <c r="I30" s="363"/>
      <c r="J30" s="364"/>
      <c r="K30" s="365"/>
      <c r="L30" s="366"/>
    </row>
    <row r="31" spans="1:12" ht="15.75" thickBot="1" x14ac:dyDescent="0.25">
      <c r="A31" s="367" t="s">
        <v>263</v>
      </c>
      <c r="B31" s="368"/>
      <c r="C31" s="369"/>
      <c r="D31" s="370"/>
      <c r="E31" s="371"/>
      <c r="F31" s="372"/>
      <c r="G31" s="372"/>
      <c r="H31" s="372"/>
      <c r="I31" s="373"/>
      <c r="J31" s="374"/>
      <c r="K31" s="375"/>
      <c r="L31" s="376"/>
    </row>
    <row r="32" spans="1:12" x14ac:dyDescent="0.2">
      <c r="A32" s="305"/>
      <c r="B32" s="304"/>
      <c r="C32" s="305"/>
      <c r="D32" s="304"/>
      <c r="E32" s="305"/>
      <c r="F32" s="304"/>
      <c r="G32" s="305"/>
      <c r="H32" s="304"/>
      <c r="I32" s="305"/>
      <c r="J32" s="304"/>
      <c r="K32" s="305"/>
      <c r="L32" s="304"/>
    </row>
    <row r="33" spans="1:12" x14ac:dyDescent="0.2">
      <c r="A33" s="305"/>
      <c r="B33" s="319"/>
      <c r="C33" s="305"/>
      <c r="D33" s="319"/>
      <c r="E33" s="305"/>
      <c r="F33" s="319"/>
      <c r="G33" s="305"/>
      <c r="H33" s="319"/>
      <c r="I33" s="305"/>
      <c r="J33" s="319"/>
      <c r="K33" s="305"/>
      <c r="L33" s="319"/>
    </row>
    <row r="34" spans="1:12" s="313" customFormat="1" x14ac:dyDescent="0.2">
      <c r="A34" s="468" t="s">
        <v>407</v>
      </c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</row>
    <row r="35" spans="1:12" s="277" customFormat="1" ht="12.75" x14ac:dyDescent="0.2">
      <c r="A35" s="468" t="s">
        <v>435</v>
      </c>
      <c r="B35" s="468"/>
      <c r="C35" s="468"/>
      <c r="D35" s="468"/>
      <c r="E35" s="468"/>
      <c r="F35" s="468"/>
      <c r="G35" s="468"/>
      <c r="H35" s="468"/>
      <c r="I35" s="468"/>
      <c r="J35" s="468"/>
      <c r="K35" s="468"/>
      <c r="L35" s="468"/>
    </row>
    <row r="36" spans="1:12" s="277" customFormat="1" ht="12.75" x14ac:dyDescent="0.2">
      <c r="A36" s="468"/>
      <c r="B36" s="468"/>
      <c r="C36" s="468"/>
      <c r="D36" s="468"/>
      <c r="E36" s="468"/>
      <c r="F36" s="468"/>
      <c r="G36" s="468"/>
      <c r="H36" s="468"/>
      <c r="I36" s="468"/>
      <c r="J36" s="468"/>
      <c r="K36" s="468"/>
      <c r="L36" s="468"/>
    </row>
    <row r="37" spans="1:12" s="313" customFormat="1" x14ac:dyDescent="0.2">
      <c r="A37" s="468" t="s">
        <v>434</v>
      </c>
      <c r="B37" s="468"/>
      <c r="C37" s="468"/>
      <c r="D37" s="468"/>
      <c r="E37" s="468"/>
      <c r="F37" s="468"/>
      <c r="G37" s="468"/>
      <c r="H37" s="468"/>
      <c r="I37" s="468"/>
      <c r="J37" s="468"/>
      <c r="K37" s="468"/>
      <c r="L37" s="468"/>
    </row>
    <row r="38" spans="1:12" s="313" customFormat="1" x14ac:dyDescent="0.2">
      <c r="A38" s="468"/>
      <c r="B38" s="468"/>
      <c r="C38" s="468"/>
      <c r="D38" s="468"/>
      <c r="E38" s="468"/>
      <c r="F38" s="468"/>
      <c r="G38" s="468"/>
      <c r="H38" s="468"/>
      <c r="I38" s="468"/>
      <c r="J38" s="468"/>
      <c r="K38" s="468"/>
      <c r="L38" s="468"/>
    </row>
    <row r="39" spans="1:12" s="313" customFormat="1" x14ac:dyDescent="0.2">
      <c r="A39" s="468" t="s">
        <v>433</v>
      </c>
      <c r="B39" s="468"/>
      <c r="C39" s="468"/>
      <c r="D39" s="468"/>
      <c r="E39" s="468"/>
      <c r="F39" s="468"/>
      <c r="G39" s="468"/>
      <c r="H39" s="468"/>
      <c r="I39" s="468"/>
      <c r="J39" s="468"/>
      <c r="K39" s="468"/>
      <c r="L39" s="468"/>
    </row>
    <row r="40" spans="1:12" s="313" customFormat="1" x14ac:dyDescent="0.2">
      <c r="A40" s="305"/>
      <c r="B40" s="304"/>
      <c r="C40" s="305"/>
      <c r="D40" s="304"/>
      <c r="E40" s="305"/>
      <c r="F40" s="304"/>
      <c r="G40" s="305"/>
      <c r="H40" s="304"/>
      <c r="I40" s="305"/>
      <c r="J40" s="304"/>
      <c r="K40" s="305"/>
      <c r="L40" s="304"/>
    </row>
    <row r="41" spans="1:12" s="313" customFormat="1" x14ac:dyDescent="0.2">
      <c r="A41" s="305"/>
      <c r="B41" s="319"/>
      <c r="C41" s="305"/>
      <c r="D41" s="319"/>
      <c r="E41" s="305"/>
      <c r="F41" s="319"/>
      <c r="G41" s="305"/>
      <c r="H41" s="319"/>
      <c r="I41" s="305"/>
      <c r="J41" s="319"/>
      <c r="K41" s="305"/>
      <c r="L41" s="319"/>
    </row>
    <row r="42" spans="1:12" s="313" customFormat="1" x14ac:dyDescent="0.2">
      <c r="A42" s="305"/>
      <c r="B42" s="304"/>
      <c r="C42" s="305"/>
      <c r="D42" s="304"/>
      <c r="E42" s="305"/>
      <c r="F42" s="304"/>
      <c r="G42" s="305"/>
      <c r="H42" s="304"/>
      <c r="I42" s="305"/>
      <c r="J42" s="304"/>
      <c r="K42" s="305"/>
      <c r="L42" s="304"/>
    </row>
    <row r="43" spans="1:12" x14ac:dyDescent="0.2">
      <c r="A43" s="305"/>
      <c r="B43" s="319"/>
      <c r="C43" s="305"/>
      <c r="D43" s="319"/>
      <c r="E43" s="305"/>
      <c r="F43" s="319"/>
      <c r="G43" s="305"/>
      <c r="H43" s="319"/>
      <c r="I43" s="305"/>
      <c r="J43" s="319"/>
      <c r="K43" s="305"/>
      <c r="L43" s="319"/>
    </row>
    <row r="44" spans="1:12" s="276" customFormat="1" x14ac:dyDescent="0.2">
      <c r="A44" s="459" t="s">
        <v>96</v>
      </c>
      <c r="B44" s="459"/>
      <c r="C44" s="304"/>
      <c r="D44" s="305"/>
      <c r="E44" s="304"/>
      <c r="F44" s="304"/>
      <c r="G44" s="305"/>
      <c r="H44" s="304"/>
      <c r="I44" s="304"/>
      <c r="J44" s="305"/>
      <c r="K44" s="304"/>
      <c r="L44" s="305"/>
    </row>
    <row r="45" spans="1:12" s="276" customFormat="1" x14ac:dyDescent="0.2">
      <c r="A45" s="304"/>
      <c r="B45" s="305"/>
      <c r="C45" s="377"/>
      <c r="D45" s="378"/>
      <c r="E45" s="377"/>
      <c r="F45" s="304"/>
      <c r="G45" s="305"/>
      <c r="H45" s="379"/>
      <c r="I45" s="304"/>
      <c r="J45" s="305"/>
      <c r="K45" s="304"/>
      <c r="L45" s="305"/>
    </row>
    <row r="46" spans="1:12" s="276" customFormat="1" ht="15" customHeight="1" x14ac:dyDescent="0.2">
      <c r="A46" s="304"/>
      <c r="B46" s="305"/>
      <c r="C46" s="460" t="s">
        <v>255</v>
      </c>
      <c r="D46" s="460"/>
      <c r="E46" s="460"/>
      <c r="F46" s="304"/>
      <c r="G46" s="305"/>
      <c r="H46" s="461" t="s">
        <v>432</v>
      </c>
      <c r="I46" s="309"/>
      <c r="J46" s="305"/>
      <c r="K46" s="304"/>
      <c r="L46" s="305"/>
    </row>
    <row r="47" spans="1:12" s="276" customFormat="1" x14ac:dyDescent="0.2">
      <c r="A47" s="304"/>
      <c r="B47" s="305"/>
      <c r="C47" s="304"/>
      <c r="D47" s="305"/>
      <c r="E47" s="304"/>
      <c r="F47" s="304"/>
      <c r="G47" s="305"/>
      <c r="H47" s="462"/>
      <c r="I47" s="309"/>
      <c r="J47" s="305"/>
      <c r="K47" s="304"/>
      <c r="L47" s="305"/>
    </row>
    <row r="48" spans="1:12" s="275" customFormat="1" x14ac:dyDescent="0.2">
      <c r="A48" s="304"/>
      <c r="B48" s="305"/>
      <c r="C48" s="460" t="s">
        <v>127</v>
      </c>
      <c r="D48" s="460"/>
      <c r="E48" s="460"/>
      <c r="F48" s="304"/>
      <c r="G48" s="305"/>
      <c r="H48" s="304"/>
      <c r="I48" s="304"/>
      <c r="J48" s="305"/>
      <c r="K48" s="304"/>
      <c r="L48" s="305"/>
    </row>
    <row r="49" spans="5:5" s="275" customFormat="1" x14ac:dyDescent="0.2">
      <c r="E49" s="330"/>
    </row>
    <row r="50" spans="5:5" s="275" customFormat="1" x14ac:dyDescent="0.2">
      <c r="E50" s="330"/>
    </row>
    <row r="51" spans="5:5" s="275" customFormat="1" x14ac:dyDescent="0.2">
      <c r="E51" s="330"/>
    </row>
    <row r="52" spans="5:5" s="275" customFormat="1" x14ac:dyDescent="0.2">
      <c r="E52" s="330"/>
    </row>
    <row r="53" spans="5:5" s="275" customFormat="1" x14ac:dyDescent="0.2"/>
  </sheetData>
  <mergeCells count="10">
    <mergeCell ref="A44:B44"/>
    <mergeCell ref="C46:E46"/>
    <mergeCell ref="H46:H47"/>
    <mergeCell ref="C48:E48"/>
    <mergeCell ref="L2:M2"/>
    <mergeCell ref="I6:K6"/>
    <mergeCell ref="A34:L34"/>
    <mergeCell ref="A35:L36"/>
    <mergeCell ref="A37:L38"/>
    <mergeCell ref="A39:L39"/>
  </mergeCells>
  <dataValidations count="3">
    <dataValidation allowBlank="1" showInputMessage="1" showErrorMessage="1" error="თვე/დღე/წელი" prompt="თვე/დღე/წელი" sqref="B9:B3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zoomScale="80" zoomScaleSheetLayoutView="80" workbookViewId="0">
      <selection activeCell="H19" sqref="H19"/>
    </sheetView>
  </sheetViews>
  <sheetFormatPr defaultRowHeight="12.75" x14ac:dyDescent="0.2"/>
  <cols>
    <col min="1" max="1" width="5.42578125" style="176" customWidth="1"/>
    <col min="2" max="2" width="27.5703125" style="176" customWidth="1"/>
    <col min="3" max="3" width="19.28515625" style="176" customWidth="1"/>
    <col min="4" max="4" width="16.85546875" style="176" customWidth="1"/>
    <col min="5" max="5" width="19.7109375" style="176" customWidth="1"/>
    <col min="6" max="6" width="17" style="176" customWidth="1"/>
    <col min="7" max="7" width="13.7109375" style="176" customWidth="1"/>
    <col min="8" max="8" width="19.42578125" style="176" bestFit="1" customWidth="1"/>
    <col min="9" max="9" width="18.5703125" style="176" bestFit="1" customWidth="1"/>
    <col min="10" max="10" width="16.710937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 x14ac:dyDescent="0.3">
      <c r="A2" s="472" t="s">
        <v>447</v>
      </c>
      <c r="B2" s="472"/>
      <c r="C2" s="472"/>
      <c r="D2" s="472"/>
      <c r="E2" s="298"/>
      <c r="F2" s="73"/>
      <c r="G2" s="73"/>
      <c r="H2" s="73"/>
      <c r="I2" s="73"/>
      <c r="J2" s="300"/>
      <c r="K2" s="299"/>
      <c r="L2" s="299" t="s">
        <v>97</v>
      </c>
    </row>
    <row r="3" spans="1:12" ht="15" x14ac:dyDescent="0.3">
      <c r="A3" s="72" t="s">
        <v>128</v>
      </c>
      <c r="B3" s="70"/>
      <c r="C3" s="73"/>
      <c r="D3" s="73"/>
      <c r="E3" s="73"/>
      <c r="F3" s="73"/>
      <c r="G3" s="73"/>
      <c r="H3" s="73"/>
      <c r="I3" s="73"/>
      <c r="J3" s="300"/>
      <c r="K3" s="463" t="s">
        <v>479</v>
      </c>
      <c r="L3" s="464"/>
    </row>
    <row r="4" spans="1:12" ht="15" x14ac:dyDescent="0.3">
      <c r="A4" s="72"/>
      <c r="B4" s="72"/>
      <c r="C4" s="70"/>
      <c r="D4" s="70"/>
      <c r="E4" s="70"/>
      <c r="F4" s="70"/>
      <c r="G4" s="70"/>
      <c r="H4" s="70"/>
      <c r="I4" s="70"/>
      <c r="J4" s="300"/>
      <c r="K4" s="300"/>
      <c r="L4" s="300"/>
    </row>
    <row r="5" spans="1:12" ht="15" x14ac:dyDescent="0.3">
      <c r="A5" s="73" t="s">
        <v>261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 x14ac:dyDescent="0.3">
      <c r="A6" s="302" t="s">
        <v>478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 x14ac:dyDescent="0.3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 x14ac:dyDescent="0.2">
      <c r="A8" s="296"/>
      <c r="B8" s="296"/>
      <c r="C8" s="296"/>
      <c r="D8" s="296"/>
      <c r="E8" s="296"/>
      <c r="F8" s="296"/>
      <c r="G8" s="296"/>
      <c r="H8" s="296"/>
      <c r="I8" s="296"/>
      <c r="J8" s="74"/>
      <c r="K8" s="74"/>
      <c r="L8" s="74"/>
    </row>
    <row r="9" spans="1:12" ht="45" x14ac:dyDescent="0.2">
      <c r="A9" s="86" t="s">
        <v>64</v>
      </c>
      <c r="B9" s="86" t="s">
        <v>448</v>
      </c>
      <c r="C9" s="86" t="s">
        <v>449</v>
      </c>
      <c r="D9" s="86" t="s">
        <v>450</v>
      </c>
      <c r="E9" s="86" t="s">
        <v>451</v>
      </c>
      <c r="F9" s="86" t="s">
        <v>452</v>
      </c>
      <c r="G9" s="86" t="s">
        <v>453</v>
      </c>
      <c r="H9" s="86" t="s">
        <v>454</v>
      </c>
      <c r="I9" s="86" t="s">
        <v>455</v>
      </c>
      <c r="J9" s="86" t="s">
        <v>456</v>
      </c>
      <c r="K9" s="86" t="s">
        <v>457</v>
      </c>
      <c r="L9" s="86" t="s">
        <v>305</v>
      </c>
    </row>
    <row r="10" spans="1:12" ht="30" x14ac:dyDescent="0.2">
      <c r="A10" s="94">
        <v>1</v>
      </c>
      <c r="B10" s="303" t="s">
        <v>480</v>
      </c>
      <c r="C10" s="94" t="s">
        <v>481</v>
      </c>
      <c r="D10" s="94">
        <v>211352016</v>
      </c>
      <c r="E10" s="94" t="s">
        <v>482</v>
      </c>
      <c r="F10" s="94" t="s">
        <v>483</v>
      </c>
      <c r="G10" s="94"/>
      <c r="H10" s="94" t="s">
        <v>484</v>
      </c>
      <c r="I10" s="94" t="s">
        <v>485</v>
      </c>
      <c r="J10" s="4">
        <v>32.049999999999997</v>
      </c>
      <c r="K10" s="4">
        <v>33398</v>
      </c>
      <c r="L10" s="94"/>
    </row>
    <row r="11" spans="1:12" ht="45" x14ac:dyDescent="0.2">
      <c r="A11" s="94">
        <v>2</v>
      </c>
      <c r="B11" s="303" t="s">
        <v>480</v>
      </c>
      <c r="C11" s="94" t="s">
        <v>481</v>
      </c>
      <c r="D11" s="94">
        <v>211352016</v>
      </c>
      <c r="E11" s="94" t="s">
        <v>482</v>
      </c>
      <c r="F11" s="94" t="s">
        <v>486</v>
      </c>
      <c r="G11" s="94"/>
      <c r="H11" s="94" t="s">
        <v>487</v>
      </c>
      <c r="I11" s="94" t="s">
        <v>485</v>
      </c>
      <c r="J11" s="4">
        <v>32.21</v>
      </c>
      <c r="K11" s="4">
        <v>21220</v>
      </c>
      <c r="L11" s="94"/>
    </row>
    <row r="12" spans="1:12" ht="30" x14ac:dyDescent="0.2">
      <c r="A12" s="94">
        <v>3</v>
      </c>
      <c r="B12" s="303" t="s">
        <v>480</v>
      </c>
      <c r="C12" s="94" t="s">
        <v>481</v>
      </c>
      <c r="D12" s="94">
        <v>211352016</v>
      </c>
      <c r="E12" s="94" t="s">
        <v>482</v>
      </c>
      <c r="F12" s="94" t="s">
        <v>486</v>
      </c>
      <c r="G12" s="94"/>
      <c r="H12" s="94" t="s">
        <v>488</v>
      </c>
      <c r="I12" s="94" t="s">
        <v>485</v>
      </c>
      <c r="J12" s="4">
        <v>41.79</v>
      </c>
      <c r="K12" s="4">
        <v>45382.49</v>
      </c>
      <c r="L12" s="94"/>
    </row>
    <row r="13" spans="1:12" ht="90" x14ac:dyDescent="0.2">
      <c r="A13" s="94">
        <v>4</v>
      </c>
      <c r="B13" s="303" t="s">
        <v>480</v>
      </c>
      <c r="C13" s="94" t="s">
        <v>489</v>
      </c>
      <c r="D13" s="94" t="s">
        <v>490</v>
      </c>
      <c r="E13" s="94" t="s">
        <v>487</v>
      </c>
      <c r="F13" s="94" t="s">
        <v>491</v>
      </c>
      <c r="G13" s="94"/>
      <c r="H13" s="94" t="s">
        <v>1062</v>
      </c>
      <c r="I13" s="94" t="s">
        <v>492</v>
      </c>
      <c r="J13" s="4">
        <v>2.25</v>
      </c>
      <c r="K13" s="4">
        <v>1894.32</v>
      </c>
      <c r="L13" s="94"/>
    </row>
    <row r="14" spans="1:12" ht="15" x14ac:dyDescent="0.2">
      <c r="A14" s="94"/>
      <c r="B14" s="303"/>
      <c r="C14" s="83"/>
      <c r="D14" s="83"/>
      <c r="E14" s="83"/>
      <c r="F14" s="83"/>
      <c r="G14" s="83"/>
      <c r="H14" s="83"/>
      <c r="I14" s="83"/>
      <c r="J14" s="4"/>
      <c r="K14" s="4"/>
      <c r="L14" s="83"/>
    </row>
    <row r="15" spans="1:12" ht="15" x14ac:dyDescent="0.2">
      <c r="A15" s="94"/>
      <c r="B15" s="303"/>
      <c r="C15" s="83"/>
      <c r="D15" s="83"/>
      <c r="E15" s="83"/>
      <c r="F15" s="83"/>
      <c r="G15" s="83"/>
      <c r="H15" s="83"/>
      <c r="I15" s="83"/>
      <c r="J15" s="4"/>
      <c r="K15" s="4"/>
      <c r="L15" s="83"/>
    </row>
    <row r="16" spans="1:12" ht="15" x14ac:dyDescent="0.2">
      <c r="A16" s="83" t="s">
        <v>263</v>
      </c>
      <c r="B16" s="303"/>
      <c r="C16" s="83"/>
      <c r="D16" s="83"/>
      <c r="E16" s="83"/>
      <c r="F16" s="83"/>
      <c r="G16" s="83"/>
      <c r="H16" s="83"/>
      <c r="I16" s="83"/>
      <c r="J16" s="4"/>
      <c r="K16" s="4"/>
      <c r="L16" s="83"/>
    </row>
    <row r="17" spans="1:12" ht="15" x14ac:dyDescent="0.3">
      <c r="A17" s="83"/>
      <c r="B17" s="303"/>
      <c r="C17" s="95"/>
      <c r="D17" s="95"/>
      <c r="E17" s="95"/>
      <c r="F17" s="95"/>
      <c r="G17" s="83"/>
      <c r="H17" s="83"/>
      <c r="I17" s="83"/>
      <c r="J17" s="83" t="s">
        <v>458</v>
      </c>
      <c r="K17" s="82">
        <f>SUM(K10:K16)</f>
        <v>101894.81</v>
      </c>
      <c r="L17" s="83"/>
    </row>
    <row r="18" spans="1:12" ht="15" x14ac:dyDescent="0.3">
      <c r="A18" s="216"/>
      <c r="B18" s="216"/>
      <c r="C18" s="216"/>
      <c r="D18" s="216"/>
      <c r="E18" s="216"/>
      <c r="F18" s="216"/>
      <c r="G18" s="216"/>
      <c r="H18" s="216"/>
      <c r="I18" s="216"/>
      <c r="J18" s="216"/>
      <c r="K18" s="175"/>
    </row>
    <row r="19" spans="1:12" ht="15" x14ac:dyDescent="0.3">
      <c r="A19" s="217" t="s">
        <v>459</v>
      </c>
      <c r="B19" s="217"/>
      <c r="C19" s="216"/>
      <c r="D19" s="216"/>
      <c r="E19" s="216"/>
      <c r="F19" s="216"/>
      <c r="G19" s="216"/>
      <c r="H19" s="216"/>
      <c r="I19" s="216"/>
      <c r="J19" s="216"/>
      <c r="K19" s="175"/>
    </row>
    <row r="20" spans="1:12" ht="15" x14ac:dyDescent="0.3">
      <c r="A20" s="217" t="s">
        <v>460</v>
      </c>
      <c r="B20" s="217"/>
      <c r="C20" s="216"/>
      <c r="D20" s="216"/>
      <c r="E20" s="216"/>
      <c r="F20" s="216"/>
      <c r="G20" s="216"/>
      <c r="H20" s="216"/>
      <c r="I20" s="216"/>
      <c r="J20" s="216"/>
      <c r="K20" s="175"/>
    </row>
    <row r="21" spans="1:12" ht="15" x14ac:dyDescent="0.3">
      <c r="A21" s="207" t="s">
        <v>461</v>
      </c>
      <c r="B21" s="217"/>
      <c r="C21" s="175"/>
      <c r="D21" s="175"/>
      <c r="E21" s="175"/>
      <c r="F21" s="175"/>
      <c r="G21" s="175"/>
      <c r="H21" s="175"/>
      <c r="I21" s="175"/>
      <c r="J21" s="175"/>
      <c r="K21" s="175"/>
    </row>
    <row r="22" spans="1:12" ht="15" x14ac:dyDescent="0.3">
      <c r="A22" s="207" t="s">
        <v>462</v>
      </c>
      <c r="B22" s="217"/>
      <c r="C22" s="175"/>
      <c r="D22" s="175"/>
      <c r="E22" s="175"/>
      <c r="F22" s="175"/>
      <c r="G22" s="175"/>
      <c r="H22" s="175"/>
      <c r="I22" s="175"/>
      <c r="J22" s="175"/>
      <c r="K22" s="175"/>
    </row>
    <row r="23" spans="1:12" ht="15" customHeight="1" x14ac:dyDescent="0.2">
      <c r="A23" s="473" t="s">
        <v>477</v>
      </c>
      <c r="B23" s="473"/>
      <c r="C23" s="473"/>
      <c r="D23" s="473"/>
      <c r="E23" s="473"/>
      <c r="F23" s="473"/>
      <c r="G23" s="473"/>
      <c r="H23" s="473"/>
      <c r="I23" s="473"/>
      <c r="J23" s="473"/>
      <c r="K23" s="473"/>
    </row>
    <row r="24" spans="1:12" ht="15" customHeight="1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</row>
    <row r="25" spans="1:12" ht="12.75" customHeight="1" x14ac:dyDescent="0.2">
      <c r="A25" s="295"/>
      <c r="B25" s="295"/>
      <c r="C25" s="295"/>
      <c r="D25" s="295"/>
      <c r="E25" s="295"/>
      <c r="F25" s="295"/>
      <c r="G25" s="295"/>
      <c r="H25" s="295"/>
      <c r="I25" s="295"/>
      <c r="J25" s="295"/>
      <c r="K25" s="295"/>
    </row>
    <row r="26" spans="1:12" ht="15" x14ac:dyDescent="0.3">
      <c r="A26" s="459" t="s">
        <v>96</v>
      </c>
      <c r="B26" s="459"/>
      <c r="C26" s="304"/>
      <c r="D26" s="305"/>
      <c r="E26" s="305"/>
      <c r="F26" s="304"/>
      <c r="G26" s="304"/>
      <c r="H26" s="304"/>
      <c r="I26" s="304"/>
      <c r="J26" s="304"/>
      <c r="K26" s="175"/>
    </row>
    <row r="27" spans="1:12" ht="15" x14ac:dyDescent="0.3">
      <c r="A27" s="304"/>
      <c r="B27" s="305"/>
      <c r="C27" s="304"/>
      <c r="D27" s="305"/>
      <c r="E27" s="305"/>
      <c r="F27" s="304"/>
      <c r="G27" s="304"/>
      <c r="H27" s="304"/>
      <c r="I27" s="304"/>
      <c r="J27" s="306"/>
      <c r="K27" s="175"/>
    </row>
    <row r="28" spans="1:12" ht="15" customHeight="1" x14ac:dyDescent="0.3">
      <c r="A28" s="304"/>
      <c r="B28" s="305"/>
      <c r="C28" s="474" t="s">
        <v>255</v>
      </c>
      <c r="D28" s="474"/>
      <c r="E28" s="307"/>
      <c r="F28" s="308"/>
      <c r="G28" s="461" t="s">
        <v>463</v>
      </c>
      <c r="H28" s="461"/>
      <c r="I28" s="461"/>
      <c r="J28" s="309"/>
      <c r="K28" s="175"/>
    </row>
    <row r="29" spans="1:12" ht="15" x14ac:dyDescent="0.3">
      <c r="A29" s="304"/>
      <c r="B29" s="305"/>
      <c r="C29" s="304"/>
      <c r="D29" s="305"/>
      <c r="E29" s="305"/>
      <c r="F29" s="304"/>
      <c r="G29" s="462"/>
      <c r="H29" s="462"/>
      <c r="I29" s="462"/>
      <c r="J29" s="309"/>
      <c r="K29" s="175"/>
    </row>
    <row r="30" spans="1:12" ht="15" x14ac:dyDescent="0.3">
      <c r="A30" s="304"/>
      <c r="B30" s="305"/>
      <c r="C30" s="460" t="s">
        <v>127</v>
      </c>
      <c r="D30" s="460"/>
      <c r="E30" s="307"/>
      <c r="F30" s="308"/>
      <c r="G30" s="304"/>
      <c r="H30" s="304"/>
      <c r="I30" s="304"/>
      <c r="J30" s="304"/>
      <c r="K30" s="175"/>
    </row>
  </sheetData>
  <mergeCells count="7">
    <mergeCell ref="C30:D30"/>
    <mergeCell ref="A2:D2"/>
    <mergeCell ref="K3:L3"/>
    <mergeCell ref="A23:K24"/>
    <mergeCell ref="A26:B26"/>
    <mergeCell ref="C28:D28"/>
    <mergeCell ref="G28:I29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zoomScaleNormal="100" zoomScaleSheetLayoutView="70" workbookViewId="0">
      <selection activeCell="A5" sqref="A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">
      <c r="A1" s="70" t="s">
        <v>212</v>
      </c>
      <c r="B1" s="117"/>
      <c r="C1" s="475" t="s">
        <v>186</v>
      </c>
      <c r="D1" s="475"/>
      <c r="E1" s="101"/>
    </row>
    <row r="2" spans="1:8" x14ac:dyDescent="0.3">
      <c r="A2" s="72" t="s">
        <v>128</v>
      </c>
      <c r="B2" s="117"/>
      <c r="C2" s="73"/>
      <c r="D2" s="382" t="s">
        <v>634</v>
      </c>
      <c r="E2" s="101"/>
    </row>
    <row r="3" spans="1:8" x14ac:dyDescent="0.3">
      <c r="A3" s="112"/>
      <c r="B3" s="117"/>
      <c r="C3" s="73"/>
      <c r="D3" s="73"/>
      <c r="E3" s="101"/>
    </row>
    <row r="4" spans="1:8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8" x14ac:dyDescent="0.3">
      <c r="A5" s="383" t="s">
        <v>633</v>
      </c>
      <c r="B5" s="116"/>
      <c r="C5" s="116"/>
      <c r="D5" s="58"/>
      <c r="E5" s="104"/>
    </row>
    <row r="6" spans="1:8" x14ac:dyDescent="0.3">
      <c r="A6" s="73"/>
      <c r="B6" s="72"/>
      <c r="C6" s="72"/>
      <c r="D6" s="72"/>
      <c r="E6" s="104"/>
    </row>
    <row r="7" spans="1:8" x14ac:dyDescent="0.3">
      <c r="A7" s="111"/>
      <c r="B7" s="118"/>
      <c r="C7" s="119"/>
      <c r="D7" s="119"/>
      <c r="E7" s="101"/>
    </row>
    <row r="8" spans="1:8" ht="45" x14ac:dyDescent="0.3">
      <c r="A8" s="120" t="s">
        <v>101</v>
      </c>
      <c r="B8" s="120" t="s">
        <v>178</v>
      </c>
      <c r="C8" s="120" t="s">
        <v>290</v>
      </c>
      <c r="D8" s="120" t="s">
        <v>244</v>
      </c>
      <c r="E8" s="101"/>
    </row>
    <row r="9" spans="1:8" x14ac:dyDescent="0.3">
      <c r="A9" s="48"/>
      <c r="B9" s="49"/>
      <c r="C9" s="146"/>
      <c r="D9" s="146"/>
      <c r="E9" s="101"/>
    </row>
    <row r="10" spans="1:8" x14ac:dyDescent="0.3">
      <c r="A10" s="50" t="s">
        <v>179</v>
      </c>
      <c r="B10" s="51"/>
      <c r="C10" s="121">
        <f>SUM(C11,C34)</f>
        <v>5013395.03</v>
      </c>
      <c r="D10" s="121">
        <f>SUM(D11,D34)</f>
        <v>5039641.8099999996</v>
      </c>
      <c r="E10" s="101"/>
    </row>
    <row r="11" spans="1:8" x14ac:dyDescent="0.3">
      <c r="A11" s="52" t="s">
        <v>180</v>
      </c>
      <c r="B11" s="53"/>
      <c r="C11" s="81">
        <f>SUM(C12:C32)</f>
        <v>143296.85999999999</v>
      </c>
      <c r="D11" s="81">
        <f>SUM(D12:D32)</f>
        <v>167688.63999999998</v>
      </c>
      <c r="E11" s="101"/>
    </row>
    <row r="12" spans="1:8" x14ac:dyDescent="0.3">
      <c r="A12" s="56">
        <v>1110</v>
      </c>
      <c r="B12" s="55" t="s">
        <v>130</v>
      </c>
      <c r="C12" s="8">
        <v>133.94999999999999</v>
      </c>
      <c r="D12" s="8">
        <v>133.94999999999999</v>
      </c>
      <c r="E12" s="101"/>
    </row>
    <row r="13" spans="1:8" x14ac:dyDescent="0.3">
      <c r="A13" s="56">
        <v>1120</v>
      </c>
      <c r="B13" s="55" t="s">
        <v>131</v>
      </c>
      <c r="C13" s="8"/>
      <c r="D13" s="8"/>
      <c r="E13" s="101"/>
    </row>
    <row r="14" spans="1:8" x14ac:dyDescent="0.3">
      <c r="A14" s="56">
        <v>1211</v>
      </c>
      <c r="B14" s="55" t="s">
        <v>132</v>
      </c>
      <c r="C14" s="8">
        <v>25236.37</v>
      </c>
      <c r="D14" s="8">
        <v>49545.23</v>
      </c>
      <c r="E14" s="101"/>
    </row>
    <row r="15" spans="1:8" ht="15.75" x14ac:dyDescent="0.3">
      <c r="A15" s="56">
        <v>1212</v>
      </c>
      <c r="B15" s="55" t="s">
        <v>133</v>
      </c>
      <c r="C15" s="8">
        <v>6828.1100000000006</v>
      </c>
      <c r="D15" s="8">
        <v>6561.03</v>
      </c>
      <c r="E15" s="101"/>
      <c r="G15" s="384"/>
      <c r="H15" s="384"/>
    </row>
    <row r="16" spans="1:8" x14ac:dyDescent="0.3">
      <c r="A16" s="56">
        <v>1213</v>
      </c>
      <c r="B16" s="55" t="s">
        <v>134</v>
      </c>
      <c r="C16" s="8"/>
      <c r="D16" s="8"/>
      <c r="E16" s="101"/>
    </row>
    <row r="17" spans="1:5" x14ac:dyDescent="0.3">
      <c r="A17" s="56">
        <v>1214</v>
      </c>
      <c r="B17" s="55" t="s">
        <v>135</v>
      </c>
      <c r="C17" s="8"/>
      <c r="D17" s="8"/>
      <c r="E17" s="101"/>
    </row>
    <row r="18" spans="1:5" x14ac:dyDescent="0.3">
      <c r="A18" s="56">
        <v>1215</v>
      </c>
      <c r="B18" s="55" t="s">
        <v>136</v>
      </c>
      <c r="C18" s="8"/>
      <c r="D18" s="8"/>
      <c r="E18" s="101"/>
    </row>
    <row r="19" spans="1:5" x14ac:dyDescent="0.3">
      <c r="A19" s="56">
        <v>1300</v>
      </c>
      <c r="B19" s="55" t="s">
        <v>137</v>
      </c>
      <c r="C19" s="8"/>
      <c r="D19" s="8"/>
      <c r="E19" s="101"/>
    </row>
    <row r="20" spans="1:5" x14ac:dyDescent="0.3">
      <c r="A20" s="56">
        <v>1410</v>
      </c>
      <c r="B20" s="55" t="s">
        <v>138</v>
      </c>
      <c r="C20" s="8"/>
      <c r="D20" s="8"/>
      <c r="E20" s="101"/>
    </row>
    <row r="21" spans="1:5" x14ac:dyDescent="0.3">
      <c r="A21" s="56">
        <v>1421</v>
      </c>
      <c r="B21" s="55" t="s">
        <v>139</v>
      </c>
      <c r="C21" s="8"/>
      <c r="D21" s="8"/>
      <c r="E21" s="101"/>
    </row>
    <row r="22" spans="1:5" x14ac:dyDescent="0.3">
      <c r="A22" s="56">
        <v>1422</v>
      </c>
      <c r="B22" s="55" t="s">
        <v>140</v>
      </c>
      <c r="C22" s="8"/>
      <c r="D22" s="8"/>
      <c r="E22" s="101"/>
    </row>
    <row r="23" spans="1:5" x14ac:dyDescent="0.3">
      <c r="A23" s="56">
        <v>1423</v>
      </c>
      <c r="B23" s="55" t="s">
        <v>141</v>
      </c>
      <c r="C23" s="8"/>
      <c r="D23" s="8"/>
      <c r="E23" s="101"/>
    </row>
    <row r="24" spans="1:5" x14ac:dyDescent="0.3">
      <c r="A24" s="56">
        <v>1431</v>
      </c>
      <c r="B24" s="55" t="s">
        <v>142</v>
      </c>
      <c r="C24" s="8"/>
      <c r="D24" s="8"/>
      <c r="E24" s="101"/>
    </row>
    <row r="25" spans="1:5" x14ac:dyDescent="0.3">
      <c r="A25" s="56">
        <v>1432</v>
      </c>
      <c r="B25" s="55" t="s">
        <v>143</v>
      </c>
      <c r="C25" s="8"/>
      <c r="D25" s="8"/>
      <c r="E25" s="101"/>
    </row>
    <row r="26" spans="1:5" x14ac:dyDescent="0.3">
      <c r="A26" s="56">
        <v>1433</v>
      </c>
      <c r="B26" s="55" t="s">
        <v>144</v>
      </c>
      <c r="C26" s="8"/>
      <c r="D26" s="8"/>
      <c r="E26" s="101"/>
    </row>
    <row r="27" spans="1:5" x14ac:dyDescent="0.3">
      <c r="A27" s="56">
        <v>1441</v>
      </c>
      <c r="B27" s="55" t="s">
        <v>145</v>
      </c>
      <c r="C27" s="8"/>
      <c r="D27" s="8"/>
      <c r="E27" s="101"/>
    </row>
    <row r="28" spans="1:5" x14ac:dyDescent="0.3">
      <c r="A28" s="56">
        <v>1442</v>
      </c>
      <c r="B28" s="55" t="s">
        <v>146</v>
      </c>
      <c r="C28" s="8">
        <v>111098.43</v>
      </c>
      <c r="D28" s="8">
        <v>111448.43</v>
      </c>
      <c r="E28" s="101"/>
    </row>
    <row r="29" spans="1:5" x14ac:dyDescent="0.3">
      <c r="A29" s="56">
        <v>1443</v>
      </c>
      <c r="B29" s="55" t="s">
        <v>147</v>
      </c>
      <c r="C29" s="8"/>
      <c r="D29" s="8"/>
      <c r="E29" s="101"/>
    </row>
    <row r="30" spans="1:5" x14ac:dyDescent="0.3">
      <c r="A30" s="56">
        <v>1444</v>
      </c>
      <c r="B30" s="55" t="s">
        <v>148</v>
      </c>
      <c r="C30" s="8"/>
      <c r="D30" s="8"/>
      <c r="E30" s="101"/>
    </row>
    <row r="31" spans="1:5" x14ac:dyDescent="0.3">
      <c r="A31" s="56">
        <v>1445</v>
      </c>
      <c r="B31" s="55" t="s">
        <v>149</v>
      </c>
      <c r="C31" s="8"/>
      <c r="D31" s="8"/>
      <c r="E31" s="101"/>
    </row>
    <row r="32" spans="1:5" x14ac:dyDescent="0.3">
      <c r="A32" s="56">
        <v>1446</v>
      </c>
      <c r="B32" s="55" t="s">
        <v>150</v>
      </c>
      <c r="C32" s="8"/>
      <c r="D32" s="8"/>
      <c r="E32" s="101"/>
    </row>
    <row r="33" spans="1:5" x14ac:dyDescent="0.3">
      <c r="A33" s="29"/>
      <c r="E33" s="101"/>
    </row>
    <row r="34" spans="1:5" x14ac:dyDescent="0.3">
      <c r="A34" s="57" t="s">
        <v>181</v>
      </c>
      <c r="B34" s="55"/>
      <c r="C34" s="81">
        <f>SUM(C35:C42)</f>
        <v>4870098.17</v>
      </c>
      <c r="D34" s="81">
        <f>SUM(D35:D42)</f>
        <v>4871953.17</v>
      </c>
      <c r="E34" s="101"/>
    </row>
    <row r="35" spans="1:5" x14ac:dyDescent="0.3">
      <c r="A35" s="56">
        <v>2110</v>
      </c>
      <c r="B35" s="55" t="s">
        <v>89</v>
      </c>
      <c r="C35" s="8">
        <v>3360057.04</v>
      </c>
      <c r="D35" s="8">
        <v>3360057.04</v>
      </c>
      <c r="E35" s="101"/>
    </row>
    <row r="36" spans="1:5" x14ac:dyDescent="0.3">
      <c r="A36" s="56">
        <v>2120</v>
      </c>
      <c r="B36" s="55" t="s">
        <v>151</v>
      </c>
      <c r="C36" s="8">
        <v>353887.86</v>
      </c>
      <c r="D36" s="8">
        <v>353887.86</v>
      </c>
      <c r="E36" s="101"/>
    </row>
    <row r="37" spans="1:5" x14ac:dyDescent="0.3">
      <c r="A37" s="56">
        <v>2130</v>
      </c>
      <c r="B37" s="55" t="s">
        <v>90</v>
      </c>
      <c r="C37" s="8">
        <v>1127148.27</v>
      </c>
      <c r="D37" s="8">
        <v>1129003.27</v>
      </c>
      <c r="E37" s="101"/>
    </row>
    <row r="38" spans="1:5" x14ac:dyDescent="0.3">
      <c r="A38" s="56">
        <v>2140</v>
      </c>
      <c r="B38" s="55" t="s">
        <v>387</v>
      </c>
      <c r="C38" s="8"/>
      <c r="D38" s="8"/>
      <c r="E38" s="101"/>
    </row>
    <row r="39" spans="1:5" x14ac:dyDescent="0.3">
      <c r="A39" s="56">
        <v>2150</v>
      </c>
      <c r="B39" s="55" t="s">
        <v>390</v>
      </c>
      <c r="C39" s="8">
        <v>29005</v>
      </c>
      <c r="D39" s="8">
        <v>29005</v>
      </c>
      <c r="E39" s="101"/>
    </row>
    <row r="40" spans="1:5" x14ac:dyDescent="0.3">
      <c r="A40" s="56">
        <v>2220</v>
      </c>
      <c r="B40" s="55" t="s">
        <v>91</v>
      </c>
      <c r="C40" s="8"/>
      <c r="D40" s="8"/>
      <c r="E40" s="101"/>
    </row>
    <row r="41" spans="1:5" x14ac:dyDescent="0.3">
      <c r="A41" s="56">
        <v>2300</v>
      </c>
      <c r="B41" s="55" t="s">
        <v>152</v>
      </c>
      <c r="C41" s="8"/>
      <c r="D41" s="8"/>
      <c r="E41" s="101"/>
    </row>
    <row r="42" spans="1:5" x14ac:dyDescent="0.3">
      <c r="A42" s="56">
        <v>2400</v>
      </c>
      <c r="B42" s="55" t="s">
        <v>153</v>
      </c>
      <c r="C42" s="8"/>
      <c r="D42" s="8"/>
      <c r="E42" s="101"/>
    </row>
    <row r="43" spans="1:5" x14ac:dyDescent="0.3">
      <c r="A43" s="30"/>
      <c r="E43" s="101"/>
    </row>
    <row r="44" spans="1:5" x14ac:dyDescent="0.3">
      <c r="A44" s="54" t="s">
        <v>185</v>
      </c>
      <c r="B44" s="55"/>
      <c r="C44" s="81">
        <f>SUM(C45,C64)</f>
        <v>5013395.03</v>
      </c>
      <c r="D44" s="81">
        <f>SUM(D45,D64)</f>
        <v>5039641.8099999996</v>
      </c>
      <c r="E44" s="101"/>
    </row>
    <row r="45" spans="1:5" x14ac:dyDescent="0.3">
      <c r="A45" s="57" t="s">
        <v>182</v>
      </c>
      <c r="B45" s="55"/>
      <c r="C45" s="81">
        <f>SUM(C46:C61)</f>
        <v>317911.17</v>
      </c>
      <c r="D45" s="81">
        <f>SUM(D46:D61)</f>
        <v>223606</v>
      </c>
      <c r="E45" s="101"/>
    </row>
    <row r="46" spans="1:5" x14ac:dyDescent="0.3">
      <c r="A46" s="56">
        <v>3100</v>
      </c>
      <c r="B46" s="55" t="s">
        <v>154</v>
      </c>
      <c r="C46" s="8"/>
      <c r="D46" s="8"/>
      <c r="E46" s="101"/>
    </row>
    <row r="47" spans="1:5" x14ac:dyDescent="0.3">
      <c r="A47" s="56">
        <v>3210</v>
      </c>
      <c r="B47" s="55" t="s">
        <v>155</v>
      </c>
      <c r="C47" s="8">
        <v>317911.17</v>
      </c>
      <c r="D47" s="8">
        <v>223606</v>
      </c>
      <c r="E47" s="101"/>
    </row>
    <row r="48" spans="1:5" x14ac:dyDescent="0.3">
      <c r="A48" s="56">
        <v>3221</v>
      </c>
      <c r="B48" s="55" t="s">
        <v>156</v>
      </c>
      <c r="C48" s="8"/>
      <c r="D48" s="8"/>
      <c r="E48" s="101"/>
    </row>
    <row r="49" spans="1:5" x14ac:dyDescent="0.3">
      <c r="A49" s="56">
        <v>3222</v>
      </c>
      <c r="B49" s="55" t="s">
        <v>157</v>
      </c>
      <c r="C49" s="8"/>
      <c r="D49" s="8"/>
      <c r="E49" s="101"/>
    </row>
    <row r="50" spans="1:5" x14ac:dyDescent="0.3">
      <c r="A50" s="56">
        <v>3223</v>
      </c>
      <c r="B50" s="55" t="s">
        <v>158</v>
      </c>
      <c r="C50" s="8"/>
      <c r="D50" s="8"/>
      <c r="E50" s="101"/>
    </row>
    <row r="51" spans="1:5" x14ac:dyDescent="0.3">
      <c r="A51" s="56">
        <v>3224</v>
      </c>
      <c r="B51" s="55" t="s">
        <v>159</v>
      </c>
      <c r="C51" s="8"/>
      <c r="D51" s="8"/>
      <c r="E51" s="101"/>
    </row>
    <row r="52" spans="1:5" x14ac:dyDescent="0.3">
      <c r="A52" s="56">
        <v>3231</v>
      </c>
      <c r="B52" s="55" t="s">
        <v>160</v>
      </c>
      <c r="C52" s="8"/>
      <c r="D52" s="8"/>
      <c r="E52" s="101"/>
    </row>
    <row r="53" spans="1:5" x14ac:dyDescent="0.3">
      <c r="A53" s="56">
        <v>3232</v>
      </c>
      <c r="B53" s="55" t="s">
        <v>161</v>
      </c>
      <c r="C53" s="8"/>
      <c r="D53" s="8"/>
      <c r="E53" s="101"/>
    </row>
    <row r="54" spans="1:5" x14ac:dyDescent="0.3">
      <c r="A54" s="56">
        <v>3234</v>
      </c>
      <c r="B54" s="55" t="s">
        <v>162</v>
      </c>
      <c r="C54" s="8"/>
      <c r="D54" s="8"/>
      <c r="E54" s="101"/>
    </row>
    <row r="55" spans="1:5" ht="30" x14ac:dyDescent="0.3">
      <c r="A55" s="56">
        <v>3236</v>
      </c>
      <c r="B55" s="55" t="s">
        <v>177</v>
      </c>
      <c r="C55" s="8"/>
      <c r="D55" s="8"/>
      <c r="E55" s="101"/>
    </row>
    <row r="56" spans="1:5" ht="45" x14ac:dyDescent="0.3">
      <c r="A56" s="56">
        <v>3237</v>
      </c>
      <c r="B56" s="55" t="s">
        <v>163</v>
      </c>
      <c r="C56" s="8"/>
      <c r="D56" s="8"/>
      <c r="E56" s="101"/>
    </row>
    <row r="57" spans="1:5" x14ac:dyDescent="0.3">
      <c r="A57" s="56">
        <v>3241</v>
      </c>
      <c r="B57" s="55" t="s">
        <v>164</v>
      </c>
      <c r="C57" s="8"/>
      <c r="D57" s="8"/>
      <c r="E57" s="101"/>
    </row>
    <row r="58" spans="1:5" x14ac:dyDescent="0.3">
      <c r="A58" s="56">
        <v>3242</v>
      </c>
      <c r="B58" s="55" t="s">
        <v>165</v>
      </c>
      <c r="C58" s="8"/>
      <c r="D58" s="8"/>
      <c r="E58" s="101"/>
    </row>
    <row r="59" spans="1:5" x14ac:dyDescent="0.3">
      <c r="A59" s="56">
        <v>3243</v>
      </c>
      <c r="B59" s="55" t="s">
        <v>166</v>
      </c>
      <c r="C59" s="8"/>
      <c r="D59" s="8"/>
      <c r="E59" s="101"/>
    </row>
    <row r="60" spans="1:5" x14ac:dyDescent="0.3">
      <c r="A60" s="56">
        <v>3245</v>
      </c>
      <c r="B60" s="55" t="s">
        <v>167</v>
      </c>
      <c r="C60" s="8"/>
      <c r="D60" s="8"/>
      <c r="E60" s="101"/>
    </row>
    <row r="61" spans="1:5" x14ac:dyDescent="0.3">
      <c r="A61" s="56">
        <v>3246</v>
      </c>
      <c r="B61" s="55" t="s">
        <v>168</v>
      </c>
      <c r="C61" s="8"/>
      <c r="D61" s="8"/>
      <c r="E61" s="101"/>
    </row>
    <row r="62" spans="1:5" x14ac:dyDescent="0.3">
      <c r="A62" s="30"/>
      <c r="E62" s="101"/>
    </row>
    <row r="63" spans="1:5" x14ac:dyDescent="0.3">
      <c r="A63" s="31"/>
      <c r="E63" s="101"/>
    </row>
    <row r="64" spans="1:5" x14ac:dyDescent="0.3">
      <c r="A64" s="57" t="s">
        <v>183</v>
      </c>
      <c r="B64" s="55"/>
      <c r="C64" s="81">
        <f>SUM(C65:C67)</f>
        <v>4695483.8600000003</v>
      </c>
      <c r="D64" s="81">
        <f>SUM(D65:D67)</f>
        <v>4816035.8099999996</v>
      </c>
      <c r="E64" s="101"/>
    </row>
    <row r="65" spans="1:5" x14ac:dyDescent="0.3">
      <c r="A65" s="56">
        <v>5100</v>
      </c>
      <c r="B65" s="55" t="s">
        <v>242</v>
      </c>
      <c r="C65" s="8"/>
      <c r="D65" s="8"/>
      <c r="E65" s="101"/>
    </row>
    <row r="66" spans="1:5" x14ac:dyDescent="0.3">
      <c r="A66" s="56">
        <v>5220</v>
      </c>
      <c r="B66" s="55" t="s">
        <v>410</v>
      </c>
      <c r="C66" s="8">
        <v>4695483.8600000003</v>
      </c>
      <c r="D66" s="8">
        <v>4816035.8099999996</v>
      </c>
      <c r="E66" s="101"/>
    </row>
    <row r="67" spans="1:5" x14ac:dyDescent="0.3">
      <c r="A67" s="56">
        <v>5230</v>
      </c>
      <c r="B67" s="55" t="s">
        <v>411</v>
      </c>
      <c r="C67" s="8"/>
      <c r="D67" s="8"/>
      <c r="E67" s="101"/>
    </row>
    <row r="68" spans="1:5" x14ac:dyDescent="0.3">
      <c r="A68" s="30"/>
      <c r="E68" s="101"/>
    </row>
    <row r="69" spans="1:5" x14ac:dyDescent="0.3">
      <c r="A69" s="2"/>
      <c r="E69" s="101"/>
    </row>
    <row r="70" spans="1:5" x14ac:dyDescent="0.3">
      <c r="A70" s="54" t="s">
        <v>184</v>
      </c>
      <c r="B70" s="55"/>
      <c r="C70" s="8"/>
      <c r="D70" s="8"/>
      <c r="E70" s="101"/>
    </row>
    <row r="71" spans="1:5" ht="30" x14ac:dyDescent="0.3">
      <c r="A71" s="56">
        <v>1</v>
      </c>
      <c r="B71" s="55" t="s">
        <v>169</v>
      </c>
      <c r="C71" s="8"/>
      <c r="D71" s="8"/>
      <c r="E71" s="101"/>
    </row>
    <row r="72" spans="1:5" x14ac:dyDescent="0.3">
      <c r="A72" s="56">
        <v>2</v>
      </c>
      <c r="B72" s="55" t="s">
        <v>170</v>
      </c>
      <c r="C72" s="8"/>
      <c r="D72" s="8"/>
      <c r="E72" s="101"/>
    </row>
    <row r="73" spans="1:5" x14ac:dyDescent="0.3">
      <c r="A73" s="56">
        <v>3</v>
      </c>
      <c r="B73" s="55" t="s">
        <v>171</v>
      </c>
      <c r="C73" s="8"/>
      <c r="D73" s="8"/>
      <c r="E73" s="101"/>
    </row>
    <row r="74" spans="1:5" x14ac:dyDescent="0.3">
      <c r="A74" s="56">
        <v>4</v>
      </c>
      <c r="B74" s="55" t="s">
        <v>346</v>
      </c>
      <c r="C74" s="8"/>
      <c r="D74" s="8"/>
      <c r="E74" s="101"/>
    </row>
    <row r="75" spans="1:5" x14ac:dyDescent="0.3">
      <c r="A75" s="56">
        <v>5</v>
      </c>
      <c r="B75" s="55" t="s">
        <v>172</v>
      </c>
      <c r="C75" s="8"/>
      <c r="D75" s="8"/>
      <c r="E75" s="101"/>
    </row>
    <row r="76" spans="1:5" x14ac:dyDescent="0.3">
      <c r="A76" s="56">
        <v>6</v>
      </c>
      <c r="B76" s="55" t="s">
        <v>173</v>
      </c>
      <c r="C76" s="8"/>
      <c r="D76" s="8"/>
      <c r="E76" s="101"/>
    </row>
    <row r="77" spans="1:5" x14ac:dyDescent="0.3">
      <c r="A77" s="56">
        <v>7</v>
      </c>
      <c r="B77" s="55" t="s">
        <v>174</v>
      </c>
      <c r="C77" s="8"/>
      <c r="D77" s="8"/>
      <c r="E77" s="101"/>
    </row>
    <row r="78" spans="1:5" x14ac:dyDescent="0.3">
      <c r="A78" s="56">
        <v>8</v>
      </c>
      <c r="B78" s="55" t="s">
        <v>175</v>
      </c>
      <c r="C78" s="8"/>
      <c r="D78" s="8"/>
      <c r="E78" s="101"/>
    </row>
    <row r="79" spans="1:5" x14ac:dyDescent="0.3">
      <c r="A79" s="56">
        <v>9</v>
      </c>
      <c r="B79" s="55" t="s">
        <v>176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5" t="s">
        <v>96</v>
      </c>
      <c r="B84" s="2"/>
      <c r="E84" s="297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5" t="s">
        <v>418</v>
      </c>
      <c r="D87" s="12"/>
      <c r="E87"/>
      <c r="F87"/>
      <c r="G87"/>
      <c r="H87"/>
      <c r="I87"/>
    </row>
    <row r="88" spans="1:9" x14ac:dyDescent="0.3">
      <c r="A88"/>
      <c r="B88" s="2" t="s">
        <v>419</v>
      </c>
      <c r="D88" s="12"/>
      <c r="E88"/>
      <c r="F88"/>
      <c r="G88"/>
      <c r="H88"/>
      <c r="I88"/>
    </row>
    <row r="89" spans="1:9" customFormat="1" ht="12.75" x14ac:dyDescent="0.2">
      <c r="B89" s="61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Normal="10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0" t="s">
        <v>424</v>
      </c>
      <c r="B1" s="72"/>
      <c r="C1" s="72"/>
      <c r="D1" s="72"/>
      <c r="E1" s="72"/>
      <c r="F1" s="72"/>
      <c r="G1" s="72"/>
      <c r="H1" s="72"/>
      <c r="I1" s="469" t="s">
        <v>97</v>
      </c>
      <c r="J1" s="469"/>
      <c r="K1" s="101"/>
    </row>
    <row r="2" spans="1:11" x14ac:dyDescent="0.3">
      <c r="A2" s="72" t="s">
        <v>128</v>
      </c>
      <c r="B2" s="72"/>
      <c r="C2" s="72"/>
      <c r="D2" s="72"/>
      <c r="E2" s="72"/>
      <c r="F2" s="72"/>
      <c r="G2" s="72"/>
      <c r="H2" s="72"/>
      <c r="I2" s="463" t="s">
        <v>479</v>
      </c>
      <c r="J2" s="464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301"/>
      <c r="J3" s="301"/>
      <c r="K3" s="101"/>
    </row>
    <row r="4" spans="1:11" x14ac:dyDescent="0.3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122"/>
      <c r="G4" s="72"/>
      <c r="H4" s="72"/>
      <c r="I4" s="72"/>
      <c r="J4" s="72"/>
      <c r="K4" s="101"/>
    </row>
    <row r="5" spans="1:11" x14ac:dyDescent="0.3">
      <c r="A5" s="383" t="s">
        <v>633</v>
      </c>
      <c r="B5" s="456"/>
      <c r="C5" s="456"/>
      <c r="D5" s="456"/>
      <c r="E5" s="456"/>
      <c r="F5" s="457"/>
      <c r="G5" s="456"/>
      <c r="H5" s="456"/>
      <c r="I5" s="456"/>
      <c r="J5" s="456"/>
      <c r="K5" s="101"/>
    </row>
    <row r="6" spans="1:11" x14ac:dyDescent="0.3">
      <c r="A6" s="73"/>
      <c r="B6" s="73"/>
      <c r="C6" s="72"/>
      <c r="D6" s="72"/>
      <c r="E6" s="72"/>
      <c r="F6" s="122"/>
      <c r="G6" s="72"/>
      <c r="H6" s="72"/>
      <c r="I6" s="72"/>
      <c r="J6" s="72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5" customFormat="1" ht="45" x14ac:dyDescent="0.3">
      <c r="A8" s="125" t="s">
        <v>64</v>
      </c>
      <c r="B8" s="125" t="s">
        <v>99</v>
      </c>
      <c r="C8" s="126" t="s">
        <v>101</v>
      </c>
      <c r="D8" s="126" t="s">
        <v>262</v>
      </c>
      <c r="E8" s="126" t="s">
        <v>100</v>
      </c>
      <c r="F8" s="124" t="s">
        <v>243</v>
      </c>
      <c r="G8" s="124" t="s">
        <v>281</v>
      </c>
      <c r="H8" s="124" t="s">
        <v>282</v>
      </c>
      <c r="I8" s="124" t="s">
        <v>244</v>
      </c>
      <c r="J8" s="127" t="s">
        <v>102</v>
      </c>
      <c r="K8" s="101"/>
    </row>
    <row r="9" spans="1:11" s="25" customFormat="1" x14ac:dyDescent="0.3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101"/>
    </row>
    <row r="10" spans="1:11" s="25" customFormat="1" ht="15.75" x14ac:dyDescent="0.3">
      <c r="A10" s="147">
        <v>1</v>
      </c>
      <c r="B10" s="458" t="s">
        <v>498</v>
      </c>
      <c r="C10" s="148"/>
      <c r="D10" s="149" t="s">
        <v>209</v>
      </c>
      <c r="E10" s="438"/>
      <c r="F10" s="26">
        <v>25236.37</v>
      </c>
      <c r="G10" s="26">
        <v>276655.5</v>
      </c>
      <c r="H10" s="26">
        <v>252346.64</v>
      </c>
      <c r="I10" s="26">
        <f>F10+G10-H10</f>
        <v>49545.229999999981</v>
      </c>
      <c r="J10" s="26" t="s">
        <v>1027</v>
      </c>
      <c r="K10" s="101"/>
    </row>
    <row r="11" spans="1:1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x14ac:dyDescent="0.3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x14ac:dyDescent="0.3">
      <c r="A14" s="100"/>
      <c r="B14" s="221" t="s">
        <v>96</v>
      </c>
      <c r="C14" s="100"/>
      <c r="D14" s="100"/>
      <c r="E14" s="100"/>
      <c r="F14" s="222"/>
      <c r="G14" s="100"/>
      <c r="H14" s="100"/>
      <c r="I14" s="100"/>
      <c r="J14" s="100"/>
    </row>
    <row r="15" spans="1:11" x14ac:dyDescent="0.3">
      <c r="A15" s="100"/>
      <c r="B15" s="100"/>
      <c r="C15" s="100"/>
      <c r="D15" s="100"/>
      <c r="E15" s="100"/>
      <c r="F15" s="97"/>
      <c r="G15" s="97"/>
      <c r="H15" s="97"/>
      <c r="I15" s="97"/>
      <c r="J15" s="97"/>
    </row>
    <row r="16" spans="1:11" x14ac:dyDescent="0.3">
      <c r="A16" s="100"/>
      <c r="B16" s="100"/>
      <c r="C16" s="271"/>
      <c r="D16" s="100"/>
      <c r="E16" s="100"/>
      <c r="F16" s="271"/>
      <c r="G16" s="272"/>
      <c r="H16" s="272"/>
      <c r="I16" s="97"/>
      <c r="J16" s="97"/>
    </row>
    <row r="17" spans="1:10" x14ac:dyDescent="0.3">
      <c r="A17" s="97"/>
      <c r="B17" s="100"/>
      <c r="C17" s="223" t="s">
        <v>255</v>
      </c>
      <c r="D17" s="223"/>
      <c r="E17" s="100"/>
      <c r="F17" s="100" t="s">
        <v>260</v>
      </c>
      <c r="G17" s="97"/>
      <c r="H17" s="97"/>
      <c r="I17" s="97"/>
      <c r="J17" s="97"/>
    </row>
    <row r="18" spans="1:10" x14ac:dyDescent="0.3">
      <c r="A18" s="97"/>
      <c r="B18" s="100"/>
      <c r="C18" s="224" t="s">
        <v>127</v>
      </c>
      <c r="D18" s="100"/>
      <c r="E18" s="100"/>
      <c r="F18" s="100" t="s">
        <v>256</v>
      </c>
      <c r="G18" s="97"/>
      <c r="H18" s="97"/>
      <c r="I18" s="97"/>
      <c r="J18" s="97"/>
    </row>
    <row r="19" spans="1:10" customFormat="1" x14ac:dyDescent="0.3">
      <c r="A19" s="97"/>
      <c r="B19" s="100"/>
      <c r="C19" s="100"/>
      <c r="D19" s="224"/>
      <c r="E19" s="97"/>
      <c r="F19" s="97"/>
      <c r="G19" s="97"/>
      <c r="H19" s="97"/>
      <c r="I19" s="97"/>
      <c r="J19" s="97"/>
    </row>
    <row r="20" spans="1:10" customFormat="1" ht="12.75" x14ac:dyDescent="0.2">
      <c r="A20" s="97"/>
      <c r="B20" s="97"/>
      <c r="C20" s="97"/>
      <c r="D20" s="97"/>
      <c r="E20" s="97"/>
      <c r="F20" s="97"/>
      <c r="G20" s="97"/>
      <c r="H20" s="97"/>
      <c r="I20" s="97"/>
      <c r="J20" s="97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80" zoomScaleNormal="100" zoomScaleSheetLayoutView="80" workbookViewId="0">
      <selection activeCell="A4" sqref="A4"/>
    </sheetView>
  </sheetViews>
  <sheetFormatPr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 x14ac:dyDescent="0.3">
      <c r="A1" s="70" t="s">
        <v>349</v>
      </c>
      <c r="B1" s="72"/>
      <c r="C1" s="72"/>
      <c r="D1" s="72"/>
      <c r="E1" s="72"/>
      <c r="F1" s="72"/>
      <c r="G1" s="154" t="s">
        <v>97</v>
      </c>
      <c r="H1" s="155"/>
    </row>
    <row r="2" spans="1:8" x14ac:dyDescent="0.3">
      <c r="A2" s="72" t="s">
        <v>128</v>
      </c>
      <c r="B2" s="72"/>
      <c r="C2" s="72"/>
      <c r="D2" s="72"/>
      <c r="E2" s="72"/>
      <c r="F2" s="72"/>
      <c r="G2" s="463" t="s">
        <v>479</v>
      </c>
      <c r="H2" s="464"/>
    </row>
    <row r="3" spans="1:8" x14ac:dyDescent="0.3">
      <c r="A3" s="72"/>
      <c r="B3" s="72"/>
      <c r="C3" s="72"/>
      <c r="D3" s="72"/>
      <c r="E3" s="72"/>
      <c r="F3" s="72"/>
      <c r="G3" s="98"/>
      <c r="H3" s="155"/>
    </row>
    <row r="4" spans="1:8" x14ac:dyDescent="0.3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383" t="s">
        <v>633</v>
      </c>
      <c r="B5" s="211"/>
      <c r="C5" s="211"/>
      <c r="D5" s="211"/>
      <c r="E5" s="211"/>
      <c r="F5" s="211"/>
      <c r="G5" s="211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57" t="s">
        <v>300</v>
      </c>
      <c r="B8" s="157" t="s">
        <v>129</v>
      </c>
      <c r="C8" s="158" t="s">
        <v>347</v>
      </c>
      <c r="D8" s="158" t="s">
        <v>348</v>
      </c>
      <c r="E8" s="158" t="s">
        <v>262</v>
      </c>
      <c r="F8" s="157" t="s">
        <v>307</v>
      </c>
      <c r="G8" s="158" t="s">
        <v>301</v>
      </c>
      <c r="H8" s="101"/>
    </row>
    <row r="9" spans="1:8" x14ac:dyDescent="0.3">
      <c r="A9" s="159" t="s">
        <v>302</v>
      </c>
      <c r="B9" s="160"/>
      <c r="C9" s="161"/>
      <c r="D9" s="162"/>
      <c r="E9" s="162"/>
      <c r="F9" s="162"/>
      <c r="G9" s="163"/>
      <c r="H9" s="101"/>
    </row>
    <row r="10" spans="1:8" ht="15.75" x14ac:dyDescent="0.3">
      <c r="A10" s="160">
        <v>1</v>
      </c>
      <c r="B10" s="145"/>
      <c r="C10" s="164"/>
      <c r="D10" s="165"/>
      <c r="E10" s="165"/>
      <c r="F10" s="165"/>
      <c r="G10" s="166" t="str">
        <f>IF(ISBLANK(B10),"",G9+C10-D10)</f>
        <v/>
      </c>
      <c r="H10" s="101"/>
    </row>
    <row r="11" spans="1:8" ht="15.75" x14ac:dyDescent="0.3">
      <c r="A11" s="160">
        <v>2</v>
      </c>
      <c r="B11" s="145"/>
      <c r="C11" s="164"/>
      <c r="D11" s="165"/>
      <c r="E11" s="165"/>
      <c r="F11" s="165"/>
      <c r="G11" s="166" t="str">
        <f t="shared" ref="G11:G21" si="0">IF(ISBLANK(B11),"",G10+C11-D11)</f>
        <v/>
      </c>
      <c r="H11" s="101"/>
    </row>
    <row r="12" spans="1:8" ht="15.75" x14ac:dyDescent="0.3">
      <c r="A12" s="160">
        <v>3</v>
      </c>
      <c r="B12" s="145"/>
      <c r="C12" s="164"/>
      <c r="D12" s="165"/>
      <c r="E12" s="165"/>
      <c r="F12" s="165"/>
      <c r="G12" s="166" t="str">
        <f t="shared" si="0"/>
        <v/>
      </c>
      <c r="H12" s="101"/>
    </row>
    <row r="13" spans="1:8" ht="15.75" x14ac:dyDescent="0.3">
      <c r="A13" s="160">
        <v>4</v>
      </c>
      <c r="B13" s="145"/>
      <c r="C13" s="164"/>
      <c r="D13" s="165"/>
      <c r="E13" s="165"/>
      <c r="F13" s="165"/>
      <c r="G13" s="166" t="str">
        <f t="shared" si="0"/>
        <v/>
      </c>
      <c r="H13" s="101"/>
    </row>
    <row r="14" spans="1:8" ht="15.75" x14ac:dyDescent="0.3">
      <c r="A14" s="160">
        <v>5</v>
      </c>
      <c r="B14" s="145"/>
      <c r="C14" s="164"/>
      <c r="D14" s="165"/>
      <c r="E14" s="165"/>
      <c r="F14" s="165"/>
      <c r="G14" s="166" t="str">
        <f t="shared" si="0"/>
        <v/>
      </c>
      <c r="H14" s="101"/>
    </row>
    <row r="15" spans="1:8" ht="15.75" x14ac:dyDescent="0.3">
      <c r="A15" s="160">
        <v>6</v>
      </c>
      <c r="B15" s="145"/>
      <c r="C15" s="164"/>
      <c r="D15" s="165"/>
      <c r="E15" s="165"/>
      <c r="F15" s="165"/>
      <c r="G15" s="166" t="str">
        <f t="shared" si="0"/>
        <v/>
      </c>
      <c r="H15" s="101"/>
    </row>
    <row r="16" spans="1:8" ht="15.75" x14ac:dyDescent="0.3">
      <c r="A16" s="160">
        <v>7</v>
      </c>
      <c r="B16" s="145"/>
      <c r="C16" s="164"/>
      <c r="D16" s="165"/>
      <c r="E16" s="165"/>
      <c r="F16" s="165"/>
      <c r="G16" s="166" t="str">
        <f t="shared" si="0"/>
        <v/>
      </c>
      <c r="H16" s="101"/>
    </row>
    <row r="17" spans="1:10" ht="15.75" x14ac:dyDescent="0.3">
      <c r="A17" s="160">
        <v>8</v>
      </c>
      <c r="B17" s="145"/>
      <c r="C17" s="164"/>
      <c r="D17" s="165"/>
      <c r="E17" s="165"/>
      <c r="F17" s="165"/>
      <c r="G17" s="166" t="str">
        <f t="shared" si="0"/>
        <v/>
      </c>
      <c r="H17" s="101"/>
    </row>
    <row r="18" spans="1:10" ht="15.75" x14ac:dyDescent="0.3">
      <c r="A18" s="160">
        <v>9</v>
      </c>
      <c r="B18" s="145"/>
      <c r="C18" s="164"/>
      <c r="D18" s="165"/>
      <c r="E18" s="165"/>
      <c r="F18" s="165"/>
      <c r="G18" s="166" t="str">
        <f t="shared" si="0"/>
        <v/>
      </c>
      <c r="H18" s="101"/>
    </row>
    <row r="19" spans="1:10" ht="15.75" x14ac:dyDescent="0.3">
      <c r="A19" s="160">
        <v>10</v>
      </c>
      <c r="B19" s="145"/>
      <c r="C19" s="164"/>
      <c r="D19" s="165"/>
      <c r="E19" s="165"/>
      <c r="F19" s="165"/>
      <c r="G19" s="166" t="str">
        <f t="shared" si="0"/>
        <v/>
      </c>
      <c r="H19" s="101"/>
    </row>
    <row r="20" spans="1:10" ht="15.75" x14ac:dyDescent="0.3">
      <c r="A20" s="160">
        <v>11</v>
      </c>
      <c r="B20" s="145"/>
      <c r="C20" s="164"/>
      <c r="D20" s="165"/>
      <c r="E20" s="165"/>
      <c r="F20" s="165"/>
      <c r="G20" s="166" t="str">
        <f t="shared" si="0"/>
        <v/>
      </c>
      <c r="H20" s="101"/>
    </row>
    <row r="21" spans="1:10" ht="15.75" x14ac:dyDescent="0.3">
      <c r="A21" s="160">
        <v>12</v>
      </c>
      <c r="B21" s="145"/>
      <c r="C21" s="164"/>
      <c r="D21" s="165"/>
      <c r="E21" s="165"/>
      <c r="F21" s="165"/>
      <c r="G21" s="166" t="str">
        <f t="shared" si="0"/>
        <v/>
      </c>
      <c r="H21" s="101"/>
    </row>
    <row r="22" spans="1:10" ht="15.75" x14ac:dyDescent="0.3">
      <c r="A22" s="160" t="s">
        <v>265</v>
      </c>
      <c r="B22" s="145"/>
      <c r="C22" s="167"/>
      <c r="D22" s="168"/>
      <c r="E22" s="168"/>
      <c r="F22" s="168"/>
      <c r="G22" s="166" t="str">
        <f>IF(ISBLANK(B22),"",#REF!+C22-D22)</f>
        <v/>
      </c>
      <c r="H22" s="101"/>
    </row>
    <row r="23" spans="1:10" x14ac:dyDescent="0.3">
      <c r="A23" s="169" t="s">
        <v>303</v>
      </c>
      <c r="B23" s="170"/>
      <c r="C23" s="171"/>
      <c r="D23" s="172"/>
      <c r="E23" s="172"/>
      <c r="F23" s="173"/>
      <c r="G23" s="174" t="str">
        <f>G22</f>
        <v/>
      </c>
      <c r="H23" s="101"/>
    </row>
    <row r="27" spans="1:10" x14ac:dyDescent="0.3">
      <c r="B27" s="177" t="s">
        <v>96</v>
      </c>
      <c r="F27" s="178"/>
    </row>
    <row r="28" spans="1:10" x14ac:dyDescent="0.3">
      <c r="F28" s="176"/>
      <c r="G28" s="176"/>
      <c r="H28" s="176"/>
      <c r="I28" s="176"/>
      <c r="J28" s="176"/>
    </row>
    <row r="29" spans="1:10" x14ac:dyDescent="0.3">
      <c r="C29" s="179"/>
      <c r="F29" s="179"/>
      <c r="G29" s="180"/>
      <c r="H29" s="176"/>
      <c r="I29" s="176"/>
      <c r="J29" s="176"/>
    </row>
    <row r="30" spans="1:10" x14ac:dyDescent="0.3">
      <c r="A30" s="176"/>
      <c r="C30" s="181" t="s">
        <v>255</v>
      </c>
      <c r="F30" s="182" t="s">
        <v>260</v>
      </c>
      <c r="G30" s="180"/>
      <c r="H30" s="176"/>
      <c r="I30" s="176"/>
      <c r="J30" s="176"/>
    </row>
    <row r="31" spans="1:10" x14ac:dyDescent="0.3">
      <c r="A31" s="176"/>
      <c r="C31" s="183" t="s">
        <v>127</v>
      </c>
      <c r="F31" s="175" t="s">
        <v>256</v>
      </c>
      <c r="G31" s="176"/>
      <c r="H31" s="176"/>
      <c r="I31" s="176"/>
      <c r="J31" s="176"/>
    </row>
    <row r="32" spans="1:10" s="176" customFormat="1" x14ac:dyDescent="0.3">
      <c r="B32" s="175"/>
    </row>
    <row r="33" s="176" customFormat="1" ht="12.75" x14ac:dyDescent="0.2"/>
    <row r="34" s="176" customFormat="1" ht="12.75" x14ac:dyDescent="0.2"/>
    <row r="35" s="176" customFormat="1" ht="12.75" x14ac:dyDescent="0.2"/>
    <row r="36" s="17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C5" sqref="C5"/>
    </sheetView>
  </sheetViews>
  <sheetFormatPr defaultRowHeight="12.75" x14ac:dyDescent="0.2"/>
  <cols>
    <col min="1" max="1" width="53.5703125" style="391" customWidth="1"/>
    <col min="2" max="2" width="10.7109375" style="391" customWidth="1"/>
    <col min="3" max="3" width="13.140625" style="391" bestFit="1" customWidth="1"/>
    <col min="4" max="4" width="10.42578125" style="391" customWidth="1"/>
    <col min="5" max="5" width="13.140625" style="391" customWidth="1"/>
    <col min="6" max="6" width="10.42578125" style="391" customWidth="1"/>
    <col min="7" max="8" width="10.5703125" style="391" customWidth="1"/>
    <col min="9" max="9" width="9.85546875" style="391" customWidth="1"/>
    <col min="10" max="10" width="12.7109375" style="391" customWidth="1"/>
    <col min="11" max="11" width="0.7109375" style="391" customWidth="1"/>
    <col min="12" max="256" width="9.140625" style="391"/>
    <col min="257" max="257" width="53.5703125" style="391" customWidth="1"/>
    <col min="258" max="258" width="10.7109375" style="391" customWidth="1"/>
    <col min="259" max="259" width="13.140625" style="391" bestFit="1" customWidth="1"/>
    <col min="260" max="260" width="10.42578125" style="391" customWidth="1"/>
    <col min="261" max="261" width="13.140625" style="391" customWidth="1"/>
    <col min="262" max="262" width="10.42578125" style="391" customWidth="1"/>
    <col min="263" max="264" width="10.5703125" style="391" customWidth="1"/>
    <col min="265" max="265" width="9.85546875" style="391" customWidth="1"/>
    <col min="266" max="266" width="12.7109375" style="391" customWidth="1"/>
    <col min="267" max="267" width="0.7109375" style="391" customWidth="1"/>
    <col min="268" max="512" width="9.140625" style="391"/>
    <col min="513" max="513" width="53.5703125" style="391" customWidth="1"/>
    <col min="514" max="514" width="10.7109375" style="391" customWidth="1"/>
    <col min="515" max="515" width="13.140625" style="391" bestFit="1" customWidth="1"/>
    <col min="516" max="516" width="10.42578125" style="391" customWidth="1"/>
    <col min="517" max="517" width="13.140625" style="391" customWidth="1"/>
    <col min="518" max="518" width="10.42578125" style="391" customWidth="1"/>
    <col min="519" max="520" width="10.5703125" style="391" customWidth="1"/>
    <col min="521" max="521" width="9.85546875" style="391" customWidth="1"/>
    <col min="522" max="522" width="12.7109375" style="391" customWidth="1"/>
    <col min="523" max="523" width="0.7109375" style="391" customWidth="1"/>
    <col min="524" max="768" width="9.140625" style="391"/>
    <col min="769" max="769" width="53.5703125" style="391" customWidth="1"/>
    <col min="770" max="770" width="10.7109375" style="391" customWidth="1"/>
    <col min="771" max="771" width="13.140625" style="391" bestFit="1" customWidth="1"/>
    <col min="772" max="772" width="10.42578125" style="391" customWidth="1"/>
    <col min="773" max="773" width="13.140625" style="391" customWidth="1"/>
    <col min="774" max="774" width="10.42578125" style="391" customWidth="1"/>
    <col min="775" max="776" width="10.5703125" style="391" customWidth="1"/>
    <col min="777" max="777" width="9.85546875" style="391" customWidth="1"/>
    <col min="778" max="778" width="12.7109375" style="391" customWidth="1"/>
    <col min="779" max="779" width="0.7109375" style="391" customWidth="1"/>
    <col min="780" max="1024" width="9.140625" style="391"/>
    <col min="1025" max="1025" width="53.5703125" style="391" customWidth="1"/>
    <col min="1026" max="1026" width="10.7109375" style="391" customWidth="1"/>
    <col min="1027" max="1027" width="13.140625" style="391" bestFit="1" customWidth="1"/>
    <col min="1028" max="1028" width="10.42578125" style="391" customWidth="1"/>
    <col min="1029" max="1029" width="13.140625" style="391" customWidth="1"/>
    <col min="1030" max="1030" width="10.42578125" style="391" customWidth="1"/>
    <col min="1031" max="1032" width="10.5703125" style="391" customWidth="1"/>
    <col min="1033" max="1033" width="9.85546875" style="391" customWidth="1"/>
    <col min="1034" max="1034" width="12.7109375" style="391" customWidth="1"/>
    <col min="1035" max="1035" width="0.7109375" style="391" customWidth="1"/>
    <col min="1036" max="1280" width="9.140625" style="391"/>
    <col min="1281" max="1281" width="53.5703125" style="391" customWidth="1"/>
    <col min="1282" max="1282" width="10.7109375" style="391" customWidth="1"/>
    <col min="1283" max="1283" width="13.140625" style="391" bestFit="1" customWidth="1"/>
    <col min="1284" max="1284" width="10.42578125" style="391" customWidth="1"/>
    <col min="1285" max="1285" width="13.140625" style="391" customWidth="1"/>
    <col min="1286" max="1286" width="10.42578125" style="391" customWidth="1"/>
    <col min="1287" max="1288" width="10.5703125" style="391" customWidth="1"/>
    <col min="1289" max="1289" width="9.85546875" style="391" customWidth="1"/>
    <col min="1290" max="1290" width="12.7109375" style="391" customWidth="1"/>
    <col min="1291" max="1291" width="0.7109375" style="391" customWidth="1"/>
    <col min="1292" max="1536" width="9.140625" style="391"/>
    <col min="1537" max="1537" width="53.5703125" style="391" customWidth="1"/>
    <col min="1538" max="1538" width="10.7109375" style="391" customWidth="1"/>
    <col min="1539" max="1539" width="13.140625" style="391" bestFit="1" customWidth="1"/>
    <col min="1540" max="1540" width="10.42578125" style="391" customWidth="1"/>
    <col min="1541" max="1541" width="13.140625" style="391" customWidth="1"/>
    <col min="1542" max="1542" width="10.42578125" style="391" customWidth="1"/>
    <col min="1543" max="1544" width="10.5703125" style="391" customWidth="1"/>
    <col min="1545" max="1545" width="9.85546875" style="391" customWidth="1"/>
    <col min="1546" max="1546" width="12.7109375" style="391" customWidth="1"/>
    <col min="1547" max="1547" width="0.7109375" style="391" customWidth="1"/>
    <col min="1548" max="1792" width="9.140625" style="391"/>
    <col min="1793" max="1793" width="53.5703125" style="391" customWidth="1"/>
    <col min="1794" max="1794" width="10.7109375" style="391" customWidth="1"/>
    <col min="1795" max="1795" width="13.140625" style="391" bestFit="1" customWidth="1"/>
    <col min="1796" max="1796" width="10.42578125" style="391" customWidth="1"/>
    <col min="1797" max="1797" width="13.140625" style="391" customWidth="1"/>
    <col min="1798" max="1798" width="10.42578125" style="391" customWidth="1"/>
    <col min="1799" max="1800" width="10.5703125" style="391" customWidth="1"/>
    <col min="1801" max="1801" width="9.85546875" style="391" customWidth="1"/>
    <col min="1802" max="1802" width="12.7109375" style="391" customWidth="1"/>
    <col min="1803" max="1803" width="0.7109375" style="391" customWidth="1"/>
    <col min="1804" max="2048" width="9.140625" style="391"/>
    <col min="2049" max="2049" width="53.5703125" style="391" customWidth="1"/>
    <col min="2050" max="2050" width="10.7109375" style="391" customWidth="1"/>
    <col min="2051" max="2051" width="13.140625" style="391" bestFit="1" customWidth="1"/>
    <col min="2052" max="2052" width="10.42578125" style="391" customWidth="1"/>
    <col min="2053" max="2053" width="13.140625" style="391" customWidth="1"/>
    <col min="2054" max="2054" width="10.42578125" style="391" customWidth="1"/>
    <col min="2055" max="2056" width="10.5703125" style="391" customWidth="1"/>
    <col min="2057" max="2057" width="9.85546875" style="391" customWidth="1"/>
    <col min="2058" max="2058" width="12.7109375" style="391" customWidth="1"/>
    <col min="2059" max="2059" width="0.7109375" style="391" customWidth="1"/>
    <col min="2060" max="2304" width="9.140625" style="391"/>
    <col min="2305" max="2305" width="53.5703125" style="391" customWidth="1"/>
    <col min="2306" max="2306" width="10.7109375" style="391" customWidth="1"/>
    <col min="2307" max="2307" width="13.140625" style="391" bestFit="1" customWidth="1"/>
    <col min="2308" max="2308" width="10.42578125" style="391" customWidth="1"/>
    <col min="2309" max="2309" width="13.140625" style="391" customWidth="1"/>
    <col min="2310" max="2310" width="10.42578125" style="391" customWidth="1"/>
    <col min="2311" max="2312" width="10.5703125" style="391" customWidth="1"/>
    <col min="2313" max="2313" width="9.85546875" style="391" customWidth="1"/>
    <col min="2314" max="2314" width="12.7109375" style="391" customWidth="1"/>
    <col min="2315" max="2315" width="0.7109375" style="391" customWidth="1"/>
    <col min="2316" max="2560" width="9.140625" style="391"/>
    <col min="2561" max="2561" width="53.5703125" style="391" customWidth="1"/>
    <col min="2562" max="2562" width="10.7109375" style="391" customWidth="1"/>
    <col min="2563" max="2563" width="13.140625" style="391" bestFit="1" customWidth="1"/>
    <col min="2564" max="2564" width="10.42578125" style="391" customWidth="1"/>
    <col min="2565" max="2565" width="13.140625" style="391" customWidth="1"/>
    <col min="2566" max="2566" width="10.42578125" style="391" customWidth="1"/>
    <col min="2567" max="2568" width="10.5703125" style="391" customWidth="1"/>
    <col min="2569" max="2569" width="9.85546875" style="391" customWidth="1"/>
    <col min="2570" max="2570" width="12.7109375" style="391" customWidth="1"/>
    <col min="2571" max="2571" width="0.7109375" style="391" customWidth="1"/>
    <col min="2572" max="2816" width="9.140625" style="391"/>
    <col min="2817" max="2817" width="53.5703125" style="391" customWidth="1"/>
    <col min="2818" max="2818" width="10.7109375" style="391" customWidth="1"/>
    <col min="2819" max="2819" width="13.140625" style="391" bestFit="1" customWidth="1"/>
    <col min="2820" max="2820" width="10.42578125" style="391" customWidth="1"/>
    <col min="2821" max="2821" width="13.140625" style="391" customWidth="1"/>
    <col min="2822" max="2822" width="10.42578125" style="391" customWidth="1"/>
    <col min="2823" max="2824" width="10.5703125" style="391" customWidth="1"/>
    <col min="2825" max="2825" width="9.85546875" style="391" customWidth="1"/>
    <col min="2826" max="2826" width="12.7109375" style="391" customWidth="1"/>
    <col min="2827" max="2827" width="0.7109375" style="391" customWidth="1"/>
    <col min="2828" max="3072" width="9.140625" style="391"/>
    <col min="3073" max="3073" width="53.5703125" style="391" customWidth="1"/>
    <col min="3074" max="3074" width="10.7109375" style="391" customWidth="1"/>
    <col min="3075" max="3075" width="13.140625" style="391" bestFit="1" customWidth="1"/>
    <col min="3076" max="3076" width="10.42578125" style="391" customWidth="1"/>
    <col min="3077" max="3077" width="13.140625" style="391" customWidth="1"/>
    <col min="3078" max="3078" width="10.42578125" style="391" customWidth="1"/>
    <col min="3079" max="3080" width="10.5703125" style="391" customWidth="1"/>
    <col min="3081" max="3081" width="9.85546875" style="391" customWidth="1"/>
    <col min="3082" max="3082" width="12.7109375" style="391" customWidth="1"/>
    <col min="3083" max="3083" width="0.7109375" style="391" customWidth="1"/>
    <col min="3084" max="3328" width="9.140625" style="391"/>
    <col min="3329" max="3329" width="53.5703125" style="391" customWidth="1"/>
    <col min="3330" max="3330" width="10.7109375" style="391" customWidth="1"/>
    <col min="3331" max="3331" width="13.140625" style="391" bestFit="1" customWidth="1"/>
    <col min="3332" max="3332" width="10.42578125" style="391" customWidth="1"/>
    <col min="3333" max="3333" width="13.140625" style="391" customWidth="1"/>
    <col min="3334" max="3334" width="10.42578125" style="391" customWidth="1"/>
    <col min="3335" max="3336" width="10.5703125" style="391" customWidth="1"/>
    <col min="3337" max="3337" width="9.85546875" style="391" customWidth="1"/>
    <col min="3338" max="3338" width="12.7109375" style="391" customWidth="1"/>
    <col min="3339" max="3339" width="0.7109375" style="391" customWidth="1"/>
    <col min="3340" max="3584" width="9.140625" style="391"/>
    <col min="3585" max="3585" width="53.5703125" style="391" customWidth="1"/>
    <col min="3586" max="3586" width="10.7109375" style="391" customWidth="1"/>
    <col min="3587" max="3587" width="13.140625" style="391" bestFit="1" customWidth="1"/>
    <col min="3588" max="3588" width="10.42578125" style="391" customWidth="1"/>
    <col min="3589" max="3589" width="13.140625" style="391" customWidth="1"/>
    <col min="3590" max="3590" width="10.42578125" style="391" customWidth="1"/>
    <col min="3591" max="3592" width="10.5703125" style="391" customWidth="1"/>
    <col min="3593" max="3593" width="9.85546875" style="391" customWidth="1"/>
    <col min="3594" max="3594" width="12.7109375" style="391" customWidth="1"/>
    <col min="3595" max="3595" width="0.7109375" style="391" customWidth="1"/>
    <col min="3596" max="3840" width="9.140625" style="391"/>
    <col min="3841" max="3841" width="53.5703125" style="391" customWidth="1"/>
    <col min="3842" max="3842" width="10.7109375" style="391" customWidth="1"/>
    <col min="3843" max="3843" width="13.140625" style="391" bestFit="1" customWidth="1"/>
    <col min="3844" max="3844" width="10.42578125" style="391" customWidth="1"/>
    <col min="3845" max="3845" width="13.140625" style="391" customWidth="1"/>
    <col min="3846" max="3846" width="10.42578125" style="391" customWidth="1"/>
    <col min="3847" max="3848" width="10.5703125" style="391" customWidth="1"/>
    <col min="3849" max="3849" width="9.85546875" style="391" customWidth="1"/>
    <col min="3850" max="3850" width="12.7109375" style="391" customWidth="1"/>
    <col min="3851" max="3851" width="0.7109375" style="391" customWidth="1"/>
    <col min="3852" max="4096" width="9.140625" style="391"/>
    <col min="4097" max="4097" width="53.5703125" style="391" customWidth="1"/>
    <col min="4098" max="4098" width="10.7109375" style="391" customWidth="1"/>
    <col min="4099" max="4099" width="13.140625" style="391" bestFit="1" customWidth="1"/>
    <col min="4100" max="4100" width="10.42578125" style="391" customWidth="1"/>
    <col min="4101" max="4101" width="13.140625" style="391" customWidth="1"/>
    <col min="4102" max="4102" width="10.42578125" style="391" customWidth="1"/>
    <col min="4103" max="4104" width="10.5703125" style="391" customWidth="1"/>
    <col min="4105" max="4105" width="9.85546875" style="391" customWidth="1"/>
    <col min="4106" max="4106" width="12.7109375" style="391" customWidth="1"/>
    <col min="4107" max="4107" width="0.7109375" style="391" customWidth="1"/>
    <col min="4108" max="4352" width="9.140625" style="391"/>
    <col min="4353" max="4353" width="53.5703125" style="391" customWidth="1"/>
    <col min="4354" max="4354" width="10.7109375" style="391" customWidth="1"/>
    <col min="4355" max="4355" width="13.140625" style="391" bestFit="1" customWidth="1"/>
    <col min="4356" max="4356" width="10.42578125" style="391" customWidth="1"/>
    <col min="4357" max="4357" width="13.140625" style="391" customWidth="1"/>
    <col min="4358" max="4358" width="10.42578125" style="391" customWidth="1"/>
    <col min="4359" max="4360" width="10.5703125" style="391" customWidth="1"/>
    <col min="4361" max="4361" width="9.85546875" style="391" customWidth="1"/>
    <col min="4362" max="4362" width="12.7109375" style="391" customWidth="1"/>
    <col min="4363" max="4363" width="0.7109375" style="391" customWidth="1"/>
    <col min="4364" max="4608" width="9.140625" style="391"/>
    <col min="4609" max="4609" width="53.5703125" style="391" customWidth="1"/>
    <col min="4610" max="4610" width="10.7109375" style="391" customWidth="1"/>
    <col min="4611" max="4611" width="13.140625" style="391" bestFit="1" customWidth="1"/>
    <col min="4612" max="4612" width="10.42578125" style="391" customWidth="1"/>
    <col min="4613" max="4613" width="13.140625" style="391" customWidth="1"/>
    <col min="4614" max="4614" width="10.42578125" style="391" customWidth="1"/>
    <col min="4615" max="4616" width="10.5703125" style="391" customWidth="1"/>
    <col min="4617" max="4617" width="9.85546875" style="391" customWidth="1"/>
    <col min="4618" max="4618" width="12.7109375" style="391" customWidth="1"/>
    <col min="4619" max="4619" width="0.7109375" style="391" customWidth="1"/>
    <col min="4620" max="4864" width="9.140625" style="391"/>
    <col min="4865" max="4865" width="53.5703125" style="391" customWidth="1"/>
    <col min="4866" max="4866" width="10.7109375" style="391" customWidth="1"/>
    <col min="4867" max="4867" width="13.140625" style="391" bestFit="1" customWidth="1"/>
    <col min="4868" max="4868" width="10.42578125" style="391" customWidth="1"/>
    <col min="4869" max="4869" width="13.140625" style="391" customWidth="1"/>
    <col min="4870" max="4870" width="10.42578125" style="391" customWidth="1"/>
    <col min="4871" max="4872" width="10.5703125" style="391" customWidth="1"/>
    <col min="4873" max="4873" width="9.85546875" style="391" customWidth="1"/>
    <col min="4874" max="4874" width="12.7109375" style="391" customWidth="1"/>
    <col min="4875" max="4875" width="0.7109375" style="391" customWidth="1"/>
    <col min="4876" max="5120" width="9.140625" style="391"/>
    <col min="5121" max="5121" width="53.5703125" style="391" customWidth="1"/>
    <col min="5122" max="5122" width="10.7109375" style="391" customWidth="1"/>
    <col min="5123" max="5123" width="13.140625" style="391" bestFit="1" customWidth="1"/>
    <col min="5124" max="5124" width="10.42578125" style="391" customWidth="1"/>
    <col min="5125" max="5125" width="13.140625" style="391" customWidth="1"/>
    <col min="5126" max="5126" width="10.42578125" style="391" customWidth="1"/>
    <col min="5127" max="5128" width="10.5703125" style="391" customWidth="1"/>
    <col min="5129" max="5129" width="9.85546875" style="391" customWidth="1"/>
    <col min="5130" max="5130" width="12.7109375" style="391" customWidth="1"/>
    <col min="5131" max="5131" width="0.7109375" style="391" customWidth="1"/>
    <col min="5132" max="5376" width="9.140625" style="391"/>
    <col min="5377" max="5377" width="53.5703125" style="391" customWidth="1"/>
    <col min="5378" max="5378" width="10.7109375" style="391" customWidth="1"/>
    <col min="5379" max="5379" width="13.140625" style="391" bestFit="1" customWidth="1"/>
    <col min="5380" max="5380" width="10.42578125" style="391" customWidth="1"/>
    <col min="5381" max="5381" width="13.140625" style="391" customWidth="1"/>
    <col min="5382" max="5382" width="10.42578125" style="391" customWidth="1"/>
    <col min="5383" max="5384" width="10.5703125" style="391" customWidth="1"/>
    <col min="5385" max="5385" width="9.85546875" style="391" customWidth="1"/>
    <col min="5386" max="5386" width="12.7109375" style="391" customWidth="1"/>
    <col min="5387" max="5387" width="0.7109375" style="391" customWidth="1"/>
    <col min="5388" max="5632" width="9.140625" style="391"/>
    <col min="5633" max="5633" width="53.5703125" style="391" customWidth="1"/>
    <col min="5634" max="5634" width="10.7109375" style="391" customWidth="1"/>
    <col min="5635" max="5635" width="13.140625" style="391" bestFit="1" customWidth="1"/>
    <col min="5636" max="5636" width="10.42578125" style="391" customWidth="1"/>
    <col min="5637" max="5637" width="13.140625" style="391" customWidth="1"/>
    <col min="5638" max="5638" width="10.42578125" style="391" customWidth="1"/>
    <col min="5639" max="5640" width="10.5703125" style="391" customWidth="1"/>
    <col min="5641" max="5641" width="9.85546875" style="391" customWidth="1"/>
    <col min="5642" max="5642" width="12.7109375" style="391" customWidth="1"/>
    <col min="5643" max="5643" width="0.7109375" style="391" customWidth="1"/>
    <col min="5644" max="5888" width="9.140625" style="391"/>
    <col min="5889" max="5889" width="53.5703125" style="391" customWidth="1"/>
    <col min="5890" max="5890" width="10.7109375" style="391" customWidth="1"/>
    <col min="5891" max="5891" width="13.140625" style="391" bestFit="1" customWidth="1"/>
    <col min="5892" max="5892" width="10.42578125" style="391" customWidth="1"/>
    <col min="5893" max="5893" width="13.140625" style="391" customWidth="1"/>
    <col min="5894" max="5894" width="10.42578125" style="391" customWidth="1"/>
    <col min="5895" max="5896" width="10.5703125" style="391" customWidth="1"/>
    <col min="5897" max="5897" width="9.85546875" style="391" customWidth="1"/>
    <col min="5898" max="5898" width="12.7109375" style="391" customWidth="1"/>
    <col min="5899" max="5899" width="0.7109375" style="391" customWidth="1"/>
    <col min="5900" max="6144" width="9.140625" style="391"/>
    <col min="6145" max="6145" width="53.5703125" style="391" customWidth="1"/>
    <col min="6146" max="6146" width="10.7109375" style="391" customWidth="1"/>
    <col min="6147" max="6147" width="13.140625" style="391" bestFit="1" customWidth="1"/>
    <col min="6148" max="6148" width="10.42578125" style="391" customWidth="1"/>
    <col min="6149" max="6149" width="13.140625" style="391" customWidth="1"/>
    <col min="6150" max="6150" width="10.42578125" style="391" customWidth="1"/>
    <col min="6151" max="6152" width="10.5703125" style="391" customWidth="1"/>
    <col min="6153" max="6153" width="9.85546875" style="391" customWidth="1"/>
    <col min="6154" max="6154" width="12.7109375" style="391" customWidth="1"/>
    <col min="6155" max="6155" width="0.7109375" style="391" customWidth="1"/>
    <col min="6156" max="6400" width="9.140625" style="391"/>
    <col min="6401" max="6401" width="53.5703125" style="391" customWidth="1"/>
    <col min="6402" max="6402" width="10.7109375" style="391" customWidth="1"/>
    <col min="6403" max="6403" width="13.140625" style="391" bestFit="1" customWidth="1"/>
    <col min="6404" max="6404" width="10.42578125" style="391" customWidth="1"/>
    <col min="6405" max="6405" width="13.140625" style="391" customWidth="1"/>
    <col min="6406" max="6406" width="10.42578125" style="391" customWidth="1"/>
    <col min="6407" max="6408" width="10.5703125" style="391" customWidth="1"/>
    <col min="6409" max="6409" width="9.85546875" style="391" customWidth="1"/>
    <col min="6410" max="6410" width="12.7109375" style="391" customWidth="1"/>
    <col min="6411" max="6411" width="0.7109375" style="391" customWidth="1"/>
    <col min="6412" max="6656" width="9.140625" style="391"/>
    <col min="6657" max="6657" width="53.5703125" style="391" customWidth="1"/>
    <col min="6658" max="6658" width="10.7109375" style="391" customWidth="1"/>
    <col min="6659" max="6659" width="13.140625" style="391" bestFit="1" customWidth="1"/>
    <col min="6660" max="6660" width="10.42578125" style="391" customWidth="1"/>
    <col min="6661" max="6661" width="13.140625" style="391" customWidth="1"/>
    <col min="6662" max="6662" width="10.42578125" style="391" customWidth="1"/>
    <col min="6663" max="6664" width="10.5703125" style="391" customWidth="1"/>
    <col min="6665" max="6665" width="9.85546875" style="391" customWidth="1"/>
    <col min="6666" max="6666" width="12.7109375" style="391" customWidth="1"/>
    <col min="6667" max="6667" width="0.7109375" style="391" customWidth="1"/>
    <col min="6668" max="6912" width="9.140625" style="391"/>
    <col min="6913" max="6913" width="53.5703125" style="391" customWidth="1"/>
    <col min="6914" max="6914" width="10.7109375" style="391" customWidth="1"/>
    <col min="6915" max="6915" width="13.140625" style="391" bestFit="1" customWidth="1"/>
    <col min="6916" max="6916" width="10.42578125" style="391" customWidth="1"/>
    <col min="6917" max="6917" width="13.140625" style="391" customWidth="1"/>
    <col min="6918" max="6918" width="10.42578125" style="391" customWidth="1"/>
    <col min="6919" max="6920" width="10.5703125" style="391" customWidth="1"/>
    <col min="6921" max="6921" width="9.85546875" style="391" customWidth="1"/>
    <col min="6922" max="6922" width="12.7109375" style="391" customWidth="1"/>
    <col min="6923" max="6923" width="0.7109375" style="391" customWidth="1"/>
    <col min="6924" max="7168" width="9.140625" style="391"/>
    <col min="7169" max="7169" width="53.5703125" style="391" customWidth="1"/>
    <col min="7170" max="7170" width="10.7109375" style="391" customWidth="1"/>
    <col min="7171" max="7171" width="13.140625" style="391" bestFit="1" customWidth="1"/>
    <col min="7172" max="7172" width="10.42578125" style="391" customWidth="1"/>
    <col min="7173" max="7173" width="13.140625" style="391" customWidth="1"/>
    <col min="7174" max="7174" width="10.42578125" style="391" customWidth="1"/>
    <col min="7175" max="7176" width="10.5703125" style="391" customWidth="1"/>
    <col min="7177" max="7177" width="9.85546875" style="391" customWidth="1"/>
    <col min="7178" max="7178" width="12.7109375" style="391" customWidth="1"/>
    <col min="7179" max="7179" width="0.7109375" style="391" customWidth="1"/>
    <col min="7180" max="7424" width="9.140625" style="391"/>
    <col min="7425" max="7425" width="53.5703125" style="391" customWidth="1"/>
    <col min="7426" max="7426" width="10.7109375" style="391" customWidth="1"/>
    <col min="7427" max="7427" width="13.140625" style="391" bestFit="1" customWidth="1"/>
    <col min="7428" max="7428" width="10.42578125" style="391" customWidth="1"/>
    <col min="7429" max="7429" width="13.140625" style="391" customWidth="1"/>
    <col min="7430" max="7430" width="10.42578125" style="391" customWidth="1"/>
    <col min="7431" max="7432" width="10.5703125" style="391" customWidth="1"/>
    <col min="7433" max="7433" width="9.85546875" style="391" customWidth="1"/>
    <col min="7434" max="7434" width="12.7109375" style="391" customWidth="1"/>
    <col min="7435" max="7435" width="0.7109375" style="391" customWidth="1"/>
    <col min="7436" max="7680" width="9.140625" style="391"/>
    <col min="7681" max="7681" width="53.5703125" style="391" customWidth="1"/>
    <col min="7682" max="7682" width="10.7109375" style="391" customWidth="1"/>
    <col min="7683" max="7683" width="13.140625" style="391" bestFit="1" customWidth="1"/>
    <col min="7684" max="7684" width="10.42578125" style="391" customWidth="1"/>
    <col min="7685" max="7685" width="13.140625" style="391" customWidth="1"/>
    <col min="7686" max="7686" width="10.42578125" style="391" customWidth="1"/>
    <col min="7687" max="7688" width="10.5703125" style="391" customWidth="1"/>
    <col min="7689" max="7689" width="9.85546875" style="391" customWidth="1"/>
    <col min="7690" max="7690" width="12.7109375" style="391" customWidth="1"/>
    <col min="7691" max="7691" width="0.7109375" style="391" customWidth="1"/>
    <col min="7692" max="7936" width="9.140625" style="391"/>
    <col min="7937" max="7937" width="53.5703125" style="391" customWidth="1"/>
    <col min="7938" max="7938" width="10.7109375" style="391" customWidth="1"/>
    <col min="7939" max="7939" width="13.140625" style="391" bestFit="1" customWidth="1"/>
    <col min="7940" max="7940" width="10.42578125" style="391" customWidth="1"/>
    <col min="7941" max="7941" width="13.140625" style="391" customWidth="1"/>
    <col min="7942" max="7942" width="10.42578125" style="391" customWidth="1"/>
    <col min="7943" max="7944" width="10.5703125" style="391" customWidth="1"/>
    <col min="7945" max="7945" width="9.85546875" style="391" customWidth="1"/>
    <col min="7946" max="7946" width="12.7109375" style="391" customWidth="1"/>
    <col min="7947" max="7947" width="0.7109375" style="391" customWidth="1"/>
    <col min="7948" max="8192" width="9.140625" style="391"/>
    <col min="8193" max="8193" width="53.5703125" style="391" customWidth="1"/>
    <col min="8194" max="8194" width="10.7109375" style="391" customWidth="1"/>
    <col min="8195" max="8195" width="13.140625" style="391" bestFit="1" customWidth="1"/>
    <col min="8196" max="8196" width="10.42578125" style="391" customWidth="1"/>
    <col min="8197" max="8197" width="13.140625" style="391" customWidth="1"/>
    <col min="8198" max="8198" width="10.42578125" style="391" customWidth="1"/>
    <col min="8199" max="8200" width="10.5703125" style="391" customWidth="1"/>
    <col min="8201" max="8201" width="9.85546875" style="391" customWidth="1"/>
    <col min="8202" max="8202" width="12.7109375" style="391" customWidth="1"/>
    <col min="8203" max="8203" width="0.7109375" style="391" customWidth="1"/>
    <col min="8204" max="8448" width="9.140625" style="391"/>
    <col min="8449" max="8449" width="53.5703125" style="391" customWidth="1"/>
    <col min="8450" max="8450" width="10.7109375" style="391" customWidth="1"/>
    <col min="8451" max="8451" width="13.140625" style="391" bestFit="1" customWidth="1"/>
    <col min="8452" max="8452" width="10.42578125" style="391" customWidth="1"/>
    <col min="8453" max="8453" width="13.140625" style="391" customWidth="1"/>
    <col min="8454" max="8454" width="10.42578125" style="391" customWidth="1"/>
    <col min="8455" max="8456" width="10.5703125" style="391" customWidth="1"/>
    <col min="8457" max="8457" width="9.85546875" style="391" customWidth="1"/>
    <col min="8458" max="8458" width="12.7109375" style="391" customWidth="1"/>
    <col min="8459" max="8459" width="0.7109375" style="391" customWidth="1"/>
    <col min="8460" max="8704" width="9.140625" style="391"/>
    <col min="8705" max="8705" width="53.5703125" style="391" customWidth="1"/>
    <col min="8706" max="8706" width="10.7109375" style="391" customWidth="1"/>
    <col min="8707" max="8707" width="13.140625" style="391" bestFit="1" customWidth="1"/>
    <col min="8708" max="8708" width="10.42578125" style="391" customWidth="1"/>
    <col min="8709" max="8709" width="13.140625" style="391" customWidth="1"/>
    <col min="8710" max="8710" width="10.42578125" style="391" customWidth="1"/>
    <col min="8711" max="8712" width="10.5703125" style="391" customWidth="1"/>
    <col min="8713" max="8713" width="9.85546875" style="391" customWidth="1"/>
    <col min="8714" max="8714" width="12.7109375" style="391" customWidth="1"/>
    <col min="8715" max="8715" width="0.7109375" style="391" customWidth="1"/>
    <col min="8716" max="8960" width="9.140625" style="391"/>
    <col min="8961" max="8961" width="53.5703125" style="391" customWidth="1"/>
    <col min="8962" max="8962" width="10.7109375" style="391" customWidth="1"/>
    <col min="8963" max="8963" width="13.140625" style="391" bestFit="1" customWidth="1"/>
    <col min="8964" max="8964" width="10.42578125" style="391" customWidth="1"/>
    <col min="8965" max="8965" width="13.140625" style="391" customWidth="1"/>
    <col min="8966" max="8966" width="10.42578125" style="391" customWidth="1"/>
    <col min="8967" max="8968" width="10.5703125" style="391" customWidth="1"/>
    <col min="8969" max="8969" width="9.85546875" style="391" customWidth="1"/>
    <col min="8970" max="8970" width="12.7109375" style="391" customWidth="1"/>
    <col min="8971" max="8971" width="0.7109375" style="391" customWidth="1"/>
    <col min="8972" max="9216" width="9.140625" style="391"/>
    <col min="9217" max="9217" width="53.5703125" style="391" customWidth="1"/>
    <col min="9218" max="9218" width="10.7109375" style="391" customWidth="1"/>
    <col min="9219" max="9219" width="13.140625" style="391" bestFit="1" customWidth="1"/>
    <col min="9220" max="9220" width="10.42578125" style="391" customWidth="1"/>
    <col min="9221" max="9221" width="13.140625" style="391" customWidth="1"/>
    <col min="9222" max="9222" width="10.42578125" style="391" customWidth="1"/>
    <col min="9223" max="9224" width="10.5703125" style="391" customWidth="1"/>
    <col min="9225" max="9225" width="9.85546875" style="391" customWidth="1"/>
    <col min="9226" max="9226" width="12.7109375" style="391" customWidth="1"/>
    <col min="9227" max="9227" width="0.7109375" style="391" customWidth="1"/>
    <col min="9228" max="9472" width="9.140625" style="391"/>
    <col min="9473" max="9473" width="53.5703125" style="391" customWidth="1"/>
    <col min="9474" max="9474" width="10.7109375" style="391" customWidth="1"/>
    <col min="9475" max="9475" width="13.140625" style="391" bestFit="1" customWidth="1"/>
    <col min="9476" max="9476" width="10.42578125" style="391" customWidth="1"/>
    <col min="9477" max="9477" width="13.140625" style="391" customWidth="1"/>
    <col min="9478" max="9478" width="10.42578125" style="391" customWidth="1"/>
    <col min="9479" max="9480" width="10.5703125" style="391" customWidth="1"/>
    <col min="9481" max="9481" width="9.85546875" style="391" customWidth="1"/>
    <col min="9482" max="9482" width="12.7109375" style="391" customWidth="1"/>
    <col min="9483" max="9483" width="0.7109375" style="391" customWidth="1"/>
    <col min="9484" max="9728" width="9.140625" style="391"/>
    <col min="9729" max="9729" width="53.5703125" style="391" customWidth="1"/>
    <col min="9730" max="9730" width="10.7109375" style="391" customWidth="1"/>
    <col min="9731" max="9731" width="13.140625" style="391" bestFit="1" customWidth="1"/>
    <col min="9732" max="9732" width="10.42578125" style="391" customWidth="1"/>
    <col min="9733" max="9733" width="13.140625" style="391" customWidth="1"/>
    <col min="9734" max="9734" width="10.42578125" style="391" customWidth="1"/>
    <col min="9735" max="9736" width="10.5703125" style="391" customWidth="1"/>
    <col min="9737" max="9737" width="9.85546875" style="391" customWidth="1"/>
    <col min="9738" max="9738" width="12.7109375" style="391" customWidth="1"/>
    <col min="9739" max="9739" width="0.7109375" style="391" customWidth="1"/>
    <col min="9740" max="9984" width="9.140625" style="391"/>
    <col min="9985" max="9985" width="53.5703125" style="391" customWidth="1"/>
    <col min="9986" max="9986" width="10.7109375" style="391" customWidth="1"/>
    <col min="9987" max="9987" width="13.140625" style="391" bestFit="1" customWidth="1"/>
    <col min="9988" max="9988" width="10.42578125" style="391" customWidth="1"/>
    <col min="9989" max="9989" width="13.140625" style="391" customWidth="1"/>
    <col min="9990" max="9990" width="10.42578125" style="391" customWidth="1"/>
    <col min="9991" max="9992" width="10.5703125" style="391" customWidth="1"/>
    <col min="9993" max="9993" width="9.85546875" style="391" customWidth="1"/>
    <col min="9994" max="9994" width="12.7109375" style="391" customWidth="1"/>
    <col min="9995" max="9995" width="0.7109375" style="391" customWidth="1"/>
    <col min="9996" max="10240" width="9.140625" style="391"/>
    <col min="10241" max="10241" width="53.5703125" style="391" customWidth="1"/>
    <col min="10242" max="10242" width="10.7109375" style="391" customWidth="1"/>
    <col min="10243" max="10243" width="13.140625" style="391" bestFit="1" customWidth="1"/>
    <col min="10244" max="10244" width="10.42578125" style="391" customWidth="1"/>
    <col min="10245" max="10245" width="13.140625" style="391" customWidth="1"/>
    <col min="10246" max="10246" width="10.42578125" style="391" customWidth="1"/>
    <col min="10247" max="10248" width="10.5703125" style="391" customWidth="1"/>
    <col min="10249" max="10249" width="9.85546875" style="391" customWidth="1"/>
    <col min="10250" max="10250" width="12.7109375" style="391" customWidth="1"/>
    <col min="10251" max="10251" width="0.7109375" style="391" customWidth="1"/>
    <col min="10252" max="10496" width="9.140625" style="391"/>
    <col min="10497" max="10497" width="53.5703125" style="391" customWidth="1"/>
    <col min="10498" max="10498" width="10.7109375" style="391" customWidth="1"/>
    <col min="10499" max="10499" width="13.140625" style="391" bestFit="1" customWidth="1"/>
    <col min="10500" max="10500" width="10.42578125" style="391" customWidth="1"/>
    <col min="10501" max="10501" width="13.140625" style="391" customWidth="1"/>
    <col min="10502" max="10502" width="10.42578125" style="391" customWidth="1"/>
    <col min="10503" max="10504" width="10.5703125" style="391" customWidth="1"/>
    <col min="10505" max="10505" width="9.85546875" style="391" customWidth="1"/>
    <col min="10506" max="10506" width="12.7109375" style="391" customWidth="1"/>
    <col min="10507" max="10507" width="0.7109375" style="391" customWidth="1"/>
    <col min="10508" max="10752" width="9.140625" style="391"/>
    <col min="10753" max="10753" width="53.5703125" style="391" customWidth="1"/>
    <col min="10754" max="10754" width="10.7109375" style="391" customWidth="1"/>
    <col min="10755" max="10755" width="13.140625" style="391" bestFit="1" customWidth="1"/>
    <col min="10756" max="10756" width="10.42578125" style="391" customWidth="1"/>
    <col min="10757" max="10757" width="13.140625" style="391" customWidth="1"/>
    <col min="10758" max="10758" width="10.42578125" style="391" customWidth="1"/>
    <col min="10759" max="10760" width="10.5703125" style="391" customWidth="1"/>
    <col min="10761" max="10761" width="9.85546875" style="391" customWidth="1"/>
    <col min="10762" max="10762" width="12.7109375" style="391" customWidth="1"/>
    <col min="10763" max="10763" width="0.7109375" style="391" customWidth="1"/>
    <col min="10764" max="11008" width="9.140625" style="391"/>
    <col min="11009" max="11009" width="53.5703125" style="391" customWidth="1"/>
    <col min="11010" max="11010" width="10.7109375" style="391" customWidth="1"/>
    <col min="11011" max="11011" width="13.140625" style="391" bestFit="1" customWidth="1"/>
    <col min="11012" max="11012" width="10.42578125" style="391" customWidth="1"/>
    <col min="11013" max="11013" width="13.140625" style="391" customWidth="1"/>
    <col min="11014" max="11014" width="10.42578125" style="391" customWidth="1"/>
    <col min="11015" max="11016" width="10.5703125" style="391" customWidth="1"/>
    <col min="11017" max="11017" width="9.85546875" style="391" customWidth="1"/>
    <col min="11018" max="11018" width="12.7109375" style="391" customWidth="1"/>
    <col min="11019" max="11019" width="0.7109375" style="391" customWidth="1"/>
    <col min="11020" max="11264" width="9.140625" style="391"/>
    <col min="11265" max="11265" width="53.5703125" style="391" customWidth="1"/>
    <col min="11266" max="11266" width="10.7109375" style="391" customWidth="1"/>
    <col min="11267" max="11267" width="13.140625" style="391" bestFit="1" customWidth="1"/>
    <col min="11268" max="11268" width="10.42578125" style="391" customWidth="1"/>
    <col min="11269" max="11269" width="13.140625" style="391" customWidth="1"/>
    <col min="11270" max="11270" width="10.42578125" style="391" customWidth="1"/>
    <col min="11271" max="11272" width="10.5703125" style="391" customWidth="1"/>
    <col min="11273" max="11273" width="9.85546875" style="391" customWidth="1"/>
    <col min="11274" max="11274" width="12.7109375" style="391" customWidth="1"/>
    <col min="11275" max="11275" width="0.7109375" style="391" customWidth="1"/>
    <col min="11276" max="11520" width="9.140625" style="391"/>
    <col min="11521" max="11521" width="53.5703125" style="391" customWidth="1"/>
    <col min="11522" max="11522" width="10.7109375" style="391" customWidth="1"/>
    <col min="11523" max="11523" width="13.140625" style="391" bestFit="1" customWidth="1"/>
    <col min="11524" max="11524" width="10.42578125" style="391" customWidth="1"/>
    <col min="11525" max="11525" width="13.140625" style="391" customWidth="1"/>
    <col min="11526" max="11526" width="10.42578125" style="391" customWidth="1"/>
    <col min="11527" max="11528" width="10.5703125" style="391" customWidth="1"/>
    <col min="11529" max="11529" width="9.85546875" style="391" customWidth="1"/>
    <col min="11530" max="11530" width="12.7109375" style="391" customWidth="1"/>
    <col min="11531" max="11531" width="0.7109375" style="391" customWidth="1"/>
    <col min="11532" max="11776" width="9.140625" style="391"/>
    <col min="11777" max="11777" width="53.5703125" style="391" customWidth="1"/>
    <col min="11778" max="11778" width="10.7109375" style="391" customWidth="1"/>
    <col min="11779" max="11779" width="13.140625" style="391" bestFit="1" customWidth="1"/>
    <col min="11780" max="11780" width="10.42578125" style="391" customWidth="1"/>
    <col min="11781" max="11781" width="13.140625" style="391" customWidth="1"/>
    <col min="11782" max="11782" width="10.42578125" style="391" customWidth="1"/>
    <col min="11783" max="11784" width="10.5703125" style="391" customWidth="1"/>
    <col min="11785" max="11785" width="9.85546875" style="391" customWidth="1"/>
    <col min="11786" max="11786" width="12.7109375" style="391" customWidth="1"/>
    <col min="11787" max="11787" width="0.7109375" style="391" customWidth="1"/>
    <col min="11788" max="12032" width="9.140625" style="391"/>
    <col min="12033" max="12033" width="53.5703125" style="391" customWidth="1"/>
    <col min="12034" max="12034" width="10.7109375" style="391" customWidth="1"/>
    <col min="12035" max="12035" width="13.140625" style="391" bestFit="1" customWidth="1"/>
    <col min="12036" max="12036" width="10.42578125" style="391" customWidth="1"/>
    <col min="12037" max="12037" width="13.140625" style="391" customWidth="1"/>
    <col min="12038" max="12038" width="10.42578125" style="391" customWidth="1"/>
    <col min="12039" max="12040" width="10.5703125" style="391" customWidth="1"/>
    <col min="12041" max="12041" width="9.85546875" style="391" customWidth="1"/>
    <col min="12042" max="12042" width="12.7109375" style="391" customWidth="1"/>
    <col min="12043" max="12043" width="0.7109375" style="391" customWidth="1"/>
    <col min="12044" max="12288" width="9.140625" style="391"/>
    <col min="12289" max="12289" width="53.5703125" style="391" customWidth="1"/>
    <col min="12290" max="12290" width="10.7109375" style="391" customWidth="1"/>
    <col min="12291" max="12291" width="13.140625" style="391" bestFit="1" customWidth="1"/>
    <col min="12292" max="12292" width="10.42578125" style="391" customWidth="1"/>
    <col min="12293" max="12293" width="13.140625" style="391" customWidth="1"/>
    <col min="12294" max="12294" width="10.42578125" style="391" customWidth="1"/>
    <col min="12295" max="12296" width="10.5703125" style="391" customWidth="1"/>
    <col min="12297" max="12297" width="9.85546875" style="391" customWidth="1"/>
    <col min="12298" max="12298" width="12.7109375" style="391" customWidth="1"/>
    <col min="12299" max="12299" width="0.7109375" style="391" customWidth="1"/>
    <col min="12300" max="12544" width="9.140625" style="391"/>
    <col min="12545" max="12545" width="53.5703125" style="391" customWidth="1"/>
    <col min="12546" max="12546" width="10.7109375" style="391" customWidth="1"/>
    <col min="12547" max="12547" width="13.140625" style="391" bestFit="1" customWidth="1"/>
    <col min="12548" max="12548" width="10.42578125" style="391" customWidth="1"/>
    <col min="12549" max="12549" width="13.140625" style="391" customWidth="1"/>
    <col min="12550" max="12550" width="10.42578125" style="391" customWidth="1"/>
    <col min="12551" max="12552" width="10.5703125" style="391" customWidth="1"/>
    <col min="12553" max="12553" width="9.85546875" style="391" customWidth="1"/>
    <col min="12554" max="12554" width="12.7109375" style="391" customWidth="1"/>
    <col min="12555" max="12555" width="0.7109375" style="391" customWidth="1"/>
    <col min="12556" max="12800" width="9.140625" style="391"/>
    <col min="12801" max="12801" width="53.5703125" style="391" customWidth="1"/>
    <col min="12802" max="12802" width="10.7109375" style="391" customWidth="1"/>
    <col min="12803" max="12803" width="13.140625" style="391" bestFit="1" customWidth="1"/>
    <col min="12804" max="12804" width="10.42578125" style="391" customWidth="1"/>
    <col min="12805" max="12805" width="13.140625" style="391" customWidth="1"/>
    <col min="12806" max="12806" width="10.42578125" style="391" customWidth="1"/>
    <col min="12807" max="12808" width="10.5703125" style="391" customWidth="1"/>
    <col min="12809" max="12809" width="9.85546875" style="391" customWidth="1"/>
    <col min="12810" max="12810" width="12.7109375" style="391" customWidth="1"/>
    <col min="12811" max="12811" width="0.7109375" style="391" customWidth="1"/>
    <col min="12812" max="13056" width="9.140625" style="391"/>
    <col min="13057" max="13057" width="53.5703125" style="391" customWidth="1"/>
    <col min="13058" max="13058" width="10.7109375" style="391" customWidth="1"/>
    <col min="13059" max="13059" width="13.140625" style="391" bestFit="1" customWidth="1"/>
    <col min="13060" max="13060" width="10.42578125" style="391" customWidth="1"/>
    <col min="13061" max="13061" width="13.140625" style="391" customWidth="1"/>
    <col min="13062" max="13062" width="10.42578125" style="391" customWidth="1"/>
    <col min="13063" max="13064" width="10.5703125" style="391" customWidth="1"/>
    <col min="13065" max="13065" width="9.85546875" style="391" customWidth="1"/>
    <col min="13066" max="13066" width="12.7109375" style="391" customWidth="1"/>
    <col min="13067" max="13067" width="0.7109375" style="391" customWidth="1"/>
    <col min="13068" max="13312" width="9.140625" style="391"/>
    <col min="13313" max="13313" width="53.5703125" style="391" customWidth="1"/>
    <col min="13314" max="13314" width="10.7109375" style="391" customWidth="1"/>
    <col min="13315" max="13315" width="13.140625" style="391" bestFit="1" customWidth="1"/>
    <col min="13316" max="13316" width="10.42578125" style="391" customWidth="1"/>
    <col min="13317" max="13317" width="13.140625" style="391" customWidth="1"/>
    <col min="13318" max="13318" width="10.42578125" style="391" customWidth="1"/>
    <col min="13319" max="13320" width="10.5703125" style="391" customWidth="1"/>
    <col min="13321" max="13321" width="9.85546875" style="391" customWidth="1"/>
    <col min="13322" max="13322" width="12.7109375" style="391" customWidth="1"/>
    <col min="13323" max="13323" width="0.7109375" style="391" customWidth="1"/>
    <col min="13324" max="13568" width="9.140625" style="391"/>
    <col min="13569" max="13569" width="53.5703125" style="391" customWidth="1"/>
    <col min="13570" max="13570" width="10.7109375" style="391" customWidth="1"/>
    <col min="13571" max="13571" width="13.140625" style="391" bestFit="1" customWidth="1"/>
    <col min="13572" max="13572" width="10.42578125" style="391" customWidth="1"/>
    <col min="13573" max="13573" width="13.140625" style="391" customWidth="1"/>
    <col min="13574" max="13574" width="10.42578125" style="391" customWidth="1"/>
    <col min="13575" max="13576" width="10.5703125" style="391" customWidth="1"/>
    <col min="13577" max="13577" width="9.85546875" style="391" customWidth="1"/>
    <col min="13578" max="13578" width="12.7109375" style="391" customWidth="1"/>
    <col min="13579" max="13579" width="0.7109375" style="391" customWidth="1"/>
    <col min="13580" max="13824" width="9.140625" style="391"/>
    <col min="13825" max="13825" width="53.5703125" style="391" customWidth="1"/>
    <col min="13826" max="13826" width="10.7109375" style="391" customWidth="1"/>
    <col min="13827" max="13827" width="13.140625" style="391" bestFit="1" customWidth="1"/>
    <col min="13828" max="13828" width="10.42578125" style="391" customWidth="1"/>
    <col min="13829" max="13829" width="13.140625" style="391" customWidth="1"/>
    <col min="13830" max="13830" width="10.42578125" style="391" customWidth="1"/>
    <col min="13831" max="13832" width="10.5703125" style="391" customWidth="1"/>
    <col min="13833" max="13833" width="9.85546875" style="391" customWidth="1"/>
    <col min="13834" max="13834" width="12.7109375" style="391" customWidth="1"/>
    <col min="13835" max="13835" width="0.7109375" style="391" customWidth="1"/>
    <col min="13836" max="14080" width="9.140625" style="391"/>
    <col min="14081" max="14081" width="53.5703125" style="391" customWidth="1"/>
    <col min="14082" max="14082" width="10.7109375" style="391" customWidth="1"/>
    <col min="14083" max="14083" width="13.140625" style="391" bestFit="1" customWidth="1"/>
    <col min="14084" max="14084" width="10.42578125" style="391" customWidth="1"/>
    <col min="14085" max="14085" width="13.140625" style="391" customWidth="1"/>
    <col min="14086" max="14086" width="10.42578125" style="391" customWidth="1"/>
    <col min="14087" max="14088" width="10.5703125" style="391" customWidth="1"/>
    <col min="14089" max="14089" width="9.85546875" style="391" customWidth="1"/>
    <col min="14090" max="14090" width="12.7109375" style="391" customWidth="1"/>
    <col min="14091" max="14091" width="0.7109375" style="391" customWidth="1"/>
    <col min="14092" max="14336" width="9.140625" style="391"/>
    <col min="14337" max="14337" width="53.5703125" style="391" customWidth="1"/>
    <col min="14338" max="14338" width="10.7109375" style="391" customWidth="1"/>
    <col min="14339" max="14339" width="13.140625" style="391" bestFit="1" customWidth="1"/>
    <col min="14340" max="14340" width="10.42578125" style="391" customWidth="1"/>
    <col min="14341" max="14341" width="13.140625" style="391" customWidth="1"/>
    <col min="14342" max="14342" width="10.42578125" style="391" customWidth="1"/>
    <col min="14343" max="14344" width="10.5703125" style="391" customWidth="1"/>
    <col min="14345" max="14345" width="9.85546875" style="391" customWidth="1"/>
    <col min="14346" max="14346" width="12.7109375" style="391" customWidth="1"/>
    <col min="14347" max="14347" width="0.7109375" style="391" customWidth="1"/>
    <col min="14348" max="14592" width="9.140625" style="391"/>
    <col min="14593" max="14593" width="53.5703125" style="391" customWidth="1"/>
    <col min="14594" max="14594" width="10.7109375" style="391" customWidth="1"/>
    <col min="14595" max="14595" width="13.140625" style="391" bestFit="1" customWidth="1"/>
    <col min="14596" max="14596" width="10.42578125" style="391" customWidth="1"/>
    <col min="14597" max="14597" width="13.140625" style="391" customWidth="1"/>
    <col min="14598" max="14598" width="10.42578125" style="391" customWidth="1"/>
    <col min="14599" max="14600" width="10.5703125" style="391" customWidth="1"/>
    <col min="14601" max="14601" width="9.85546875" style="391" customWidth="1"/>
    <col min="14602" max="14602" width="12.7109375" style="391" customWidth="1"/>
    <col min="14603" max="14603" width="0.7109375" style="391" customWidth="1"/>
    <col min="14604" max="14848" width="9.140625" style="391"/>
    <col min="14849" max="14849" width="53.5703125" style="391" customWidth="1"/>
    <col min="14850" max="14850" width="10.7109375" style="391" customWidth="1"/>
    <col min="14851" max="14851" width="13.140625" style="391" bestFit="1" customWidth="1"/>
    <col min="14852" max="14852" width="10.42578125" style="391" customWidth="1"/>
    <col min="14853" max="14853" width="13.140625" style="391" customWidth="1"/>
    <col min="14854" max="14854" width="10.42578125" style="391" customWidth="1"/>
    <col min="14855" max="14856" width="10.5703125" style="391" customWidth="1"/>
    <col min="14857" max="14857" width="9.85546875" style="391" customWidth="1"/>
    <col min="14858" max="14858" width="12.7109375" style="391" customWidth="1"/>
    <col min="14859" max="14859" width="0.7109375" style="391" customWidth="1"/>
    <col min="14860" max="15104" width="9.140625" style="391"/>
    <col min="15105" max="15105" width="53.5703125" style="391" customWidth="1"/>
    <col min="15106" max="15106" width="10.7109375" style="391" customWidth="1"/>
    <col min="15107" max="15107" width="13.140625" style="391" bestFit="1" customWidth="1"/>
    <col min="15108" max="15108" width="10.42578125" style="391" customWidth="1"/>
    <col min="15109" max="15109" width="13.140625" style="391" customWidth="1"/>
    <col min="15110" max="15110" width="10.42578125" style="391" customWidth="1"/>
    <col min="15111" max="15112" width="10.5703125" style="391" customWidth="1"/>
    <col min="15113" max="15113" width="9.85546875" style="391" customWidth="1"/>
    <col min="15114" max="15114" width="12.7109375" style="391" customWidth="1"/>
    <col min="15115" max="15115" width="0.7109375" style="391" customWidth="1"/>
    <col min="15116" max="15360" width="9.140625" style="391"/>
    <col min="15361" max="15361" width="53.5703125" style="391" customWidth="1"/>
    <col min="15362" max="15362" width="10.7109375" style="391" customWidth="1"/>
    <col min="15363" max="15363" width="13.140625" style="391" bestFit="1" customWidth="1"/>
    <col min="15364" max="15364" width="10.42578125" style="391" customWidth="1"/>
    <col min="15365" max="15365" width="13.140625" style="391" customWidth="1"/>
    <col min="15366" max="15366" width="10.42578125" style="391" customWidth="1"/>
    <col min="15367" max="15368" width="10.5703125" style="391" customWidth="1"/>
    <col min="15369" max="15369" width="9.85546875" style="391" customWidth="1"/>
    <col min="15370" max="15370" width="12.7109375" style="391" customWidth="1"/>
    <col min="15371" max="15371" width="0.7109375" style="391" customWidth="1"/>
    <col min="15372" max="15616" width="9.140625" style="391"/>
    <col min="15617" max="15617" width="53.5703125" style="391" customWidth="1"/>
    <col min="15618" max="15618" width="10.7109375" style="391" customWidth="1"/>
    <col min="15619" max="15619" width="13.140625" style="391" bestFit="1" customWidth="1"/>
    <col min="15620" max="15620" width="10.42578125" style="391" customWidth="1"/>
    <col min="15621" max="15621" width="13.140625" style="391" customWidth="1"/>
    <col min="15622" max="15622" width="10.42578125" style="391" customWidth="1"/>
    <col min="15623" max="15624" width="10.5703125" style="391" customWidth="1"/>
    <col min="15625" max="15625" width="9.85546875" style="391" customWidth="1"/>
    <col min="15626" max="15626" width="12.7109375" style="391" customWidth="1"/>
    <col min="15627" max="15627" width="0.7109375" style="391" customWidth="1"/>
    <col min="15628" max="15872" width="9.140625" style="391"/>
    <col min="15873" max="15873" width="53.5703125" style="391" customWidth="1"/>
    <col min="15874" max="15874" width="10.7109375" style="391" customWidth="1"/>
    <col min="15875" max="15875" width="13.140625" style="391" bestFit="1" customWidth="1"/>
    <col min="15876" max="15876" width="10.42578125" style="391" customWidth="1"/>
    <col min="15877" max="15877" width="13.140625" style="391" customWidth="1"/>
    <col min="15878" max="15878" width="10.42578125" style="391" customWidth="1"/>
    <col min="15879" max="15880" width="10.5703125" style="391" customWidth="1"/>
    <col min="15881" max="15881" width="9.85546875" style="391" customWidth="1"/>
    <col min="15882" max="15882" width="12.7109375" style="391" customWidth="1"/>
    <col min="15883" max="15883" width="0.7109375" style="391" customWidth="1"/>
    <col min="15884" max="16128" width="9.140625" style="391"/>
    <col min="16129" max="16129" width="53.5703125" style="391" customWidth="1"/>
    <col min="16130" max="16130" width="10.7109375" style="391" customWidth="1"/>
    <col min="16131" max="16131" width="13.140625" style="391" bestFit="1" customWidth="1"/>
    <col min="16132" max="16132" width="10.42578125" style="391" customWidth="1"/>
    <col min="16133" max="16133" width="13.140625" style="391" customWidth="1"/>
    <col min="16134" max="16134" width="10.42578125" style="391" customWidth="1"/>
    <col min="16135" max="16136" width="10.5703125" style="391" customWidth="1"/>
    <col min="16137" max="16137" width="9.85546875" style="391" customWidth="1"/>
    <col min="16138" max="16138" width="12.7109375" style="391" customWidth="1"/>
    <col min="16139" max="16139" width="0.7109375" style="391" customWidth="1"/>
    <col min="16140" max="16384" width="9.140625" style="391"/>
  </cols>
  <sheetData>
    <row r="1" spans="1:12" s="23" customFormat="1" ht="15" x14ac:dyDescent="0.2">
      <c r="A1" s="131" t="s">
        <v>291</v>
      </c>
      <c r="B1" s="132"/>
      <c r="C1" s="132"/>
      <c r="D1" s="132"/>
      <c r="E1" s="132"/>
      <c r="F1" s="74"/>
      <c r="G1" s="74"/>
      <c r="H1" s="74"/>
      <c r="I1" s="476" t="s">
        <v>97</v>
      </c>
      <c r="J1" s="476"/>
      <c r="K1" s="138"/>
    </row>
    <row r="2" spans="1:12" s="23" customFormat="1" ht="15" x14ac:dyDescent="0.3">
      <c r="A2" s="101" t="s">
        <v>128</v>
      </c>
      <c r="B2" s="132"/>
      <c r="C2" s="132"/>
      <c r="D2" s="132"/>
      <c r="E2" s="132"/>
      <c r="F2" s="133"/>
      <c r="G2" s="134"/>
      <c r="H2" s="134"/>
      <c r="I2" s="463" t="s">
        <v>479</v>
      </c>
      <c r="J2" s="464"/>
      <c r="K2" s="138"/>
    </row>
    <row r="3" spans="1:12" s="23" customFormat="1" ht="15" x14ac:dyDescent="0.2">
      <c r="A3" s="132"/>
      <c r="B3" s="132"/>
      <c r="C3" s="132"/>
      <c r="D3" s="132"/>
      <c r="E3" s="132"/>
      <c r="F3" s="133"/>
      <c r="G3" s="134"/>
      <c r="H3" s="134"/>
      <c r="I3" s="135"/>
      <c r="J3" s="300"/>
      <c r="K3" s="138"/>
    </row>
    <row r="4" spans="1:12" s="2" customFormat="1" ht="15" x14ac:dyDescent="0.3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2"/>
      <c r="J4" s="72"/>
      <c r="K4" s="101"/>
      <c r="L4" s="23"/>
    </row>
    <row r="5" spans="1:12" s="2" customFormat="1" ht="15" x14ac:dyDescent="0.3">
      <c r="A5" s="385" t="s">
        <v>633</v>
      </c>
      <c r="B5" s="386"/>
      <c r="C5" s="386"/>
      <c r="D5" s="386"/>
      <c r="E5" s="387"/>
      <c r="F5" s="58"/>
      <c r="G5" s="58"/>
      <c r="H5" s="58"/>
      <c r="I5" s="128"/>
      <c r="J5" s="58"/>
      <c r="K5" s="101"/>
    </row>
    <row r="6" spans="1:12" s="23" customFormat="1" ht="13.5" x14ac:dyDescent="0.2">
      <c r="A6" s="136"/>
      <c r="B6" s="137"/>
      <c r="C6" s="137"/>
      <c r="D6" s="132"/>
      <c r="E6" s="132"/>
      <c r="F6" s="132"/>
      <c r="G6" s="132"/>
      <c r="H6" s="132"/>
      <c r="I6" s="132"/>
      <c r="J6" s="132"/>
      <c r="K6" s="138"/>
    </row>
    <row r="7" spans="1:12" ht="45" x14ac:dyDescent="0.2">
      <c r="A7" s="388"/>
      <c r="B7" s="477" t="s">
        <v>208</v>
      </c>
      <c r="C7" s="477"/>
      <c r="D7" s="477" t="s">
        <v>279</v>
      </c>
      <c r="E7" s="477"/>
      <c r="F7" s="477" t="s">
        <v>280</v>
      </c>
      <c r="G7" s="477"/>
      <c r="H7" s="389" t="s">
        <v>266</v>
      </c>
      <c r="I7" s="477" t="s">
        <v>211</v>
      </c>
      <c r="J7" s="477"/>
      <c r="K7" s="390"/>
    </row>
    <row r="8" spans="1:12" ht="15" x14ac:dyDescent="0.2">
      <c r="A8" s="392" t="s">
        <v>103</v>
      </c>
      <c r="B8" s="393" t="s">
        <v>210</v>
      </c>
      <c r="C8" s="394" t="s">
        <v>209</v>
      </c>
      <c r="D8" s="393" t="s">
        <v>210</v>
      </c>
      <c r="E8" s="394" t="s">
        <v>209</v>
      </c>
      <c r="F8" s="393" t="s">
        <v>210</v>
      </c>
      <c r="G8" s="394" t="s">
        <v>209</v>
      </c>
      <c r="H8" s="394" t="s">
        <v>209</v>
      </c>
      <c r="I8" s="393" t="s">
        <v>210</v>
      </c>
      <c r="J8" s="394" t="s">
        <v>209</v>
      </c>
      <c r="K8" s="390"/>
    </row>
    <row r="9" spans="1:12" ht="15" x14ac:dyDescent="0.2">
      <c r="A9" s="395" t="s">
        <v>104</v>
      </c>
      <c r="B9" s="78">
        <f>SUM(B10,B14,B17)</f>
        <v>12</v>
      </c>
      <c r="C9" s="78">
        <f>SUM(C10,C14,C17)</f>
        <v>4870098.17</v>
      </c>
      <c r="D9" s="78">
        <f t="shared" ref="D9:J9" si="0">SUM(D10,D14,D17)</f>
        <v>0</v>
      </c>
      <c r="E9" s="78">
        <f>SUM(E10,E14,E17)</f>
        <v>1855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12</v>
      </c>
      <c r="J9" s="78">
        <f t="shared" si="0"/>
        <v>4871953.17</v>
      </c>
      <c r="K9" s="390"/>
    </row>
    <row r="10" spans="1:12" ht="15" x14ac:dyDescent="0.2">
      <c r="A10" s="396" t="s">
        <v>105</v>
      </c>
      <c r="B10" s="388">
        <f>SUM(B11:B13)</f>
        <v>7</v>
      </c>
      <c r="C10" s="388">
        <f>SUM(C11:C13)</f>
        <v>3360057.04</v>
      </c>
      <c r="D10" s="388">
        <f t="shared" ref="D10:J10" si="1">SUM(D11:D13)</f>
        <v>0</v>
      </c>
      <c r="E10" s="388">
        <f>SUM(E11:E13)</f>
        <v>0</v>
      </c>
      <c r="F10" s="388">
        <f t="shared" si="1"/>
        <v>0</v>
      </c>
      <c r="G10" s="388">
        <f>SUM(G11:G13)</f>
        <v>0</v>
      </c>
      <c r="H10" s="388">
        <f>SUM(H11:H13)</f>
        <v>0</v>
      </c>
      <c r="I10" s="388">
        <f>SUM(I11:I13)</f>
        <v>7</v>
      </c>
      <c r="J10" s="388">
        <f t="shared" si="1"/>
        <v>3360057.04</v>
      </c>
      <c r="K10" s="390"/>
    </row>
    <row r="11" spans="1:12" ht="15" x14ac:dyDescent="0.2">
      <c r="A11" s="396" t="s">
        <v>106</v>
      </c>
      <c r="B11" s="397"/>
      <c r="C11" s="397"/>
      <c r="D11" s="397"/>
      <c r="E11" s="397"/>
      <c r="F11" s="397"/>
      <c r="G11" s="397"/>
      <c r="H11" s="397"/>
      <c r="I11" s="397"/>
      <c r="J11" s="397">
        <f>C11+E11+-G11-H11</f>
        <v>0</v>
      </c>
      <c r="K11" s="390"/>
    </row>
    <row r="12" spans="1:12" ht="15" x14ac:dyDescent="0.2">
      <c r="A12" s="396" t="s">
        <v>107</v>
      </c>
      <c r="B12" s="397">
        <v>7</v>
      </c>
      <c r="C12" s="397">
        <v>3360057.04</v>
      </c>
      <c r="D12" s="397"/>
      <c r="E12" s="397"/>
      <c r="F12" s="397"/>
      <c r="G12" s="397"/>
      <c r="H12" s="397"/>
      <c r="I12" s="397">
        <v>7</v>
      </c>
      <c r="J12" s="397">
        <f>C12+E12+-G12-H12</f>
        <v>3360057.04</v>
      </c>
      <c r="K12" s="390"/>
    </row>
    <row r="13" spans="1:12" ht="15" x14ac:dyDescent="0.2">
      <c r="A13" s="396" t="s">
        <v>108</v>
      </c>
      <c r="B13" s="397"/>
      <c r="C13" s="397"/>
      <c r="D13" s="397"/>
      <c r="E13" s="397"/>
      <c r="F13" s="397"/>
      <c r="G13" s="397"/>
      <c r="H13" s="397"/>
      <c r="I13" s="397"/>
      <c r="J13" s="397">
        <f>C13+E13+-G13-H13</f>
        <v>0</v>
      </c>
      <c r="K13" s="390"/>
    </row>
    <row r="14" spans="1:12" ht="15" x14ac:dyDescent="0.2">
      <c r="A14" s="396" t="s">
        <v>109</v>
      </c>
      <c r="B14" s="388">
        <f>SUM(B15:B16)</f>
        <v>5</v>
      </c>
      <c r="C14" s="388">
        <f>SUM(C15:C16)</f>
        <v>1481036.13</v>
      </c>
      <c r="D14" s="388">
        <f t="shared" ref="D14:J14" si="2">SUM(D15:D16)</f>
        <v>0</v>
      </c>
      <c r="E14" s="388">
        <f>SUM(E15:E16)</f>
        <v>1855</v>
      </c>
      <c r="F14" s="388">
        <f t="shared" si="2"/>
        <v>0</v>
      </c>
      <c r="G14" s="388">
        <f>SUM(G15:G16)</f>
        <v>0</v>
      </c>
      <c r="H14" s="388">
        <f>SUM(H15:H16)</f>
        <v>0</v>
      </c>
      <c r="I14" s="388">
        <f>SUM(I15:I16)</f>
        <v>5</v>
      </c>
      <c r="J14" s="388">
        <f t="shared" si="2"/>
        <v>1482891.13</v>
      </c>
      <c r="K14" s="390"/>
    </row>
    <row r="15" spans="1:12" ht="15" x14ac:dyDescent="0.2">
      <c r="A15" s="396" t="s">
        <v>110</v>
      </c>
      <c r="B15" s="397">
        <v>5</v>
      </c>
      <c r="C15" s="397">
        <v>353887.86</v>
      </c>
      <c r="D15" s="397"/>
      <c r="E15" s="397"/>
      <c r="F15" s="397"/>
      <c r="G15" s="397"/>
      <c r="H15" s="397"/>
      <c r="I15" s="397">
        <f>B15+D15-F15</f>
        <v>5</v>
      </c>
      <c r="J15" s="397">
        <f>C15+E15-F15-G15</f>
        <v>353887.86</v>
      </c>
      <c r="K15" s="390"/>
    </row>
    <row r="16" spans="1:12" ht="15" x14ac:dyDescent="0.2">
      <c r="A16" s="396" t="s">
        <v>111</v>
      </c>
      <c r="B16" s="397"/>
      <c r="C16" s="397">
        <v>1127148.27</v>
      </c>
      <c r="D16" s="397"/>
      <c r="E16" s="397">
        <v>1855</v>
      </c>
      <c r="F16" s="397"/>
      <c r="G16" s="397"/>
      <c r="H16" s="397"/>
      <c r="I16" s="397"/>
      <c r="J16" s="397">
        <f>C16+E16-F16-G16</f>
        <v>1129003.27</v>
      </c>
      <c r="K16" s="390"/>
    </row>
    <row r="17" spans="1:11" ht="15" x14ac:dyDescent="0.2">
      <c r="A17" s="396" t="s">
        <v>112</v>
      </c>
      <c r="B17" s="388">
        <f>SUM(B18:B19,B22,B23)</f>
        <v>0</v>
      </c>
      <c r="C17" s="388">
        <f>SUM(C18:C19,C22,C23)</f>
        <v>29005</v>
      </c>
      <c r="D17" s="388">
        <f t="shared" ref="D17:J17" si="3">SUM(D18:D19,D22,D23)</f>
        <v>0</v>
      </c>
      <c r="E17" s="388">
        <f>SUM(E18:E19,E22,E23)</f>
        <v>0</v>
      </c>
      <c r="F17" s="388">
        <f t="shared" si="3"/>
        <v>0</v>
      </c>
      <c r="G17" s="388">
        <f>SUM(G18:G19,G22,G23)</f>
        <v>0</v>
      </c>
      <c r="H17" s="388">
        <f>SUM(H18:H19,H22,H23)</f>
        <v>0</v>
      </c>
      <c r="I17" s="388">
        <f>SUM(I18:I19,I22,I23)</f>
        <v>0</v>
      </c>
      <c r="J17" s="388">
        <f t="shared" si="3"/>
        <v>29005</v>
      </c>
      <c r="K17" s="390"/>
    </row>
    <row r="18" spans="1:11" ht="15" x14ac:dyDescent="0.2">
      <c r="A18" s="396" t="s">
        <v>113</v>
      </c>
      <c r="B18" s="397"/>
      <c r="C18" s="397"/>
      <c r="D18" s="397"/>
      <c r="E18" s="397"/>
      <c r="F18" s="397"/>
      <c r="G18" s="397"/>
      <c r="H18" s="397"/>
      <c r="I18" s="397"/>
      <c r="J18" s="397"/>
      <c r="K18" s="390"/>
    </row>
    <row r="19" spans="1:11" ht="15" x14ac:dyDescent="0.2">
      <c r="A19" s="396" t="s">
        <v>114</v>
      </c>
      <c r="B19" s="388">
        <f>SUM(B20:B21)</f>
        <v>0</v>
      </c>
      <c r="C19" s="388">
        <f>SUM(C20:C21)</f>
        <v>19301.010000000002</v>
      </c>
      <c r="D19" s="388">
        <f t="shared" ref="D19:J19" si="4">SUM(D20:D21)</f>
        <v>0</v>
      </c>
      <c r="E19" s="388">
        <f>SUM(E20:E21)</f>
        <v>0</v>
      </c>
      <c r="F19" s="388">
        <f t="shared" si="4"/>
        <v>0</v>
      </c>
      <c r="G19" s="388">
        <f>SUM(G20:G21)</f>
        <v>0</v>
      </c>
      <c r="H19" s="388">
        <f>SUM(H20:H21)</f>
        <v>0</v>
      </c>
      <c r="I19" s="388">
        <f>SUM(I20:I21)</f>
        <v>0</v>
      </c>
      <c r="J19" s="388">
        <f t="shared" si="4"/>
        <v>19301.010000000002</v>
      </c>
      <c r="K19" s="390"/>
    </row>
    <row r="20" spans="1:11" ht="15" x14ac:dyDescent="0.2">
      <c r="A20" s="396" t="s">
        <v>115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0"/>
    </row>
    <row r="21" spans="1:11" ht="15" x14ac:dyDescent="0.2">
      <c r="A21" s="396" t="s">
        <v>116</v>
      </c>
      <c r="B21" s="397"/>
      <c r="C21" s="397">
        <v>19301.010000000002</v>
      </c>
      <c r="D21" s="397"/>
      <c r="E21" s="397"/>
      <c r="F21" s="397"/>
      <c r="G21" s="397"/>
      <c r="H21" s="397"/>
      <c r="I21" s="397"/>
      <c r="J21" s="397">
        <f>C21+E21-F21-G21</f>
        <v>19301.010000000002</v>
      </c>
      <c r="K21" s="390"/>
    </row>
    <row r="22" spans="1:11" ht="15" x14ac:dyDescent="0.2">
      <c r="A22" s="396" t="s">
        <v>117</v>
      </c>
      <c r="B22" s="397"/>
      <c r="C22" s="397">
        <v>0</v>
      </c>
      <c r="D22" s="397"/>
      <c r="E22" s="397"/>
      <c r="F22" s="397"/>
      <c r="G22" s="397"/>
      <c r="H22" s="397"/>
      <c r="I22" s="397"/>
      <c r="J22" s="397">
        <f>C22+E22-F22-G22</f>
        <v>0</v>
      </c>
      <c r="K22" s="390"/>
    </row>
    <row r="23" spans="1:11" ht="15" x14ac:dyDescent="0.2">
      <c r="A23" s="396" t="s">
        <v>118</v>
      </c>
      <c r="B23" s="397"/>
      <c r="C23" s="397">
        <v>9703.989999999998</v>
      </c>
      <c r="D23" s="397"/>
      <c r="E23" s="398"/>
      <c r="F23" s="397"/>
      <c r="G23" s="397"/>
      <c r="H23" s="397"/>
      <c r="I23" s="397"/>
      <c r="J23" s="397">
        <f>C23+E23-F23-G23</f>
        <v>9703.989999999998</v>
      </c>
      <c r="K23" s="390"/>
    </row>
    <row r="24" spans="1:11" ht="15" x14ac:dyDescent="0.2">
      <c r="A24" s="395" t="s">
        <v>119</v>
      </c>
      <c r="B24" s="7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390"/>
    </row>
    <row r="25" spans="1:11" ht="15" x14ac:dyDescent="0.2">
      <c r="A25" s="396" t="s">
        <v>245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0"/>
    </row>
    <row r="26" spans="1:11" ht="15" x14ac:dyDescent="0.2">
      <c r="A26" s="396" t="s">
        <v>246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0"/>
    </row>
    <row r="27" spans="1:11" ht="15" x14ac:dyDescent="0.2">
      <c r="A27" s="396" t="s">
        <v>247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0"/>
    </row>
    <row r="28" spans="1:11" ht="15" x14ac:dyDescent="0.2">
      <c r="A28" s="396" t="s">
        <v>248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0"/>
    </row>
    <row r="29" spans="1:11" ht="15" x14ac:dyDescent="0.2">
      <c r="A29" s="396" t="s">
        <v>249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0"/>
    </row>
    <row r="30" spans="1:11" ht="15" x14ac:dyDescent="0.2">
      <c r="A30" s="396" t="s">
        <v>250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0"/>
    </row>
    <row r="31" spans="1:11" ht="15" x14ac:dyDescent="0.2">
      <c r="A31" s="396" t="s">
        <v>251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0"/>
    </row>
    <row r="32" spans="1:11" ht="15" x14ac:dyDescent="0.2">
      <c r="A32" s="395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390"/>
    </row>
    <row r="33" spans="1:11" ht="15" x14ac:dyDescent="0.2">
      <c r="A33" s="396" t="s">
        <v>252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0"/>
    </row>
    <row r="34" spans="1:11" ht="15" x14ac:dyDescent="0.2">
      <c r="A34" s="396" t="s">
        <v>253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0"/>
    </row>
    <row r="35" spans="1:11" ht="15" x14ac:dyDescent="0.2">
      <c r="A35" s="396" t="s">
        <v>254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0"/>
    </row>
    <row r="36" spans="1:11" ht="15" x14ac:dyDescent="0.2">
      <c r="A36" s="395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390"/>
    </row>
    <row r="37" spans="1:11" ht="15" x14ac:dyDescent="0.2">
      <c r="A37" s="396" t="s">
        <v>122</v>
      </c>
      <c r="B37" s="397"/>
      <c r="C37" s="397"/>
      <c r="D37" s="397"/>
      <c r="E37" s="397"/>
      <c r="F37" s="397"/>
      <c r="G37" s="397"/>
      <c r="H37" s="397"/>
      <c r="I37" s="397"/>
      <c r="J37" s="397"/>
      <c r="K37" s="390"/>
    </row>
    <row r="38" spans="1:11" ht="15" x14ac:dyDescent="0.2">
      <c r="A38" s="396" t="s">
        <v>123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0"/>
    </row>
    <row r="39" spans="1:11" ht="15" x14ac:dyDescent="0.2">
      <c r="A39" s="396" t="s">
        <v>124</v>
      </c>
      <c r="B39" s="388">
        <f t="shared" ref="B39:J39" si="8">SUM(B40:B41)</f>
        <v>0</v>
      </c>
      <c r="C39" s="388">
        <f t="shared" si="8"/>
        <v>0</v>
      </c>
      <c r="D39" s="388">
        <f t="shared" si="8"/>
        <v>0</v>
      </c>
      <c r="E39" s="388">
        <f t="shared" si="8"/>
        <v>0</v>
      </c>
      <c r="F39" s="388">
        <f t="shared" si="8"/>
        <v>0</v>
      </c>
      <c r="G39" s="388">
        <f t="shared" si="8"/>
        <v>0</v>
      </c>
      <c r="H39" s="388">
        <f t="shared" si="8"/>
        <v>0</v>
      </c>
      <c r="I39" s="388">
        <f t="shared" si="8"/>
        <v>0</v>
      </c>
      <c r="J39" s="388">
        <f t="shared" si="8"/>
        <v>0</v>
      </c>
      <c r="K39" s="390"/>
    </row>
    <row r="40" spans="1:11" ht="30" x14ac:dyDescent="0.2">
      <c r="A40" s="396" t="s">
        <v>412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0"/>
    </row>
    <row r="41" spans="1:11" ht="15" x14ac:dyDescent="0.2">
      <c r="A41" s="396" t="s">
        <v>125</v>
      </c>
      <c r="B41" s="397"/>
      <c r="C41" s="397"/>
      <c r="D41" s="397"/>
      <c r="E41" s="397"/>
      <c r="F41" s="397"/>
      <c r="G41" s="397"/>
      <c r="H41" s="397"/>
      <c r="I41" s="397"/>
      <c r="J41" s="397"/>
      <c r="K41" s="390"/>
    </row>
    <row r="42" spans="1:11" ht="15" x14ac:dyDescent="0.2">
      <c r="A42" s="396" t="s">
        <v>126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0"/>
    </row>
    <row r="43" spans="1:11" ht="15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</row>
    <row r="44" spans="1:11" s="23" customFormat="1" x14ac:dyDescent="0.2"/>
    <row r="45" spans="1:11" s="23" customFormat="1" x14ac:dyDescent="0.2">
      <c r="A45" s="391"/>
    </row>
    <row r="46" spans="1:11" s="2" customFormat="1" ht="15" x14ac:dyDescent="0.3">
      <c r="A46" s="67" t="s">
        <v>96</v>
      </c>
      <c r="D46" s="297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6"/>
      <c r="C48" s="66"/>
      <c r="F48" s="66"/>
      <c r="G48" s="69"/>
      <c r="H48" s="66"/>
      <c r="I48"/>
      <c r="J48"/>
    </row>
    <row r="49" spans="1:10" s="2" customFormat="1" ht="15" x14ac:dyDescent="0.3">
      <c r="B49" s="65" t="s">
        <v>255</v>
      </c>
      <c r="F49" s="12" t="s">
        <v>260</v>
      </c>
      <c r="G49" s="68"/>
      <c r="I49"/>
      <c r="J49"/>
    </row>
    <row r="50" spans="1:10" s="2" customFormat="1" ht="15" x14ac:dyDescent="0.3">
      <c r="B50" s="61" t="s">
        <v>127</v>
      </c>
      <c r="F50" s="2" t="s">
        <v>256</v>
      </c>
      <c r="G50"/>
      <c r="I50"/>
      <c r="J50"/>
    </row>
    <row r="51" spans="1:10" customFormat="1" ht="15" x14ac:dyDescent="0.3">
      <c r="A51" s="2"/>
      <c r="B51" s="391"/>
      <c r="H51" s="391"/>
    </row>
    <row r="52" spans="1:10" s="2" customFormat="1" ht="15" x14ac:dyDescent="0.3">
      <c r="A52" s="11"/>
      <c r="B52" s="11"/>
      <c r="C52" s="11"/>
    </row>
    <row r="53" spans="1:10" ht="15" x14ac:dyDescent="0.2">
      <c r="A53" s="399"/>
      <c r="B53" s="399"/>
      <c r="C53" s="399"/>
      <c r="D53" s="399"/>
      <c r="E53" s="399"/>
      <c r="F53" s="399"/>
      <c r="G53" s="399"/>
      <c r="H53" s="399"/>
      <c r="I53" s="399"/>
      <c r="J53" s="399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91" customWidth="1"/>
    <col min="2" max="2" width="30.42578125" style="391" customWidth="1"/>
    <col min="3" max="3" width="25.28515625" style="391" customWidth="1"/>
    <col min="4" max="4" width="20" style="391" customWidth="1"/>
    <col min="5" max="5" width="14.140625" style="402" customWidth="1"/>
    <col min="6" max="6" width="23.7109375" style="402" customWidth="1"/>
    <col min="7" max="7" width="19" style="402" customWidth="1"/>
    <col min="8" max="8" width="28" style="402" customWidth="1"/>
    <col min="9" max="9" width="1" style="402" customWidth="1"/>
    <col min="10" max="10" width="9.85546875" style="404" customWidth="1"/>
    <col min="11" max="11" width="12.7109375" style="404" customWidth="1"/>
    <col min="12" max="12" width="9.140625" style="406"/>
    <col min="13" max="256" width="9.140625" style="391"/>
    <col min="257" max="257" width="4.7109375" style="391" customWidth="1"/>
    <col min="258" max="258" width="30.42578125" style="391" customWidth="1"/>
    <col min="259" max="259" width="25.28515625" style="391" customWidth="1"/>
    <col min="260" max="260" width="20" style="391" customWidth="1"/>
    <col min="261" max="261" width="14.140625" style="391" customWidth="1"/>
    <col min="262" max="262" width="23.7109375" style="391" customWidth="1"/>
    <col min="263" max="263" width="19" style="391" customWidth="1"/>
    <col min="264" max="264" width="28" style="391" customWidth="1"/>
    <col min="265" max="265" width="1" style="391" customWidth="1"/>
    <col min="266" max="266" width="9.85546875" style="391" customWidth="1"/>
    <col min="267" max="267" width="12.7109375" style="391" customWidth="1"/>
    <col min="268" max="512" width="9.140625" style="391"/>
    <col min="513" max="513" width="4.7109375" style="391" customWidth="1"/>
    <col min="514" max="514" width="30.42578125" style="391" customWidth="1"/>
    <col min="515" max="515" width="25.28515625" style="391" customWidth="1"/>
    <col min="516" max="516" width="20" style="391" customWidth="1"/>
    <col min="517" max="517" width="14.140625" style="391" customWidth="1"/>
    <col min="518" max="518" width="23.7109375" style="391" customWidth="1"/>
    <col min="519" max="519" width="19" style="391" customWidth="1"/>
    <col min="520" max="520" width="28" style="391" customWidth="1"/>
    <col min="521" max="521" width="1" style="391" customWidth="1"/>
    <col min="522" max="522" width="9.85546875" style="391" customWidth="1"/>
    <col min="523" max="523" width="12.7109375" style="391" customWidth="1"/>
    <col min="524" max="768" width="9.140625" style="391"/>
    <col min="769" max="769" width="4.7109375" style="391" customWidth="1"/>
    <col min="770" max="770" width="30.42578125" style="391" customWidth="1"/>
    <col min="771" max="771" width="25.28515625" style="391" customWidth="1"/>
    <col min="772" max="772" width="20" style="391" customWidth="1"/>
    <col min="773" max="773" width="14.140625" style="391" customWidth="1"/>
    <col min="774" max="774" width="23.7109375" style="391" customWidth="1"/>
    <col min="775" max="775" width="19" style="391" customWidth="1"/>
    <col min="776" max="776" width="28" style="391" customWidth="1"/>
    <col min="777" max="777" width="1" style="391" customWidth="1"/>
    <col min="778" max="778" width="9.85546875" style="391" customWidth="1"/>
    <col min="779" max="779" width="12.7109375" style="391" customWidth="1"/>
    <col min="780" max="1024" width="9.140625" style="391"/>
    <col min="1025" max="1025" width="4.7109375" style="391" customWidth="1"/>
    <col min="1026" max="1026" width="30.42578125" style="391" customWidth="1"/>
    <col min="1027" max="1027" width="25.28515625" style="391" customWidth="1"/>
    <col min="1028" max="1028" width="20" style="391" customWidth="1"/>
    <col min="1029" max="1029" width="14.140625" style="391" customWidth="1"/>
    <col min="1030" max="1030" width="23.7109375" style="391" customWidth="1"/>
    <col min="1031" max="1031" width="19" style="391" customWidth="1"/>
    <col min="1032" max="1032" width="28" style="391" customWidth="1"/>
    <col min="1033" max="1033" width="1" style="391" customWidth="1"/>
    <col min="1034" max="1034" width="9.85546875" style="391" customWidth="1"/>
    <col min="1035" max="1035" width="12.7109375" style="391" customWidth="1"/>
    <col min="1036" max="1280" width="9.140625" style="391"/>
    <col min="1281" max="1281" width="4.7109375" style="391" customWidth="1"/>
    <col min="1282" max="1282" width="30.42578125" style="391" customWidth="1"/>
    <col min="1283" max="1283" width="25.28515625" style="391" customWidth="1"/>
    <col min="1284" max="1284" width="20" style="391" customWidth="1"/>
    <col min="1285" max="1285" width="14.140625" style="391" customWidth="1"/>
    <col min="1286" max="1286" width="23.7109375" style="391" customWidth="1"/>
    <col min="1287" max="1287" width="19" style="391" customWidth="1"/>
    <col min="1288" max="1288" width="28" style="391" customWidth="1"/>
    <col min="1289" max="1289" width="1" style="391" customWidth="1"/>
    <col min="1290" max="1290" width="9.85546875" style="391" customWidth="1"/>
    <col min="1291" max="1291" width="12.7109375" style="391" customWidth="1"/>
    <col min="1292" max="1536" width="9.140625" style="391"/>
    <col min="1537" max="1537" width="4.7109375" style="391" customWidth="1"/>
    <col min="1538" max="1538" width="30.42578125" style="391" customWidth="1"/>
    <col min="1539" max="1539" width="25.28515625" style="391" customWidth="1"/>
    <col min="1540" max="1540" width="20" style="391" customWidth="1"/>
    <col min="1541" max="1541" width="14.140625" style="391" customWidth="1"/>
    <col min="1542" max="1542" width="23.7109375" style="391" customWidth="1"/>
    <col min="1543" max="1543" width="19" style="391" customWidth="1"/>
    <col min="1544" max="1544" width="28" style="391" customWidth="1"/>
    <col min="1545" max="1545" width="1" style="391" customWidth="1"/>
    <col min="1546" max="1546" width="9.85546875" style="391" customWidth="1"/>
    <col min="1547" max="1547" width="12.7109375" style="391" customWidth="1"/>
    <col min="1548" max="1792" width="9.140625" style="391"/>
    <col min="1793" max="1793" width="4.7109375" style="391" customWidth="1"/>
    <col min="1794" max="1794" width="30.42578125" style="391" customWidth="1"/>
    <col min="1795" max="1795" width="25.28515625" style="391" customWidth="1"/>
    <col min="1796" max="1796" width="20" style="391" customWidth="1"/>
    <col min="1797" max="1797" width="14.140625" style="391" customWidth="1"/>
    <col min="1798" max="1798" width="23.7109375" style="391" customWidth="1"/>
    <col min="1799" max="1799" width="19" style="391" customWidth="1"/>
    <col min="1800" max="1800" width="28" style="391" customWidth="1"/>
    <col min="1801" max="1801" width="1" style="391" customWidth="1"/>
    <col min="1802" max="1802" width="9.85546875" style="391" customWidth="1"/>
    <col min="1803" max="1803" width="12.7109375" style="391" customWidth="1"/>
    <col min="1804" max="2048" width="9.140625" style="391"/>
    <col min="2049" max="2049" width="4.7109375" style="391" customWidth="1"/>
    <col min="2050" max="2050" width="30.42578125" style="391" customWidth="1"/>
    <col min="2051" max="2051" width="25.28515625" style="391" customWidth="1"/>
    <col min="2052" max="2052" width="20" style="391" customWidth="1"/>
    <col min="2053" max="2053" width="14.140625" style="391" customWidth="1"/>
    <col min="2054" max="2054" width="23.7109375" style="391" customWidth="1"/>
    <col min="2055" max="2055" width="19" style="391" customWidth="1"/>
    <col min="2056" max="2056" width="28" style="391" customWidth="1"/>
    <col min="2057" max="2057" width="1" style="391" customWidth="1"/>
    <col min="2058" max="2058" width="9.85546875" style="391" customWidth="1"/>
    <col min="2059" max="2059" width="12.7109375" style="391" customWidth="1"/>
    <col min="2060" max="2304" width="9.140625" style="391"/>
    <col min="2305" max="2305" width="4.7109375" style="391" customWidth="1"/>
    <col min="2306" max="2306" width="30.42578125" style="391" customWidth="1"/>
    <col min="2307" max="2307" width="25.28515625" style="391" customWidth="1"/>
    <col min="2308" max="2308" width="20" style="391" customWidth="1"/>
    <col min="2309" max="2309" width="14.140625" style="391" customWidth="1"/>
    <col min="2310" max="2310" width="23.7109375" style="391" customWidth="1"/>
    <col min="2311" max="2311" width="19" style="391" customWidth="1"/>
    <col min="2312" max="2312" width="28" style="391" customWidth="1"/>
    <col min="2313" max="2313" width="1" style="391" customWidth="1"/>
    <col min="2314" max="2314" width="9.85546875" style="391" customWidth="1"/>
    <col min="2315" max="2315" width="12.7109375" style="391" customWidth="1"/>
    <col min="2316" max="2560" width="9.140625" style="391"/>
    <col min="2561" max="2561" width="4.7109375" style="391" customWidth="1"/>
    <col min="2562" max="2562" width="30.42578125" style="391" customWidth="1"/>
    <col min="2563" max="2563" width="25.28515625" style="391" customWidth="1"/>
    <col min="2564" max="2564" width="20" style="391" customWidth="1"/>
    <col min="2565" max="2565" width="14.140625" style="391" customWidth="1"/>
    <col min="2566" max="2566" width="23.7109375" style="391" customWidth="1"/>
    <col min="2567" max="2567" width="19" style="391" customWidth="1"/>
    <col min="2568" max="2568" width="28" style="391" customWidth="1"/>
    <col min="2569" max="2569" width="1" style="391" customWidth="1"/>
    <col min="2570" max="2570" width="9.85546875" style="391" customWidth="1"/>
    <col min="2571" max="2571" width="12.7109375" style="391" customWidth="1"/>
    <col min="2572" max="2816" width="9.140625" style="391"/>
    <col min="2817" max="2817" width="4.7109375" style="391" customWidth="1"/>
    <col min="2818" max="2818" width="30.42578125" style="391" customWidth="1"/>
    <col min="2819" max="2819" width="25.28515625" style="391" customWidth="1"/>
    <col min="2820" max="2820" width="20" style="391" customWidth="1"/>
    <col min="2821" max="2821" width="14.140625" style="391" customWidth="1"/>
    <col min="2822" max="2822" width="23.7109375" style="391" customWidth="1"/>
    <col min="2823" max="2823" width="19" style="391" customWidth="1"/>
    <col min="2824" max="2824" width="28" style="391" customWidth="1"/>
    <col min="2825" max="2825" width="1" style="391" customWidth="1"/>
    <col min="2826" max="2826" width="9.85546875" style="391" customWidth="1"/>
    <col min="2827" max="2827" width="12.7109375" style="391" customWidth="1"/>
    <col min="2828" max="3072" width="9.140625" style="391"/>
    <col min="3073" max="3073" width="4.7109375" style="391" customWidth="1"/>
    <col min="3074" max="3074" width="30.42578125" style="391" customWidth="1"/>
    <col min="3075" max="3075" width="25.28515625" style="391" customWidth="1"/>
    <col min="3076" max="3076" width="20" style="391" customWidth="1"/>
    <col min="3077" max="3077" width="14.140625" style="391" customWidth="1"/>
    <col min="3078" max="3078" width="23.7109375" style="391" customWidth="1"/>
    <col min="3079" max="3079" width="19" style="391" customWidth="1"/>
    <col min="3080" max="3080" width="28" style="391" customWidth="1"/>
    <col min="3081" max="3081" width="1" style="391" customWidth="1"/>
    <col min="3082" max="3082" width="9.85546875" style="391" customWidth="1"/>
    <col min="3083" max="3083" width="12.7109375" style="391" customWidth="1"/>
    <col min="3084" max="3328" width="9.140625" style="391"/>
    <col min="3329" max="3329" width="4.7109375" style="391" customWidth="1"/>
    <col min="3330" max="3330" width="30.42578125" style="391" customWidth="1"/>
    <col min="3331" max="3331" width="25.28515625" style="391" customWidth="1"/>
    <col min="3332" max="3332" width="20" style="391" customWidth="1"/>
    <col min="3333" max="3333" width="14.140625" style="391" customWidth="1"/>
    <col min="3334" max="3334" width="23.7109375" style="391" customWidth="1"/>
    <col min="3335" max="3335" width="19" style="391" customWidth="1"/>
    <col min="3336" max="3336" width="28" style="391" customWidth="1"/>
    <col min="3337" max="3337" width="1" style="391" customWidth="1"/>
    <col min="3338" max="3338" width="9.85546875" style="391" customWidth="1"/>
    <col min="3339" max="3339" width="12.7109375" style="391" customWidth="1"/>
    <col min="3340" max="3584" width="9.140625" style="391"/>
    <col min="3585" max="3585" width="4.7109375" style="391" customWidth="1"/>
    <col min="3586" max="3586" width="30.42578125" style="391" customWidth="1"/>
    <col min="3587" max="3587" width="25.28515625" style="391" customWidth="1"/>
    <col min="3588" max="3588" width="20" style="391" customWidth="1"/>
    <col min="3589" max="3589" width="14.140625" style="391" customWidth="1"/>
    <col min="3590" max="3590" width="23.7109375" style="391" customWidth="1"/>
    <col min="3591" max="3591" width="19" style="391" customWidth="1"/>
    <col min="3592" max="3592" width="28" style="391" customWidth="1"/>
    <col min="3593" max="3593" width="1" style="391" customWidth="1"/>
    <col min="3594" max="3594" width="9.85546875" style="391" customWidth="1"/>
    <col min="3595" max="3595" width="12.7109375" style="391" customWidth="1"/>
    <col min="3596" max="3840" width="9.140625" style="391"/>
    <col min="3841" max="3841" width="4.7109375" style="391" customWidth="1"/>
    <col min="3842" max="3842" width="30.42578125" style="391" customWidth="1"/>
    <col min="3843" max="3843" width="25.28515625" style="391" customWidth="1"/>
    <col min="3844" max="3844" width="20" style="391" customWidth="1"/>
    <col min="3845" max="3845" width="14.140625" style="391" customWidth="1"/>
    <col min="3846" max="3846" width="23.7109375" style="391" customWidth="1"/>
    <col min="3847" max="3847" width="19" style="391" customWidth="1"/>
    <col min="3848" max="3848" width="28" style="391" customWidth="1"/>
    <col min="3849" max="3849" width="1" style="391" customWidth="1"/>
    <col min="3850" max="3850" width="9.85546875" style="391" customWidth="1"/>
    <col min="3851" max="3851" width="12.7109375" style="391" customWidth="1"/>
    <col min="3852" max="4096" width="9.140625" style="391"/>
    <col min="4097" max="4097" width="4.7109375" style="391" customWidth="1"/>
    <col min="4098" max="4098" width="30.42578125" style="391" customWidth="1"/>
    <col min="4099" max="4099" width="25.28515625" style="391" customWidth="1"/>
    <col min="4100" max="4100" width="20" style="391" customWidth="1"/>
    <col min="4101" max="4101" width="14.140625" style="391" customWidth="1"/>
    <col min="4102" max="4102" width="23.7109375" style="391" customWidth="1"/>
    <col min="4103" max="4103" width="19" style="391" customWidth="1"/>
    <col min="4104" max="4104" width="28" style="391" customWidth="1"/>
    <col min="4105" max="4105" width="1" style="391" customWidth="1"/>
    <col min="4106" max="4106" width="9.85546875" style="391" customWidth="1"/>
    <col min="4107" max="4107" width="12.7109375" style="391" customWidth="1"/>
    <col min="4108" max="4352" width="9.140625" style="391"/>
    <col min="4353" max="4353" width="4.7109375" style="391" customWidth="1"/>
    <col min="4354" max="4354" width="30.42578125" style="391" customWidth="1"/>
    <col min="4355" max="4355" width="25.28515625" style="391" customWidth="1"/>
    <col min="4356" max="4356" width="20" style="391" customWidth="1"/>
    <col min="4357" max="4357" width="14.140625" style="391" customWidth="1"/>
    <col min="4358" max="4358" width="23.7109375" style="391" customWidth="1"/>
    <col min="4359" max="4359" width="19" style="391" customWidth="1"/>
    <col min="4360" max="4360" width="28" style="391" customWidth="1"/>
    <col min="4361" max="4361" width="1" style="391" customWidth="1"/>
    <col min="4362" max="4362" width="9.85546875" style="391" customWidth="1"/>
    <col min="4363" max="4363" width="12.7109375" style="391" customWidth="1"/>
    <col min="4364" max="4608" width="9.140625" style="391"/>
    <col min="4609" max="4609" width="4.7109375" style="391" customWidth="1"/>
    <col min="4610" max="4610" width="30.42578125" style="391" customWidth="1"/>
    <col min="4611" max="4611" width="25.28515625" style="391" customWidth="1"/>
    <col min="4612" max="4612" width="20" style="391" customWidth="1"/>
    <col min="4613" max="4613" width="14.140625" style="391" customWidth="1"/>
    <col min="4614" max="4614" width="23.7109375" style="391" customWidth="1"/>
    <col min="4615" max="4615" width="19" style="391" customWidth="1"/>
    <col min="4616" max="4616" width="28" style="391" customWidth="1"/>
    <col min="4617" max="4617" width="1" style="391" customWidth="1"/>
    <col min="4618" max="4618" width="9.85546875" style="391" customWidth="1"/>
    <col min="4619" max="4619" width="12.7109375" style="391" customWidth="1"/>
    <col min="4620" max="4864" width="9.140625" style="391"/>
    <col min="4865" max="4865" width="4.7109375" style="391" customWidth="1"/>
    <col min="4866" max="4866" width="30.42578125" style="391" customWidth="1"/>
    <col min="4867" max="4867" width="25.28515625" style="391" customWidth="1"/>
    <col min="4868" max="4868" width="20" style="391" customWidth="1"/>
    <col min="4869" max="4869" width="14.140625" style="391" customWidth="1"/>
    <col min="4870" max="4870" width="23.7109375" style="391" customWidth="1"/>
    <col min="4871" max="4871" width="19" style="391" customWidth="1"/>
    <col min="4872" max="4872" width="28" style="391" customWidth="1"/>
    <col min="4873" max="4873" width="1" style="391" customWidth="1"/>
    <col min="4874" max="4874" width="9.85546875" style="391" customWidth="1"/>
    <col min="4875" max="4875" width="12.7109375" style="391" customWidth="1"/>
    <col min="4876" max="5120" width="9.140625" style="391"/>
    <col min="5121" max="5121" width="4.7109375" style="391" customWidth="1"/>
    <col min="5122" max="5122" width="30.42578125" style="391" customWidth="1"/>
    <col min="5123" max="5123" width="25.28515625" style="391" customWidth="1"/>
    <col min="5124" max="5124" width="20" style="391" customWidth="1"/>
    <col min="5125" max="5125" width="14.140625" style="391" customWidth="1"/>
    <col min="5126" max="5126" width="23.7109375" style="391" customWidth="1"/>
    <col min="5127" max="5127" width="19" style="391" customWidth="1"/>
    <col min="5128" max="5128" width="28" style="391" customWidth="1"/>
    <col min="5129" max="5129" width="1" style="391" customWidth="1"/>
    <col min="5130" max="5130" width="9.85546875" style="391" customWidth="1"/>
    <col min="5131" max="5131" width="12.7109375" style="391" customWidth="1"/>
    <col min="5132" max="5376" width="9.140625" style="391"/>
    <col min="5377" max="5377" width="4.7109375" style="391" customWidth="1"/>
    <col min="5378" max="5378" width="30.42578125" style="391" customWidth="1"/>
    <col min="5379" max="5379" width="25.28515625" style="391" customWidth="1"/>
    <col min="5380" max="5380" width="20" style="391" customWidth="1"/>
    <col min="5381" max="5381" width="14.140625" style="391" customWidth="1"/>
    <col min="5382" max="5382" width="23.7109375" style="391" customWidth="1"/>
    <col min="5383" max="5383" width="19" style="391" customWidth="1"/>
    <col min="5384" max="5384" width="28" style="391" customWidth="1"/>
    <col min="5385" max="5385" width="1" style="391" customWidth="1"/>
    <col min="5386" max="5386" width="9.85546875" style="391" customWidth="1"/>
    <col min="5387" max="5387" width="12.7109375" style="391" customWidth="1"/>
    <col min="5388" max="5632" width="9.140625" style="391"/>
    <col min="5633" max="5633" width="4.7109375" style="391" customWidth="1"/>
    <col min="5634" max="5634" width="30.42578125" style="391" customWidth="1"/>
    <col min="5635" max="5635" width="25.28515625" style="391" customWidth="1"/>
    <col min="5636" max="5636" width="20" style="391" customWidth="1"/>
    <col min="5637" max="5637" width="14.140625" style="391" customWidth="1"/>
    <col min="5638" max="5638" width="23.7109375" style="391" customWidth="1"/>
    <col min="5639" max="5639" width="19" style="391" customWidth="1"/>
    <col min="5640" max="5640" width="28" style="391" customWidth="1"/>
    <col min="5641" max="5641" width="1" style="391" customWidth="1"/>
    <col min="5642" max="5642" width="9.85546875" style="391" customWidth="1"/>
    <col min="5643" max="5643" width="12.7109375" style="391" customWidth="1"/>
    <col min="5644" max="5888" width="9.140625" style="391"/>
    <col min="5889" max="5889" width="4.7109375" style="391" customWidth="1"/>
    <col min="5890" max="5890" width="30.42578125" style="391" customWidth="1"/>
    <col min="5891" max="5891" width="25.28515625" style="391" customWidth="1"/>
    <col min="5892" max="5892" width="20" style="391" customWidth="1"/>
    <col min="5893" max="5893" width="14.140625" style="391" customWidth="1"/>
    <col min="5894" max="5894" width="23.7109375" style="391" customWidth="1"/>
    <col min="5895" max="5895" width="19" style="391" customWidth="1"/>
    <col min="5896" max="5896" width="28" style="391" customWidth="1"/>
    <col min="5897" max="5897" width="1" style="391" customWidth="1"/>
    <col min="5898" max="5898" width="9.85546875" style="391" customWidth="1"/>
    <col min="5899" max="5899" width="12.7109375" style="391" customWidth="1"/>
    <col min="5900" max="6144" width="9.140625" style="391"/>
    <col min="6145" max="6145" width="4.7109375" style="391" customWidth="1"/>
    <col min="6146" max="6146" width="30.42578125" style="391" customWidth="1"/>
    <col min="6147" max="6147" width="25.28515625" style="391" customWidth="1"/>
    <col min="6148" max="6148" width="20" style="391" customWidth="1"/>
    <col min="6149" max="6149" width="14.140625" style="391" customWidth="1"/>
    <col min="6150" max="6150" width="23.7109375" style="391" customWidth="1"/>
    <col min="6151" max="6151" width="19" style="391" customWidth="1"/>
    <col min="6152" max="6152" width="28" style="391" customWidth="1"/>
    <col min="6153" max="6153" width="1" style="391" customWidth="1"/>
    <col min="6154" max="6154" width="9.85546875" style="391" customWidth="1"/>
    <col min="6155" max="6155" width="12.7109375" style="391" customWidth="1"/>
    <col min="6156" max="6400" width="9.140625" style="391"/>
    <col min="6401" max="6401" width="4.7109375" style="391" customWidth="1"/>
    <col min="6402" max="6402" width="30.42578125" style="391" customWidth="1"/>
    <col min="6403" max="6403" width="25.28515625" style="391" customWidth="1"/>
    <col min="6404" max="6404" width="20" style="391" customWidth="1"/>
    <col min="6405" max="6405" width="14.140625" style="391" customWidth="1"/>
    <col min="6406" max="6406" width="23.7109375" style="391" customWidth="1"/>
    <col min="6407" max="6407" width="19" style="391" customWidth="1"/>
    <col min="6408" max="6408" width="28" style="391" customWidth="1"/>
    <col min="6409" max="6409" width="1" style="391" customWidth="1"/>
    <col min="6410" max="6410" width="9.85546875" style="391" customWidth="1"/>
    <col min="6411" max="6411" width="12.7109375" style="391" customWidth="1"/>
    <col min="6412" max="6656" width="9.140625" style="391"/>
    <col min="6657" max="6657" width="4.7109375" style="391" customWidth="1"/>
    <col min="6658" max="6658" width="30.42578125" style="391" customWidth="1"/>
    <col min="6659" max="6659" width="25.28515625" style="391" customWidth="1"/>
    <col min="6660" max="6660" width="20" style="391" customWidth="1"/>
    <col min="6661" max="6661" width="14.140625" style="391" customWidth="1"/>
    <col min="6662" max="6662" width="23.7109375" style="391" customWidth="1"/>
    <col min="6663" max="6663" width="19" style="391" customWidth="1"/>
    <col min="6664" max="6664" width="28" style="391" customWidth="1"/>
    <col min="6665" max="6665" width="1" style="391" customWidth="1"/>
    <col min="6666" max="6666" width="9.85546875" style="391" customWidth="1"/>
    <col min="6667" max="6667" width="12.7109375" style="391" customWidth="1"/>
    <col min="6668" max="6912" width="9.140625" style="391"/>
    <col min="6913" max="6913" width="4.7109375" style="391" customWidth="1"/>
    <col min="6914" max="6914" width="30.42578125" style="391" customWidth="1"/>
    <col min="6915" max="6915" width="25.28515625" style="391" customWidth="1"/>
    <col min="6916" max="6916" width="20" style="391" customWidth="1"/>
    <col min="6917" max="6917" width="14.140625" style="391" customWidth="1"/>
    <col min="6918" max="6918" width="23.7109375" style="391" customWidth="1"/>
    <col min="6919" max="6919" width="19" style="391" customWidth="1"/>
    <col min="6920" max="6920" width="28" style="391" customWidth="1"/>
    <col min="6921" max="6921" width="1" style="391" customWidth="1"/>
    <col min="6922" max="6922" width="9.85546875" style="391" customWidth="1"/>
    <col min="6923" max="6923" width="12.7109375" style="391" customWidth="1"/>
    <col min="6924" max="7168" width="9.140625" style="391"/>
    <col min="7169" max="7169" width="4.7109375" style="391" customWidth="1"/>
    <col min="7170" max="7170" width="30.42578125" style="391" customWidth="1"/>
    <col min="7171" max="7171" width="25.28515625" style="391" customWidth="1"/>
    <col min="7172" max="7172" width="20" style="391" customWidth="1"/>
    <col min="7173" max="7173" width="14.140625" style="391" customWidth="1"/>
    <col min="7174" max="7174" width="23.7109375" style="391" customWidth="1"/>
    <col min="7175" max="7175" width="19" style="391" customWidth="1"/>
    <col min="7176" max="7176" width="28" style="391" customWidth="1"/>
    <col min="7177" max="7177" width="1" style="391" customWidth="1"/>
    <col min="7178" max="7178" width="9.85546875" style="391" customWidth="1"/>
    <col min="7179" max="7179" width="12.7109375" style="391" customWidth="1"/>
    <col min="7180" max="7424" width="9.140625" style="391"/>
    <col min="7425" max="7425" width="4.7109375" style="391" customWidth="1"/>
    <col min="7426" max="7426" width="30.42578125" style="391" customWidth="1"/>
    <col min="7427" max="7427" width="25.28515625" style="391" customWidth="1"/>
    <col min="7428" max="7428" width="20" style="391" customWidth="1"/>
    <col min="7429" max="7429" width="14.140625" style="391" customWidth="1"/>
    <col min="7430" max="7430" width="23.7109375" style="391" customWidth="1"/>
    <col min="7431" max="7431" width="19" style="391" customWidth="1"/>
    <col min="7432" max="7432" width="28" style="391" customWidth="1"/>
    <col min="7433" max="7433" width="1" style="391" customWidth="1"/>
    <col min="7434" max="7434" width="9.85546875" style="391" customWidth="1"/>
    <col min="7435" max="7435" width="12.7109375" style="391" customWidth="1"/>
    <col min="7436" max="7680" width="9.140625" style="391"/>
    <col min="7681" max="7681" width="4.7109375" style="391" customWidth="1"/>
    <col min="7682" max="7682" width="30.42578125" style="391" customWidth="1"/>
    <col min="7683" max="7683" width="25.28515625" style="391" customWidth="1"/>
    <col min="7684" max="7684" width="20" style="391" customWidth="1"/>
    <col min="7685" max="7685" width="14.140625" style="391" customWidth="1"/>
    <col min="7686" max="7686" width="23.7109375" style="391" customWidth="1"/>
    <col min="7687" max="7687" width="19" style="391" customWidth="1"/>
    <col min="7688" max="7688" width="28" style="391" customWidth="1"/>
    <col min="7689" max="7689" width="1" style="391" customWidth="1"/>
    <col min="7690" max="7690" width="9.85546875" style="391" customWidth="1"/>
    <col min="7691" max="7691" width="12.7109375" style="391" customWidth="1"/>
    <col min="7692" max="7936" width="9.140625" style="391"/>
    <col min="7937" max="7937" width="4.7109375" style="391" customWidth="1"/>
    <col min="7938" max="7938" width="30.42578125" style="391" customWidth="1"/>
    <col min="7939" max="7939" width="25.28515625" style="391" customWidth="1"/>
    <col min="7940" max="7940" width="20" style="391" customWidth="1"/>
    <col min="7941" max="7941" width="14.140625" style="391" customWidth="1"/>
    <col min="7942" max="7942" width="23.7109375" style="391" customWidth="1"/>
    <col min="7943" max="7943" width="19" style="391" customWidth="1"/>
    <col min="7944" max="7944" width="28" style="391" customWidth="1"/>
    <col min="7945" max="7945" width="1" style="391" customWidth="1"/>
    <col min="7946" max="7946" width="9.85546875" style="391" customWidth="1"/>
    <col min="7947" max="7947" width="12.7109375" style="391" customWidth="1"/>
    <col min="7948" max="8192" width="9.140625" style="391"/>
    <col min="8193" max="8193" width="4.7109375" style="391" customWidth="1"/>
    <col min="8194" max="8194" width="30.42578125" style="391" customWidth="1"/>
    <col min="8195" max="8195" width="25.28515625" style="391" customWidth="1"/>
    <col min="8196" max="8196" width="20" style="391" customWidth="1"/>
    <col min="8197" max="8197" width="14.140625" style="391" customWidth="1"/>
    <col min="8198" max="8198" width="23.7109375" style="391" customWidth="1"/>
    <col min="8199" max="8199" width="19" style="391" customWidth="1"/>
    <col min="8200" max="8200" width="28" style="391" customWidth="1"/>
    <col min="8201" max="8201" width="1" style="391" customWidth="1"/>
    <col min="8202" max="8202" width="9.85546875" style="391" customWidth="1"/>
    <col min="8203" max="8203" width="12.7109375" style="391" customWidth="1"/>
    <col min="8204" max="8448" width="9.140625" style="391"/>
    <col min="8449" max="8449" width="4.7109375" style="391" customWidth="1"/>
    <col min="8450" max="8450" width="30.42578125" style="391" customWidth="1"/>
    <col min="8451" max="8451" width="25.28515625" style="391" customWidth="1"/>
    <col min="8452" max="8452" width="20" style="391" customWidth="1"/>
    <col min="8453" max="8453" width="14.140625" style="391" customWidth="1"/>
    <col min="8454" max="8454" width="23.7109375" style="391" customWidth="1"/>
    <col min="8455" max="8455" width="19" style="391" customWidth="1"/>
    <col min="8456" max="8456" width="28" style="391" customWidth="1"/>
    <col min="8457" max="8457" width="1" style="391" customWidth="1"/>
    <col min="8458" max="8458" width="9.85546875" style="391" customWidth="1"/>
    <col min="8459" max="8459" width="12.7109375" style="391" customWidth="1"/>
    <col min="8460" max="8704" width="9.140625" style="391"/>
    <col min="8705" max="8705" width="4.7109375" style="391" customWidth="1"/>
    <col min="8706" max="8706" width="30.42578125" style="391" customWidth="1"/>
    <col min="8707" max="8707" width="25.28515625" style="391" customWidth="1"/>
    <col min="8708" max="8708" width="20" style="391" customWidth="1"/>
    <col min="8709" max="8709" width="14.140625" style="391" customWidth="1"/>
    <col min="8710" max="8710" width="23.7109375" style="391" customWidth="1"/>
    <col min="8711" max="8711" width="19" style="391" customWidth="1"/>
    <col min="8712" max="8712" width="28" style="391" customWidth="1"/>
    <col min="8713" max="8713" width="1" style="391" customWidth="1"/>
    <col min="8714" max="8714" width="9.85546875" style="391" customWidth="1"/>
    <col min="8715" max="8715" width="12.7109375" style="391" customWidth="1"/>
    <col min="8716" max="8960" width="9.140625" style="391"/>
    <col min="8961" max="8961" width="4.7109375" style="391" customWidth="1"/>
    <col min="8962" max="8962" width="30.42578125" style="391" customWidth="1"/>
    <col min="8963" max="8963" width="25.28515625" style="391" customWidth="1"/>
    <col min="8964" max="8964" width="20" style="391" customWidth="1"/>
    <col min="8965" max="8965" width="14.140625" style="391" customWidth="1"/>
    <col min="8966" max="8966" width="23.7109375" style="391" customWidth="1"/>
    <col min="8967" max="8967" width="19" style="391" customWidth="1"/>
    <col min="8968" max="8968" width="28" style="391" customWidth="1"/>
    <col min="8969" max="8969" width="1" style="391" customWidth="1"/>
    <col min="8970" max="8970" width="9.85546875" style="391" customWidth="1"/>
    <col min="8971" max="8971" width="12.7109375" style="391" customWidth="1"/>
    <col min="8972" max="9216" width="9.140625" style="391"/>
    <col min="9217" max="9217" width="4.7109375" style="391" customWidth="1"/>
    <col min="9218" max="9218" width="30.42578125" style="391" customWidth="1"/>
    <col min="9219" max="9219" width="25.28515625" style="391" customWidth="1"/>
    <col min="9220" max="9220" width="20" style="391" customWidth="1"/>
    <col min="9221" max="9221" width="14.140625" style="391" customWidth="1"/>
    <col min="9222" max="9222" width="23.7109375" style="391" customWidth="1"/>
    <col min="9223" max="9223" width="19" style="391" customWidth="1"/>
    <col min="9224" max="9224" width="28" style="391" customWidth="1"/>
    <col min="9225" max="9225" width="1" style="391" customWidth="1"/>
    <col min="9226" max="9226" width="9.85546875" style="391" customWidth="1"/>
    <col min="9227" max="9227" width="12.7109375" style="391" customWidth="1"/>
    <col min="9228" max="9472" width="9.140625" style="391"/>
    <col min="9473" max="9473" width="4.7109375" style="391" customWidth="1"/>
    <col min="9474" max="9474" width="30.42578125" style="391" customWidth="1"/>
    <col min="9475" max="9475" width="25.28515625" style="391" customWidth="1"/>
    <col min="9476" max="9476" width="20" style="391" customWidth="1"/>
    <col min="9477" max="9477" width="14.140625" style="391" customWidth="1"/>
    <col min="9478" max="9478" width="23.7109375" style="391" customWidth="1"/>
    <col min="9479" max="9479" width="19" style="391" customWidth="1"/>
    <col min="9480" max="9480" width="28" style="391" customWidth="1"/>
    <col min="9481" max="9481" width="1" style="391" customWidth="1"/>
    <col min="9482" max="9482" width="9.85546875" style="391" customWidth="1"/>
    <col min="9483" max="9483" width="12.7109375" style="391" customWidth="1"/>
    <col min="9484" max="9728" width="9.140625" style="391"/>
    <col min="9729" max="9729" width="4.7109375" style="391" customWidth="1"/>
    <col min="9730" max="9730" width="30.42578125" style="391" customWidth="1"/>
    <col min="9731" max="9731" width="25.28515625" style="391" customWidth="1"/>
    <col min="9732" max="9732" width="20" style="391" customWidth="1"/>
    <col min="9733" max="9733" width="14.140625" style="391" customWidth="1"/>
    <col min="9734" max="9734" width="23.7109375" style="391" customWidth="1"/>
    <col min="9735" max="9735" width="19" style="391" customWidth="1"/>
    <col min="9736" max="9736" width="28" style="391" customWidth="1"/>
    <col min="9737" max="9737" width="1" style="391" customWidth="1"/>
    <col min="9738" max="9738" width="9.85546875" style="391" customWidth="1"/>
    <col min="9739" max="9739" width="12.7109375" style="391" customWidth="1"/>
    <col min="9740" max="9984" width="9.140625" style="391"/>
    <col min="9985" max="9985" width="4.7109375" style="391" customWidth="1"/>
    <col min="9986" max="9986" width="30.42578125" style="391" customWidth="1"/>
    <col min="9987" max="9987" width="25.28515625" style="391" customWidth="1"/>
    <col min="9988" max="9988" width="20" style="391" customWidth="1"/>
    <col min="9989" max="9989" width="14.140625" style="391" customWidth="1"/>
    <col min="9990" max="9990" width="23.7109375" style="391" customWidth="1"/>
    <col min="9991" max="9991" width="19" style="391" customWidth="1"/>
    <col min="9992" max="9992" width="28" style="391" customWidth="1"/>
    <col min="9993" max="9993" width="1" style="391" customWidth="1"/>
    <col min="9994" max="9994" width="9.85546875" style="391" customWidth="1"/>
    <col min="9995" max="9995" width="12.7109375" style="391" customWidth="1"/>
    <col min="9996" max="10240" width="9.140625" style="391"/>
    <col min="10241" max="10241" width="4.7109375" style="391" customWidth="1"/>
    <col min="10242" max="10242" width="30.42578125" style="391" customWidth="1"/>
    <col min="10243" max="10243" width="25.28515625" style="391" customWidth="1"/>
    <col min="10244" max="10244" width="20" style="391" customWidth="1"/>
    <col min="10245" max="10245" width="14.140625" style="391" customWidth="1"/>
    <col min="10246" max="10246" width="23.7109375" style="391" customWidth="1"/>
    <col min="10247" max="10247" width="19" style="391" customWidth="1"/>
    <col min="10248" max="10248" width="28" style="391" customWidth="1"/>
    <col min="10249" max="10249" width="1" style="391" customWidth="1"/>
    <col min="10250" max="10250" width="9.85546875" style="391" customWidth="1"/>
    <col min="10251" max="10251" width="12.7109375" style="391" customWidth="1"/>
    <col min="10252" max="10496" width="9.140625" style="391"/>
    <col min="10497" max="10497" width="4.7109375" style="391" customWidth="1"/>
    <col min="10498" max="10498" width="30.42578125" style="391" customWidth="1"/>
    <col min="10499" max="10499" width="25.28515625" style="391" customWidth="1"/>
    <col min="10500" max="10500" width="20" style="391" customWidth="1"/>
    <col min="10501" max="10501" width="14.140625" style="391" customWidth="1"/>
    <col min="10502" max="10502" width="23.7109375" style="391" customWidth="1"/>
    <col min="10503" max="10503" width="19" style="391" customWidth="1"/>
    <col min="10504" max="10504" width="28" style="391" customWidth="1"/>
    <col min="10505" max="10505" width="1" style="391" customWidth="1"/>
    <col min="10506" max="10506" width="9.85546875" style="391" customWidth="1"/>
    <col min="10507" max="10507" width="12.7109375" style="391" customWidth="1"/>
    <col min="10508" max="10752" width="9.140625" style="391"/>
    <col min="10753" max="10753" width="4.7109375" style="391" customWidth="1"/>
    <col min="10754" max="10754" width="30.42578125" style="391" customWidth="1"/>
    <col min="10755" max="10755" width="25.28515625" style="391" customWidth="1"/>
    <col min="10756" max="10756" width="20" style="391" customWidth="1"/>
    <col min="10757" max="10757" width="14.140625" style="391" customWidth="1"/>
    <col min="10758" max="10758" width="23.7109375" style="391" customWidth="1"/>
    <col min="10759" max="10759" width="19" style="391" customWidth="1"/>
    <col min="10760" max="10760" width="28" style="391" customWidth="1"/>
    <col min="10761" max="10761" width="1" style="391" customWidth="1"/>
    <col min="10762" max="10762" width="9.85546875" style="391" customWidth="1"/>
    <col min="10763" max="10763" width="12.7109375" style="391" customWidth="1"/>
    <col min="10764" max="11008" width="9.140625" style="391"/>
    <col min="11009" max="11009" width="4.7109375" style="391" customWidth="1"/>
    <col min="11010" max="11010" width="30.42578125" style="391" customWidth="1"/>
    <col min="11011" max="11011" width="25.28515625" style="391" customWidth="1"/>
    <col min="11012" max="11012" width="20" style="391" customWidth="1"/>
    <col min="11013" max="11013" width="14.140625" style="391" customWidth="1"/>
    <col min="11014" max="11014" width="23.7109375" style="391" customWidth="1"/>
    <col min="11015" max="11015" width="19" style="391" customWidth="1"/>
    <col min="11016" max="11016" width="28" style="391" customWidth="1"/>
    <col min="11017" max="11017" width="1" style="391" customWidth="1"/>
    <col min="11018" max="11018" width="9.85546875" style="391" customWidth="1"/>
    <col min="11019" max="11019" width="12.7109375" style="391" customWidth="1"/>
    <col min="11020" max="11264" width="9.140625" style="391"/>
    <col min="11265" max="11265" width="4.7109375" style="391" customWidth="1"/>
    <col min="11266" max="11266" width="30.42578125" style="391" customWidth="1"/>
    <col min="11267" max="11267" width="25.28515625" style="391" customWidth="1"/>
    <col min="11268" max="11268" width="20" style="391" customWidth="1"/>
    <col min="11269" max="11269" width="14.140625" style="391" customWidth="1"/>
    <col min="11270" max="11270" width="23.7109375" style="391" customWidth="1"/>
    <col min="11271" max="11271" width="19" style="391" customWidth="1"/>
    <col min="11272" max="11272" width="28" style="391" customWidth="1"/>
    <col min="11273" max="11273" width="1" style="391" customWidth="1"/>
    <col min="11274" max="11274" width="9.85546875" style="391" customWidth="1"/>
    <col min="11275" max="11275" width="12.7109375" style="391" customWidth="1"/>
    <col min="11276" max="11520" width="9.140625" style="391"/>
    <col min="11521" max="11521" width="4.7109375" style="391" customWidth="1"/>
    <col min="11522" max="11522" width="30.42578125" style="391" customWidth="1"/>
    <col min="11523" max="11523" width="25.28515625" style="391" customWidth="1"/>
    <col min="11524" max="11524" width="20" style="391" customWidth="1"/>
    <col min="11525" max="11525" width="14.140625" style="391" customWidth="1"/>
    <col min="11526" max="11526" width="23.7109375" style="391" customWidth="1"/>
    <col min="11527" max="11527" width="19" style="391" customWidth="1"/>
    <col min="11528" max="11528" width="28" style="391" customWidth="1"/>
    <col min="11529" max="11529" width="1" style="391" customWidth="1"/>
    <col min="11530" max="11530" width="9.85546875" style="391" customWidth="1"/>
    <col min="11531" max="11531" width="12.7109375" style="391" customWidth="1"/>
    <col min="11532" max="11776" width="9.140625" style="391"/>
    <col min="11777" max="11777" width="4.7109375" style="391" customWidth="1"/>
    <col min="11778" max="11778" width="30.42578125" style="391" customWidth="1"/>
    <col min="11779" max="11779" width="25.28515625" style="391" customWidth="1"/>
    <col min="11780" max="11780" width="20" style="391" customWidth="1"/>
    <col min="11781" max="11781" width="14.140625" style="391" customWidth="1"/>
    <col min="11782" max="11782" width="23.7109375" style="391" customWidth="1"/>
    <col min="11783" max="11783" width="19" style="391" customWidth="1"/>
    <col min="11784" max="11784" width="28" style="391" customWidth="1"/>
    <col min="11785" max="11785" width="1" style="391" customWidth="1"/>
    <col min="11786" max="11786" width="9.85546875" style="391" customWidth="1"/>
    <col min="11787" max="11787" width="12.7109375" style="391" customWidth="1"/>
    <col min="11788" max="12032" width="9.140625" style="391"/>
    <col min="12033" max="12033" width="4.7109375" style="391" customWidth="1"/>
    <col min="12034" max="12034" width="30.42578125" style="391" customWidth="1"/>
    <col min="12035" max="12035" width="25.28515625" style="391" customWidth="1"/>
    <col min="12036" max="12036" width="20" style="391" customWidth="1"/>
    <col min="12037" max="12037" width="14.140625" style="391" customWidth="1"/>
    <col min="12038" max="12038" width="23.7109375" style="391" customWidth="1"/>
    <col min="12039" max="12039" width="19" style="391" customWidth="1"/>
    <col min="12040" max="12040" width="28" style="391" customWidth="1"/>
    <col min="12041" max="12041" width="1" style="391" customWidth="1"/>
    <col min="12042" max="12042" width="9.85546875" style="391" customWidth="1"/>
    <col min="12043" max="12043" width="12.7109375" style="391" customWidth="1"/>
    <col min="12044" max="12288" width="9.140625" style="391"/>
    <col min="12289" max="12289" width="4.7109375" style="391" customWidth="1"/>
    <col min="12290" max="12290" width="30.42578125" style="391" customWidth="1"/>
    <col min="12291" max="12291" width="25.28515625" style="391" customWidth="1"/>
    <col min="12292" max="12292" width="20" style="391" customWidth="1"/>
    <col min="12293" max="12293" width="14.140625" style="391" customWidth="1"/>
    <col min="12294" max="12294" width="23.7109375" style="391" customWidth="1"/>
    <col min="12295" max="12295" width="19" style="391" customWidth="1"/>
    <col min="12296" max="12296" width="28" style="391" customWidth="1"/>
    <col min="12297" max="12297" width="1" style="391" customWidth="1"/>
    <col min="12298" max="12298" width="9.85546875" style="391" customWidth="1"/>
    <col min="12299" max="12299" width="12.7109375" style="391" customWidth="1"/>
    <col min="12300" max="12544" width="9.140625" style="391"/>
    <col min="12545" max="12545" width="4.7109375" style="391" customWidth="1"/>
    <col min="12546" max="12546" width="30.42578125" style="391" customWidth="1"/>
    <col min="12547" max="12547" width="25.28515625" style="391" customWidth="1"/>
    <col min="12548" max="12548" width="20" style="391" customWidth="1"/>
    <col min="12549" max="12549" width="14.140625" style="391" customWidth="1"/>
    <col min="12550" max="12550" width="23.7109375" style="391" customWidth="1"/>
    <col min="12551" max="12551" width="19" style="391" customWidth="1"/>
    <col min="12552" max="12552" width="28" style="391" customWidth="1"/>
    <col min="12553" max="12553" width="1" style="391" customWidth="1"/>
    <col min="12554" max="12554" width="9.85546875" style="391" customWidth="1"/>
    <col min="12555" max="12555" width="12.7109375" style="391" customWidth="1"/>
    <col min="12556" max="12800" width="9.140625" style="391"/>
    <col min="12801" max="12801" width="4.7109375" style="391" customWidth="1"/>
    <col min="12802" max="12802" width="30.42578125" style="391" customWidth="1"/>
    <col min="12803" max="12803" width="25.28515625" style="391" customWidth="1"/>
    <col min="12804" max="12804" width="20" style="391" customWidth="1"/>
    <col min="12805" max="12805" width="14.140625" style="391" customWidth="1"/>
    <col min="12806" max="12806" width="23.7109375" style="391" customWidth="1"/>
    <col min="12807" max="12807" width="19" style="391" customWidth="1"/>
    <col min="12808" max="12808" width="28" style="391" customWidth="1"/>
    <col min="12809" max="12809" width="1" style="391" customWidth="1"/>
    <col min="12810" max="12810" width="9.85546875" style="391" customWidth="1"/>
    <col min="12811" max="12811" width="12.7109375" style="391" customWidth="1"/>
    <col min="12812" max="13056" width="9.140625" style="391"/>
    <col min="13057" max="13057" width="4.7109375" style="391" customWidth="1"/>
    <col min="13058" max="13058" width="30.42578125" style="391" customWidth="1"/>
    <col min="13059" max="13059" width="25.28515625" style="391" customWidth="1"/>
    <col min="13060" max="13060" width="20" style="391" customWidth="1"/>
    <col min="13061" max="13061" width="14.140625" style="391" customWidth="1"/>
    <col min="13062" max="13062" width="23.7109375" style="391" customWidth="1"/>
    <col min="13063" max="13063" width="19" style="391" customWidth="1"/>
    <col min="13064" max="13064" width="28" style="391" customWidth="1"/>
    <col min="13065" max="13065" width="1" style="391" customWidth="1"/>
    <col min="13066" max="13066" width="9.85546875" style="391" customWidth="1"/>
    <col min="13067" max="13067" width="12.7109375" style="391" customWidth="1"/>
    <col min="13068" max="13312" width="9.140625" style="391"/>
    <col min="13313" max="13313" width="4.7109375" style="391" customWidth="1"/>
    <col min="13314" max="13314" width="30.42578125" style="391" customWidth="1"/>
    <col min="13315" max="13315" width="25.28515625" style="391" customWidth="1"/>
    <col min="13316" max="13316" width="20" style="391" customWidth="1"/>
    <col min="13317" max="13317" width="14.140625" style="391" customWidth="1"/>
    <col min="13318" max="13318" width="23.7109375" style="391" customWidth="1"/>
    <col min="13319" max="13319" width="19" style="391" customWidth="1"/>
    <col min="13320" max="13320" width="28" style="391" customWidth="1"/>
    <col min="13321" max="13321" width="1" style="391" customWidth="1"/>
    <col min="13322" max="13322" width="9.85546875" style="391" customWidth="1"/>
    <col min="13323" max="13323" width="12.7109375" style="391" customWidth="1"/>
    <col min="13324" max="13568" width="9.140625" style="391"/>
    <col min="13569" max="13569" width="4.7109375" style="391" customWidth="1"/>
    <col min="13570" max="13570" width="30.42578125" style="391" customWidth="1"/>
    <col min="13571" max="13571" width="25.28515625" style="391" customWidth="1"/>
    <col min="13572" max="13572" width="20" style="391" customWidth="1"/>
    <col min="13573" max="13573" width="14.140625" style="391" customWidth="1"/>
    <col min="13574" max="13574" width="23.7109375" style="391" customWidth="1"/>
    <col min="13575" max="13575" width="19" style="391" customWidth="1"/>
    <col min="13576" max="13576" width="28" style="391" customWidth="1"/>
    <col min="13577" max="13577" width="1" style="391" customWidth="1"/>
    <col min="13578" max="13578" width="9.85546875" style="391" customWidth="1"/>
    <col min="13579" max="13579" width="12.7109375" style="391" customWidth="1"/>
    <col min="13580" max="13824" width="9.140625" style="391"/>
    <col min="13825" max="13825" width="4.7109375" style="391" customWidth="1"/>
    <col min="13826" max="13826" width="30.42578125" style="391" customWidth="1"/>
    <col min="13827" max="13827" width="25.28515625" style="391" customWidth="1"/>
    <col min="13828" max="13828" width="20" style="391" customWidth="1"/>
    <col min="13829" max="13829" width="14.140625" style="391" customWidth="1"/>
    <col min="13830" max="13830" width="23.7109375" style="391" customWidth="1"/>
    <col min="13831" max="13831" width="19" style="391" customWidth="1"/>
    <col min="13832" max="13832" width="28" style="391" customWidth="1"/>
    <col min="13833" max="13833" width="1" style="391" customWidth="1"/>
    <col min="13834" max="13834" width="9.85546875" style="391" customWidth="1"/>
    <col min="13835" max="13835" width="12.7109375" style="391" customWidth="1"/>
    <col min="13836" max="14080" width="9.140625" style="391"/>
    <col min="14081" max="14081" width="4.7109375" style="391" customWidth="1"/>
    <col min="14082" max="14082" width="30.42578125" style="391" customWidth="1"/>
    <col min="14083" max="14083" width="25.28515625" style="391" customWidth="1"/>
    <col min="14084" max="14084" width="20" style="391" customWidth="1"/>
    <col min="14085" max="14085" width="14.140625" style="391" customWidth="1"/>
    <col min="14086" max="14086" width="23.7109375" style="391" customWidth="1"/>
    <col min="14087" max="14087" width="19" style="391" customWidth="1"/>
    <col min="14088" max="14088" width="28" style="391" customWidth="1"/>
    <col min="14089" max="14089" width="1" style="391" customWidth="1"/>
    <col min="14090" max="14090" width="9.85546875" style="391" customWidth="1"/>
    <col min="14091" max="14091" width="12.7109375" style="391" customWidth="1"/>
    <col min="14092" max="14336" width="9.140625" style="391"/>
    <col min="14337" max="14337" width="4.7109375" style="391" customWidth="1"/>
    <col min="14338" max="14338" width="30.42578125" style="391" customWidth="1"/>
    <col min="14339" max="14339" width="25.28515625" style="391" customWidth="1"/>
    <col min="14340" max="14340" width="20" style="391" customWidth="1"/>
    <col min="14341" max="14341" width="14.140625" style="391" customWidth="1"/>
    <col min="14342" max="14342" width="23.7109375" style="391" customWidth="1"/>
    <col min="14343" max="14343" width="19" style="391" customWidth="1"/>
    <col min="14344" max="14344" width="28" style="391" customWidth="1"/>
    <col min="14345" max="14345" width="1" style="391" customWidth="1"/>
    <col min="14346" max="14346" width="9.85546875" style="391" customWidth="1"/>
    <col min="14347" max="14347" width="12.7109375" style="391" customWidth="1"/>
    <col min="14348" max="14592" width="9.140625" style="391"/>
    <col min="14593" max="14593" width="4.7109375" style="391" customWidth="1"/>
    <col min="14594" max="14594" width="30.42578125" style="391" customWidth="1"/>
    <col min="14595" max="14595" width="25.28515625" style="391" customWidth="1"/>
    <col min="14596" max="14596" width="20" style="391" customWidth="1"/>
    <col min="14597" max="14597" width="14.140625" style="391" customWidth="1"/>
    <col min="14598" max="14598" width="23.7109375" style="391" customWidth="1"/>
    <col min="14599" max="14599" width="19" style="391" customWidth="1"/>
    <col min="14600" max="14600" width="28" style="391" customWidth="1"/>
    <col min="14601" max="14601" width="1" style="391" customWidth="1"/>
    <col min="14602" max="14602" width="9.85546875" style="391" customWidth="1"/>
    <col min="14603" max="14603" width="12.7109375" style="391" customWidth="1"/>
    <col min="14604" max="14848" width="9.140625" style="391"/>
    <col min="14849" max="14849" width="4.7109375" style="391" customWidth="1"/>
    <col min="14850" max="14850" width="30.42578125" style="391" customWidth="1"/>
    <col min="14851" max="14851" width="25.28515625" style="391" customWidth="1"/>
    <col min="14852" max="14852" width="20" style="391" customWidth="1"/>
    <col min="14853" max="14853" width="14.140625" style="391" customWidth="1"/>
    <col min="14854" max="14854" width="23.7109375" style="391" customWidth="1"/>
    <col min="14855" max="14855" width="19" style="391" customWidth="1"/>
    <col min="14856" max="14856" width="28" style="391" customWidth="1"/>
    <col min="14857" max="14857" width="1" style="391" customWidth="1"/>
    <col min="14858" max="14858" width="9.85546875" style="391" customWidth="1"/>
    <col min="14859" max="14859" width="12.7109375" style="391" customWidth="1"/>
    <col min="14860" max="15104" width="9.140625" style="391"/>
    <col min="15105" max="15105" width="4.7109375" style="391" customWidth="1"/>
    <col min="15106" max="15106" width="30.42578125" style="391" customWidth="1"/>
    <col min="15107" max="15107" width="25.28515625" style="391" customWidth="1"/>
    <col min="15108" max="15108" width="20" style="391" customWidth="1"/>
    <col min="15109" max="15109" width="14.140625" style="391" customWidth="1"/>
    <col min="15110" max="15110" width="23.7109375" style="391" customWidth="1"/>
    <col min="15111" max="15111" width="19" style="391" customWidth="1"/>
    <col min="15112" max="15112" width="28" style="391" customWidth="1"/>
    <col min="15113" max="15113" width="1" style="391" customWidth="1"/>
    <col min="15114" max="15114" width="9.85546875" style="391" customWidth="1"/>
    <col min="15115" max="15115" width="12.7109375" style="391" customWidth="1"/>
    <col min="15116" max="15360" width="9.140625" style="391"/>
    <col min="15361" max="15361" width="4.7109375" style="391" customWidth="1"/>
    <col min="15362" max="15362" width="30.42578125" style="391" customWidth="1"/>
    <col min="15363" max="15363" width="25.28515625" style="391" customWidth="1"/>
    <col min="15364" max="15364" width="20" style="391" customWidth="1"/>
    <col min="15365" max="15365" width="14.140625" style="391" customWidth="1"/>
    <col min="15366" max="15366" width="23.7109375" style="391" customWidth="1"/>
    <col min="15367" max="15367" width="19" style="391" customWidth="1"/>
    <col min="15368" max="15368" width="28" style="391" customWidth="1"/>
    <col min="15369" max="15369" width="1" style="391" customWidth="1"/>
    <col min="15370" max="15370" width="9.85546875" style="391" customWidth="1"/>
    <col min="15371" max="15371" width="12.7109375" style="391" customWidth="1"/>
    <col min="15372" max="15616" width="9.140625" style="391"/>
    <col min="15617" max="15617" width="4.7109375" style="391" customWidth="1"/>
    <col min="15618" max="15618" width="30.42578125" style="391" customWidth="1"/>
    <col min="15619" max="15619" width="25.28515625" style="391" customWidth="1"/>
    <col min="15620" max="15620" width="20" style="391" customWidth="1"/>
    <col min="15621" max="15621" width="14.140625" style="391" customWidth="1"/>
    <col min="15622" max="15622" width="23.7109375" style="391" customWidth="1"/>
    <col min="15623" max="15623" width="19" style="391" customWidth="1"/>
    <col min="15624" max="15624" width="28" style="391" customWidth="1"/>
    <col min="15625" max="15625" width="1" style="391" customWidth="1"/>
    <col min="15626" max="15626" width="9.85546875" style="391" customWidth="1"/>
    <col min="15627" max="15627" width="12.7109375" style="391" customWidth="1"/>
    <col min="15628" max="15872" width="9.140625" style="391"/>
    <col min="15873" max="15873" width="4.7109375" style="391" customWidth="1"/>
    <col min="15874" max="15874" width="30.42578125" style="391" customWidth="1"/>
    <col min="15875" max="15875" width="25.28515625" style="391" customWidth="1"/>
    <col min="15876" max="15876" width="20" style="391" customWidth="1"/>
    <col min="15877" max="15877" width="14.140625" style="391" customWidth="1"/>
    <col min="15878" max="15878" width="23.7109375" style="391" customWidth="1"/>
    <col min="15879" max="15879" width="19" style="391" customWidth="1"/>
    <col min="15880" max="15880" width="28" style="391" customWidth="1"/>
    <col min="15881" max="15881" width="1" style="391" customWidth="1"/>
    <col min="15882" max="15882" width="9.85546875" style="391" customWidth="1"/>
    <col min="15883" max="15883" width="12.7109375" style="391" customWidth="1"/>
    <col min="15884" max="16128" width="9.140625" style="391"/>
    <col min="16129" max="16129" width="4.7109375" style="391" customWidth="1"/>
    <col min="16130" max="16130" width="30.42578125" style="391" customWidth="1"/>
    <col min="16131" max="16131" width="25.28515625" style="391" customWidth="1"/>
    <col min="16132" max="16132" width="20" style="391" customWidth="1"/>
    <col min="16133" max="16133" width="14.140625" style="391" customWidth="1"/>
    <col min="16134" max="16134" width="23.7109375" style="391" customWidth="1"/>
    <col min="16135" max="16135" width="19" style="391" customWidth="1"/>
    <col min="16136" max="16136" width="28" style="391" customWidth="1"/>
    <col min="16137" max="16137" width="1" style="391" customWidth="1"/>
    <col min="16138" max="16138" width="9.85546875" style="391" customWidth="1"/>
    <col min="16139" max="16139" width="12.7109375" style="391" customWidth="1"/>
    <col min="16140" max="16384" width="9.140625" style="391"/>
  </cols>
  <sheetData>
    <row r="1" spans="1:12" s="402" customFormat="1" ht="15" x14ac:dyDescent="0.2">
      <c r="A1" s="131" t="s">
        <v>292</v>
      </c>
      <c r="B1" s="400"/>
      <c r="C1" s="400"/>
      <c r="D1" s="400"/>
      <c r="E1" s="400"/>
      <c r="F1" s="400"/>
      <c r="G1" s="401"/>
      <c r="H1" s="296" t="s">
        <v>186</v>
      </c>
      <c r="I1" s="401"/>
      <c r="J1" s="62"/>
      <c r="K1" s="62"/>
      <c r="L1" s="62"/>
    </row>
    <row r="2" spans="1:12" s="402" customFormat="1" ht="15" x14ac:dyDescent="0.3">
      <c r="A2" s="101" t="s">
        <v>128</v>
      </c>
      <c r="B2" s="400"/>
      <c r="C2" s="400"/>
      <c r="D2" s="400"/>
      <c r="E2" s="400"/>
      <c r="F2" s="400"/>
      <c r="G2" s="403"/>
      <c r="H2" s="478" t="s">
        <v>634</v>
      </c>
      <c r="I2" s="478"/>
      <c r="J2" s="62"/>
      <c r="K2" s="62"/>
      <c r="L2" s="62"/>
    </row>
    <row r="3" spans="1:12" s="402" customFormat="1" ht="15" x14ac:dyDescent="0.2">
      <c r="A3" s="400"/>
      <c r="B3" s="400"/>
      <c r="C3" s="400"/>
      <c r="D3" s="400"/>
      <c r="E3" s="400"/>
      <c r="F3" s="400"/>
      <c r="G3" s="403"/>
      <c r="H3" s="135"/>
      <c r="I3" s="403"/>
      <c r="J3" s="62"/>
      <c r="K3" s="62"/>
      <c r="L3" s="62"/>
    </row>
    <row r="4" spans="1:12" s="2" customFormat="1" ht="15" x14ac:dyDescent="0.3">
      <c r="A4" s="72" t="str">
        <f>'[4]ფორმა N2'!A4</f>
        <v>ანგარიშვალდებული პირის დასახელება:</v>
      </c>
      <c r="B4" s="72"/>
      <c r="C4" s="72"/>
      <c r="D4" s="72"/>
      <c r="E4" s="400"/>
      <c r="F4" s="400"/>
      <c r="G4" s="400"/>
      <c r="H4" s="400"/>
      <c r="I4" s="401"/>
      <c r="J4" s="404"/>
      <c r="K4" s="404"/>
      <c r="L4" s="402"/>
    </row>
    <row r="5" spans="1:12" s="2" customFormat="1" ht="15" x14ac:dyDescent="0.3">
      <c r="A5" s="385" t="s">
        <v>633</v>
      </c>
      <c r="B5" s="386"/>
      <c r="C5" s="386"/>
      <c r="D5" s="386"/>
      <c r="E5" s="387"/>
      <c r="F5" s="405"/>
      <c r="G5" s="405"/>
      <c r="H5" s="405"/>
      <c r="I5" s="401"/>
      <c r="J5" s="404"/>
      <c r="K5" s="404"/>
      <c r="L5" s="12"/>
    </row>
    <row r="6" spans="1:12" s="402" customFormat="1" ht="13.5" x14ac:dyDescent="0.2">
      <c r="A6" s="136"/>
      <c r="B6" s="137"/>
      <c r="C6" s="137"/>
      <c r="D6" s="137"/>
      <c r="E6" s="400"/>
      <c r="F6" s="400"/>
      <c r="G6" s="400"/>
      <c r="H6" s="400"/>
      <c r="I6" s="401"/>
      <c r="J6" s="404"/>
      <c r="K6" s="404"/>
      <c r="L6" s="404"/>
    </row>
    <row r="7" spans="1:12" ht="30" x14ac:dyDescent="0.2">
      <c r="A7" s="392" t="s">
        <v>64</v>
      </c>
      <c r="B7" s="392" t="s">
        <v>358</v>
      </c>
      <c r="C7" s="394" t="s">
        <v>359</v>
      </c>
      <c r="D7" s="394" t="s">
        <v>223</v>
      </c>
      <c r="E7" s="394" t="s">
        <v>635</v>
      </c>
      <c r="F7" s="394" t="s">
        <v>228</v>
      </c>
      <c r="G7" s="394" t="s">
        <v>229</v>
      </c>
      <c r="H7" s="394" t="s">
        <v>230</v>
      </c>
      <c r="I7" s="401"/>
    </row>
    <row r="8" spans="1:12" ht="15" x14ac:dyDescent="0.2">
      <c r="A8" s="392">
        <v>1</v>
      </c>
      <c r="B8" s="392">
        <v>2</v>
      </c>
      <c r="C8" s="394">
        <v>3</v>
      </c>
      <c r="D8" s="392">
        <v>4</v>
      </c>
      <c r="E8" s="394">
        <v>5</v>
      </c>
      <c r="F8" s="392">
        <v>6</v>
      </c>
      <c r="G8" s="394">
        <v>7</v>
      </c>
      <c r="H8" s="394">
        <v>8</v>
      </c>
      <c r="I8" s="401"/>
    </row>
    <row r="9" spans="1:12" ht="15" x14ac:dyDescent="0.3">
      <c r="A9" s="407">
        <v>1</v>
      </c>
      <c r="B9" s="397" t="s">
        <v>226</v>
      </c>
      <c r="C9" s="397" t="s">
        <v>636</v>
      </c>
      <c r="D9" s="397" t="s">
        <v>637</v>
      </c>
      <c r="E9" s="397">
        <v>480.8</v>
      </c>
      <c r="F9" s="397">
        <v>146823.32999999999</v>
      </c>
      <c r="G9" s="408">
        <v>38890</v>
      </c>
      <c r="H9" s="397"/>
      <c r="I9" s="401"/>
    </row>
    <row r="10" spans="1:12" ht="15" x14ac:dyDescent="0.3">
      <c r="A10" s="407">
        <v>2</v>
      </c>
      <c r="B10" s="397" t="s">
        <v>226</v>
      </c>
      <c r="C10" s="397" t="s">
        <v>638</v>
      </c>
      <c r="D10" s="397" t="s">
        <v>639</v>
      </c>
      <c r="E10" s="397">
        <v>108.5</v>
      </c>
      <c r="F10" s="397">
        <v>17404.71</v>
      </c>
      <c r="G10" s="408">
        <v>38922</v>
      </c>
      <c r="H10" s="397"/>
      <c r="I10" s="401"/>
    </row>
    <row r="11" spans="1:12" ht="15" x14ac:dyDescent="0.3">
      <c r="A11" s="407">
        <v>3</v>
      </c>
      <c r="B11" s="397" t="s">
        <v>226</v>
      </c>
      <c r="C11" s="397" t="s">
        <v>640</v>
      </c>
      <c r="D11" s="397" t="s">
        <v>641</v>
      </c>
      <c r="E11" s="397">
        <v>77</v>
      </c>
      <c r="F11" s="397">
        <v>19295.45</v>
      </c>
      <c r="G11" s="408">
        <v>39210</v>
      </c>
      <c r="H11" s="397"/>
      <c r="I11" s="401"/>
    </row>
    <row r="12" spans="1:12" ht="15" x14ac:dyDescent="0.3">
      <c r="A12" s="407">
        <v>4</v>
      </c>
      <c r="B12" s="397" t="s">
        <v>226</v>
      </c>
      <c r="C12" s="397" t="s">
        <v>642</v>
      </c>
      <c r="D12" s="397" t="s">
        <v>643</v>
      </c>
      <c r="E12" s="397">
        <v>180</v>
      </c>
      <c r="F12" s="397">
        <v>55000</v>
      </c>
      <c r="G12" s="408">
        <v>41124</v>
      </c>
      <c r="H12" s="397"/>
      <c r="I12" s="401"/>
    </row>
    <row r="13" spans="1:12" ht="15" x14ac:dyDescent="0.3">
      <c r="A13" s="407">
        <v>5</v>
      </c>
      <c r="B13" s="397" t="s">
        <v>226</v>
      </c>
      <c r="C13" s="397" t="s">
        <v>644</v>
      </c>
      <c r="D13" s="397" t="s">
        <v>645</v>
      </c>
      <c r="E13" s="397">
        <v>250.7</v>
      </c>
      <c r="F13" s="397">
        <v>224105</v>
      </c>
      <c r="G13" s="408">
        <v>40165</v>
      </c>
      <c r="H13" s="397"/>
      <c r="I13" s="401"/>
    </row>
    <row r="14" spans="1:12" ht="15" x14ac:dyDescent="0.3">
      <c r="A14" s="407">
        <v>6</v>
      </c>
      <c r="B14" s="397" t="s">
        <v>226</v>
      </c>
      <c r="C14" s="397" t="s">
        <v>646</v>
      </c>
      <c r="D14" s="397" t="s">
        <v>647</v>
      </c>
      <c r="E14" s="397">
        <v>2406.19</v>
      </c>
      <c r="F14" s="397">
        <v>2865918.99</v>
      </c>
      <c r="G14" s="408">
        <v>40843</v>
      </c>
      <c r="H14" s="397"/>
      <c r="I14" s="401"/>
    </row>
    <row r="15" spans="1:12" ht="15" x14ac:dyDescent="0.3">
      <c r="A15" s="407">
        <v>7</v>
      </c>
      <c r="B15" s="397" t="s">
        <v>226</v>
      </c>
      <c r="C15" s="397" t="s">
        <v>648</v>
      </c>
      <c r="D15" s="397" t="s">
        <v>649</v>
      </c>
      <c r="E15" s="397">
        <v>52</v>
      </c>
      <c r="F15" s="397">
        <v>31509.599999999999</v>
      </c>
      <c r="G15" s="408">
        <v>41271</v>
      </c>
      <c r="H15" s="397"/>
      <c r="I15" s="401"/>
    </row>
    <row r="16" spans="1:12" s="402" customFormat="1" ht="15" x14ac:dyDescent="0.3">
      <c r="A16" s="407" t="s">
        <v>265</v>
      </c>
      <c r="B16" s="397"/>
      <c r="C16" s="397"/>
      <c r="D16" s="397"/>
      <c r="E16" s="397"/>
      <c r="F16" s="397"/>
      <c r="G16" s="408"/>
      <c r="H16" s="397"/>
      <c r="I16" s="401"/>
      <c r="J16" s="404"/>
      <c r="K16" s="404"/>
      <c r="L16" s="404"/>
    </row>
    <row r="17" spans="1:12" s="402" customFormat="1" x14ac:dyDescent="0.2">
      <c r="J17" s="404"/>
      <c r="K17" s="404"/>
      <c r="L17" s="404"/>
    </row>
    <row r="18" spans="1:12" s="402" customFormat="1" x14ac:dyDescent="0.2"/>
    <row r="19" spans="1:12" s="402" customFormat="1" x14ac:dyDescent="0.2">
      <c r="A19" s="391"/>
    </row>
    <row r="20" spans="1:12" s="2" customFormat="1" ht="15" x14ac:dyDescent="0.3">
      <c r="B20" s="67" t="s">
        <v>96</v>
      </c>
      <c r="E20" s="297"/>
    </row>
    <row r="21" spans="1:12" s="2" customFormat="1" ht="15" x14ac:dyDescent="0.3">
      <c r="C21" s="66"/>
      <c r="E21" s="66"/>
      <c r="F21" s="409"/>
      <c r="G21" s="410"/>
      <c r="H21" s="410"/>
      <c r="I21" s="410"/>
    </row>
    <row r="22" spans="1:12" s="2" customFormat="1" ht="15" x14ac:dyDescent="0.3">
      <c r="A22" s="410"/>
      <c r="C22" s="65" t="s">
        <v>255</v>
      </c>
      <c r="E22" s="12" t="s">
        <v>260</v>
      </c>
      <c r="F22" s="411"/>
      <c r="G22" s="410"/>
      <c r="H22" s="410"/>
      <c r="I22" s="410"/>
    </row>
    <row r="23" spans="1:12" s="2" customFormat="1" ht="15" x14ac:dyDescent="0.3">
      <c r="A23" s="410"/>
      <c r="C23" s="61" t="s">
        <v>127</v>
      </c>
      <c r="E23" s="2" t="s">
        <v>256</v>
      </c>
      <c r="F23" s="410"/>
      <c r="G23" s="410"/>
      <c r="H23" s="410"/>
      <c r="I23" s="410"/>
    </row>
    <row r="24" spans="1:12" s="410" customFormat="1" ht="15" x14ac:dyDescent="0.3">
      <c r="B24" s="2"/>
      <c r="C24" s="391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432" customWidth="1"/>
    <col min="2" max="2" width="23.28515625" style="432" customWidth="1"/>
    <col min="3" max="4" width="17.7109375" style="432" customWidth="1"/>
    <col min="5" max="6" width="14.140625" style="415" customWidth="1"/>
    <col min="7" max="7" width="20.42578125" style="415" customWidth="1"/>
    <col min="8" max="8" width="23.7109375" style="415" customWidth="1"/>
    <col min="9" max="9" width="21.42578125" style="415" customWidth="1"/>
    <col min="10" max="10" width="1" style="449" customWidth="1"/>
    <col min="11" max="256" width="9.140625" style="432"/>
    <col min="257" max="257" width="4.7109375" style="432" customWidth="1"/>
    <col min="258" max="258" width="23.28515625" style="432" customWidth="1"/>
    <col min="259" max="260" width="17.7109375" style="432" customWidth="1"/>
    <col min="261" max="262" width="14.140625" style="432" customWidth="1"/>
    <col min="263" max="263" width="20.42578125" style="432" customWidth="1"/>
    <col min="264" max="264" width="23.7109375" style="432" customWidth="1"/>
    <col min="265" max="265" width="21.42578125" style="432" customWidth="1"/>
    <col min="266" max="266" width="1" style="432" customWidth="1"/>
    <col min="267" max="512" width="9.140625" style="432"/>
    <col min="513" max="513" width="4.7109375" style="432" customWidth="1"/>
    <col min="514" max="514" width="23.28515625" style="432" customWidth="1"/>
    <col min="515" max="516" width="17.7109375" style="432" customWidth="1"/>
    <col min="517" max="518" width="14.140625" style="432" customWidth="1"/>
    <col min="519" max="519" width="20.42578125" style="432" customWidth="1"/>
    <col min="520" max="520" width="23.7109375" style="432" customWidth="1"/>
    <col min="521" max="521" width="21.42578125" style="432" customWidth="1"/>
    <col min="522" max="522" width="1" style="432" customWidth="1"/>
    <col min="523" max="768" width="9.140625" style="432"/>
    <col min="769" max="769" width="4.7109375" style="432" customWidth="1"/>
    <col min="770" max="770" width="23.28515625" style="432" customWidth="1"/>
    <col min="771" max="772" width="17.7109375" style="432" customWidth="1"/>
    <col min="773" max="774" width="14.140625" style="432" customWidth="1"/>
    <col min="775" max="775" width="20.42578125" style="432" customWidth="1"/>
    <col min="776" max="776" width="23.7109375" style="432" customWidth="1"/>
    <col min="777" max="777" width="21.42578125" style="432" customWidth="1"/>
    <col min="778" max="778" width="1" style="432" customWidth="1"/>
    <col min="779" max="1024" width="9.140625" style="432"/>
    <col min="1025" max="1025" width="4.7109375" style="432" customWidth="1"/>
    <col min="1026" max="1026" width="23.28515625" style="432" customWidth="1"/>
    <col min="1027" max="1028" width="17.7109375" style="432" customWidth="1"/>
    <col min="1029" max="1030" width="14.140625" style="432" customWidth="1"/>
    <col min="1031" max="1031" width="20.42578125" style="432" customWidth="1"/>
    <col min="1032" max="1032" width="23.7109375" style="432" customWidth="1"/>
    <col min="1033" max="1033" width="21.42578125" style="432" customWidth="1"/>
    <col min="1034" max="1034" width="1" style="432" customWidth="1"/>
    <col min="1035" max="1280" width="9.140625" style="432"/>
    <col min="1281" max="1281" width="4.7109375" style="432" customWidth="1"/>
    <col min="1282" max="1282" width="23.28515625" style="432" customWidth="1"/>
    <col min="1283" max="1284" width="17.7109375" style="432" customWidth="1"/>
    <col min="1285" max="1286" width="14.140625" style="432" customWidth="1"/>
    <col min="1287" max="1287" width="20.42578125" style="432" customWidth="1"/>
    <col min="1288" max="1288" width="23.7109375" style="432" customWidth="1"/>
    <col min="1289" max="1289" width="21.42578125" style="432" customWidth="1"/>
    <col min="1290" max="1290" width="1" style="432" customWidth="1"/>
    <col min="1291" max="1536" width="9.140625" style="432"/>
    <col min="1537" max="1537" width="4.7109375" style="432" customWidth="1"/>
    <col min="1538" max="1538" width="23.28515625" style="432" customWidth="1"/>
    <col min="1539" max="1540" width="17.7109375" style="432" customWidth="1"/>
    <col min="1541" max="1542" width="14.140625" style="432" customWidth="1"/>
    <col min="1543" max="1543" width="20.42578125" style="432" customWidth="1"/>
    <col min="1544" max="1544" width="23.7109375" style="432" customWidth="1"/>
    <col min="1545" max="1545" width="21.42578125" style="432" customWidth="1"/>
    <col min="1546" max="1546" width="1" style="432" customWidth="1"/>
    <col min="1547" max="1792" width="9.140625" style="432"/>
    <col min="1793" max="1793" width="4.7109375" style="432" customWidth="1"/>
    <col min="1794" max="1794" width="23.28515625" style="432" customWidth="1"/>
    <col min="1795" max="1796" width="17.7109375" style="432" customWidth="1"/>
    <col min="1797" max="1798" width="14.140625" style="432" customWidth="1"/>
    <col min="1799" max="1799" width="20.42578125" style="432" customWidth="1"/>
    <col min="1800" max="1800" width="23.7109375" style="432" customWidth="1"/>
    <col min="1801" max="1801" width="21.42578125" style="432" customWidth="1"/>
    <col min="1802" max="1802" width="1" style="432" customWidth="1"/>
    <col min="1803" max="2048" width="9.140625" style="432"/>
    <col min="2049" max="2049" width="4.7109375" style="432" customWidth="1"/>
    <col min="2050" max="2050" width="23.28515625" style="432" customWidth="1"/>
    <col min="2051" max="2052" width="17.7109375" style="432" customWidth="1"/>
    <col min="2053" max="2054" width="14.140625" style="432" customWidth="1"/>
    <col min="2055" max="2055" width="20.42578125" style="432" customWidth="1"/>
    <col min="2056" max="2056" width="23.7109375" style="432" customWidth="1"/>
    <col min="2057" max="2057" width="21.42578125" style="432" customWidth="1"/>
    <col min="2058" max="2058" width="1" style="432" customWidth="1"/>
    <col min="2059" max="2304" width="9.140625" style="432"/>
    <col min="2305" max="2305" width="4.7109375" style="432" customWidth="1"/>
    <col min="2306" max="2306" width="23.28515625" style="432" customWidth="1"/>
    <col min="2307" max="2308" width="17.7109375" style="432" customWidth="1"/>
    <col min="2309" max="2310" width="14.140625" style="432" customWidth="1"/>
    <col min="2311" max="2311" width="20.42578125" style="432" customWidth="1"/>
    <col min="2312" max="2312" width="23.7109375" style="432" customWidth="1"/>
    <col min="2313" max="2313" width="21.42578125" style="432" customWidth="1"/>
    <col min="2314" max="2314" width="1" style="432" customWidth="1"/>
    <col min="2315" max="2560" width="9.140625" style="432"/>
    <col min="2561" max="2561" width="4.7109375" style="432" customWidth="1"/>
    <col min="2562" max="2562" width="23.28515625" style="432" customWidth="1"/>
    <col min="2563" max="2564" width="17.7109375" style="432" customWidth="1"/>
    <col min="2565" max="2566" width="14.140625" style="432" customWidth="1"/>
    <col min="2567" max="2567" width="20.42578125" style="432" customWidth="1"/>
    <col min="2568" max="2568" width="23.7109375" style="432" customWidth="1"/>
    <col min="2569" max="2569" width="21.42578125" style="432" customWidth="1"/>
    <col min="2570" max="2570" width="1" style="432" customWidth="1"/>
    <col min="2571" max="2816" width="9.140625" style="432"/>
    <col min="2817" max="2817" width="4.7109375" style="432" customWidth="1"/>
    <col min="2818" max="2818" width="23.28515625" style="432" customWidth="1"/>
    <col min="2819" max="2820" width="17.7109375" style="432" customWidth="1"/>
    <col min="2821" max="2822" width="14.140625" style="432" customWidth="1"/>
    <col min="2823" max="2823" width="20.42578125" style="432" customWidth="1"/>
    <col min="2824" max="2824" width="23.7109375" style="432" customWidth="1"/>
    <col min="2825" max="2825" width="21.42578125" style="432" customWidth="1"/>
    <col min="2826" max="2826" width="1" style="432" customWidth="1"/>
    <col min="2827" max="3072" width="9.140625" style="432"/>
    <col min="3073" max="3073" width="4.7109375" style="432" customWidth="1"/>
    <col min="3074" max="3074" width="23.28515625" style="432" customWidth="1"/>
    <col min="3075" max="3076" width="17.7109375" style="432" customWidth="1"/>
    <col min="3077" max="3078" width="14.140625" style="432" customWidth="1"/>
    <col min="3079" max="3079" width="20.42578125" style="432" customWidth="1"/>
    <col min="3080" max="3080" width="23.7109375" style="432" customWidth="1"/>
    <col min="3081" max="3081" width="21.42578125" style="432" customWidth="1"/>
    <col min="3082" max="3082" width="1" style="432" customWidth="1"/>
    <col min="3083" max="3328" width="9.140625" style="432"/>
    <col min="3329" max="3329" width="4.7109375" style="432" customWidth="1"/>
    <col min="3330" max="3330" width="23.28515625" style="432" customWidth="1"/>
    <col min="3331" max="3332" width="17.7109375" style="432" customWidth="1"/>
    <col min="3333" max="3334" width="14.140625" style="432" customWidth="1"/>
    <col min="3335" max="3335" width="20.42578125" style="432" customWidth="1"/>
    <col min="3336" max="3336" width="23.7109375" style="432" customWidth="1"/>
    <col min="3337" max="3337" width="21.42578125" style="432" customWidth="1"/>
    <col min="3338" max="3338" width="1" style="432" customWidth="1"/>
    <col min="3339" max="3584" width="9.140625" style="432"/>
    <col min="3585" max="3585" width="4.7109375" style="432" customWidth="1"/>
    <col min="3586" max="3586" width="23.28515625" style="432" customWidth="1"/>
    <col min="3587" max="3588" width="17.7109375" style="432" customWidth="1"/>
    <col min="3589" max="3590" width="14.140625" style="432" customWidth="1"/>
    <col min="3591" max="3591" width="20.42578125" style="432" customWidth="1"/>
    <col min="3592" max="3592" width="23.7109375" style="432" customWidth="1"/>
    <col min="3593" max="3593" width="21.42578125" style="432" customWidth="1"/>
    <col min="3594" max="3594" width="1" style="432" customWidth="1"/>
    <col min="3595" max="3840" width="9.140625" style="432"/>
    <col min="3841" max="3841" width="4.7109375" style="432" customWidth="1"/>
    <col min="3842" max="3842" width="23.28515625" style="432" customWidth="1"/>
    <col min="3843" max="3844" width="17.7109375" style="432" customWidth="1"/>
    <col min="3845" max="3846" width="14.140625" style="432" customWidth="1"/>
    <col min="3847" max="3847" width="20.42578125" style="432" customWidth="1"/>
    <col min="3848" max="3848" width="23.7109375" style="432" customWidth="1"/>
    <col min="3849" max="3849" width="21.42578125" style="432" customWidth="1"/>
    <col min="3850" max="3850" width="1" style="432" customWidth="1"/>
    <col min="3851" max="4096" width="9.140625" style="432"/>
    <col min="4097" max="4097" width="4.7109375" style="432" customWidth="1"/>
    <col min="4098" max="4098" width="23.28515625" style="432" customWidth="1"/>
    <col min="4099" max="4100" width="17.7109375" style="432" customWidth="1"/>
    <col min="4101" max="4102" width="14.140625" style="432" customWidth="1"/>
    <col min="4103" max="4103" width="20.42578125" style="432" customWidth="1"/>
    <col min="4104" max="4104" width="23.7109375" style="432" customWidth="1"/>
    <col min="4105" max="4105" width="21.42578125" style="432" customWidth="1"/>
    <col min="4106" max="4106" width="1" style="432" customWidth="1"/>
    <col min="4107" max="4352" width="9.140625" style="432"/>
    <col min="4353" max="4353" width="4.7109375" style="432" customWidth="1"/>
    <col min="4354" max="4354" width="23.28515625" style="432" customWidth="1"/>
    <col min="4355" max="4356" width="17.7109375" style="432" customWidth="1"/>
    <col min="4357" max="4358" width="14.140625" style="432" customWidth="1"/>
    <col min="4359" max="4359" width="20.42578125" style="432" customWidth="1"/>
    <col min="4360" max="4360" width="23.7109375" style="432" customWidth="1"/>
    <col min="4361" max="4361" width="21.42578125" style="432" customWidth="1"/>
    <col min="4362" max="4362" width="1" style="432" customWidth="1"/>
    <col min="4363" max="4608" width="9.140625" style="432"/>
    <col min="4609" max="4609" width="4.7109375" style="432" customWidth="1"/>
    <col min="4610" max="4610" width="23.28515625" style="432" customWidth="1"/>
    <col min="4611" max="4612" width="17.7109375" style="432" customWidth="1"/>
    <col min="4613" max="4614" width="14.140625" style="432" customWidth="1"/>
    <col min="4615" max="4615" width="20.42578125" style="432" customWidth="1"/>
    <col min="4616" max="4616" width="23.7109375" style="432" customWidth="1"/>
    <col min="4617" max="4617" width="21.42578125" style="432" customWidth="1"/>
    <col min="4618" max="4618" width="1" style="432" customWidth="1"/>
    <col min="4619" max="4864" width="9.140625" style="432"/>
    <col min="4865" max="4865" width="4.7109375" style="432" customWidth="1"/>
    <col min="4866" max="4866" width="23.28515625" style="432" customWidth="1"/>
    <col min="4867" max="4868" width="17.7109375" style="432" customWidth="1"/>
    <col min="4869" max="4870" width="14.140625" style="432" customWidth="1"/>
    <col min="4871" max="4871" width="20.42578125" style="432" customWidth="1"/>
    <col min="4872" max="4872" width="23.7109375" style="432" customWidth="1"/>
    <col min="4873" max="4873" width="21.42578125" style="432" customWidth="1"/>
    <col min="4874" max="4874" width="1" style="432" customWidth="1"/>
    <col min="4875" max="5120" width="9.140625" style="432"/>
    <col min="5121" max="5121" width="4.7109375" style="432" customWidth="1"/>
    <col min="5122" max="5122" width="23.28515625" style="432" customWidth="1"/>
    <col min="5123" max="5124" width="17.7109375" style="432" customWidth="1"/>
    <col min="5125" max="5126" width="14.140625" style="432" customWidth="1"/>
    <col min="5127" max="5127" width="20.42578125" style="432" customWidth="1"/>
    <col min="5128" max="5128" width="23.7109375" style="432" customWidth="1"/>
    <col min="5129" max="5129" width="21.42578125" style="432" customWidth="1"/>
    <col min="5130" max="5130" width="1" style="432" customWidth="1"/>
    <col min="5131" max="5376" width="9.140625" style="432"/>
    <col min="5377" max="5377" width="4.7109375" style="432" customWidth="1"/>
    <col min="5378" max="5378" width="23.28515625" style="432" customWidth="1"/>
    <col min="5379" max="5380" width="17.7109375" style="432" customWidth="1"/>
    <col min="5381" max="5382" width="14.140625" style="432" customWidth="1"/>
    <col min="5383" max="5383" width="20.42578125" style="432" customWidth="1"/>
    <col min="5384" max="5384" width="23.7109375" style="432" customWidth="1"/>
    <col min="5385" max="5385" width="21.42578125" style="432" customWidth="1"/>
    <col min="5386" max="5386" width="1" style="432" customWidth="1"/>
    <col min="5387" max="5632" width="9.140625" style="432"/>
    <col min="5633" max="5633" width="4.7109375" style="432" customWidth="1"/>
    <col min="5634" max="5634" width="23.28515625" style="432" customWidth="1"/>
    <col min="5635" max="5636" width="17.7109375" style="432" customWidth="1"/>
    <col min="5637" max="5638" width="14.140625" style="432" customWidth="1"/>
    <col min="5639" max="5639" width="20.42578125" style="432" customWidth="1"/>
    <col min="5640" max="5640" width="23.7109375" style="432" customWidth="1"/>
    <col min="5641" max="5641" width="21.42578125" style="432" customWidth="1"/>
    <col min="5642" max="5642" width="1" style="432" customWidth="1"/>
    <col min="5643" max="5888" width="9.140625" style="432"/>
    <col min="5889" max="5889" width="4.7109375" style="432" customWidth="1"/>
    <col min="5890" max="5890" width="23.28515625" style="432" customWidth="1"/>
    <col min="5891" max="5892" width="17.7109375" style="432" customWidth="1"/>
    <col min="5893" max="5894" width="14.140625" style="432" customWidth="1"/>
    <col min="5895" max="5895" width="20.42578125" style="432" customWidth="1"/>
    <col min="5896" max="5896" width="23.7109375" style="432" customWidth="1"/>
    <col min="5897" max="5897" width="21.42578125" style="432" customWidth="1"/>
    <col min="5898" max="5898" width="1" style="432" customWidth="1"/>
    <col min="5899" max="6144" width="9.140625" style="432"/>
    <col min="6145" max="6145" width="4.7109375" style="432" customWidth="1"/>
    <col min="6146" max="6146" width="23.28515625" style="432" customWidth="1"/>
    <col min="6147" max="6148" width="17.7109375" style="432" customWidth="1"/>
    <col min="6149" max="6150" width="14.140625" style="432" customWidth="1"/>
    <col min="6151" max="6151" width="20.42578125" style="432" customWidth="1"/>
    <col min="6152" max="6152" width="23.7109375" style="432" customWidth="1"/>
    <col min="6153" max="6153" width="21.42578125" style="432" customWidth="1"/>
    <col min="6154" max="6154" width="1" style="432" customWidth="1"/>
    <col min="6155" max="6400" width="9.140625" style="432"/>
    <col min="6401" max="6401" width="4.7109375" style="432" customWidth="1"/>
    <col min="6402" max="6402" width="23.28515625" style="432" customWidth="1"/>
    <col min="6403" max="6404" width="17.7109375" style="432" customWidth="1"/>
    <col min="6405" max="6406" width="14.140625" style="432" customWidth="1"/>
    <col min="6407" max="6407" width="20.42578125" style="432" customWidth="1"/>
    <col min="6408" max="6408" width="23.7109375" style="432" customWidth="1"/>
    <col min="6409" max="6409" width="21.42578125" style="432" customWidth="1"/>
    <col min="6410" max="6410" width="1" style="432" customWidth="1"/>
    <col min="6411" max="6656" width="9.140625" style="432"/>
    <col min="6657" max="6657" width="4.7109375" style="432" customWidth="1"/>
    <col min="6658" max="6658" width="23.28515625" style="432" customWidth="1"/>
    <col min="6659" max="6660" width="17.7109375" style="432" customWidth="1"/>
    <col min="6661" max="6662" width="14.140625" style="432" customWidth="1"/>
    <col min="6663" max="6663" width="20.42578125" style="432" customWidth="1"/>
    <col min="6664" max="6664" width="23.7109375" style="432" customWidth="1"/>
    <col min="6665" max="6665" width="21.42578125" style="432" customWidth="1"/>
    <col min="6666" max="6666" width="1" style="432" customWidth="1"/>
    <col min="6667" max="6912" width="9.140625" style="432"/>
    <col min="6913" max="6913" width="4.7109375" style="432" customWidth="1"/>
    <col min="6914" max="6914" width="23.28515625" style="432" customWidth="1"/>
    <col min="6915" max="6916" width="17.7109375" style="432" customWidth="1"/>
    <col min="6917" max="6918" width="14.140625" style="432" customWidth="1"/>
    <col min="6919" max="6919" width="20.42578125" style="432" customWidth="1"/>
    <col min="6920" max="6920" width="23.7109375" style="432" customWidth="1"/>
    <col min="6921" max="6921" width="21.42578125" style="432" customWidth="1"/>
    <col min="6922" max="6922" width="1" style="432" customWidth="1"/>
    <col min="6923" max="7168" width="9.140625" style="432"/>
    <col min="7169" max="7169" width="4.7109375" style="432" customWidth="1"/>
    <col min="7170" max="7170" width="23.28515625" style="432" customWidth="1"/>
    <col min="7171" max="7172" width="17.7109375" style="432" customWidth="1"/>
    <col min="7173" max="7174" width="14.140625" style="432" customWidth="1"/>
    <col min="7175" max="7175" width="20.42578125" style="432" customWidth="1"/>
    <col min="7176" max="7176" width="23.7109375" style="432" customWidth="1"/>
    <col min="7177" max="7177" width="21.42578125" style="432" customWidth="1"/>
    <col min="7178" max="7178" width="1" style="432" customWidth="1"/>
    <col min="7179" max="7424" width="9.140625" style="432"/>
    <col min="7425" max="7425" width="4.7109375" style="432" customWidth="1"/>
    <col min="7426" max="7426" width="23.28515625" style="432" customWidth="1"/>
    <col min="7427" max="7428" width="17.7109375" style="432" customWidth="1"/>
    <col min="7429" max="7430" width="14.140625" style="432" customWidth="1"/>
    <col min="7431" max="7431" width="20.42578125" style="432" customWidth="1"/>
    <col min="7432" max="7432" width="23.7109375" style="432" customWidth="1"/>
    <col min="7433" max="7433" width="21.42578125" style="432" customWidth="1"/>
    <col min="7434" max="7434" width="1" style="432" customWidth="1"/>
    <col min="7435" max="7680" width="9.140625" style="432"/>
    <col min="7681" max="7681" width="4.7109375" style="432" customWidth="1"/>
    <col min="7682" max="7682" width="23.28515625" style="432" customWidth="1"/>
    <col min="7683" max="7684" width="17.7109375" style="432" customWidth="1"/>
    <col min="7685" max="7686" width="14.140625" style="432" customWidth="1"/>
    <col min="7687" max="7687" width="20.42578125" style="432" customWidth="1"/>
    <col min="7688" max="7688" width="23.7109375" style="432" customWidth="1"/>
    <col min="7689" max="7689" width="21.42578125" style="432" customWidth="1"/>
    <col min="7690" max="7690" width="1" style="432" customWidth="1"/>
    <col min="7691" max="7936" width="9.140625" style="432"/>
    <col min="7937" max="7937" width="4.7109375" style="432" customWidth="1"/>
    <col min="7938" max="7938" width="23.28515625" style="432" customWidth="1"/>
    <col min="7939" max="7940" width="17.7109375" style="432" customWidth="1"/>
    <col min="7941" max="7942" width="14.140625" style="432" customWidth="1"/>
    <col min="7943" max="7943" width="20.42578125" style="432" customWidth="1"/>
    <col min="7944" max="7944" width="23.7109375" style="432" customWidth="1"/>
    <col min="7945" max="7945" width="21.42578125" style="432" customWidth="1"/>
    <col min="7946" max="7946" width="1" style="432" customWidth="1"/>
    <col min="7947" max="8192" width="9.140625" style="432"/>
    <col min="8193" max="8193" width="4.7109375" style="432" customWidth="1"/>
    <col min="8194" max="8194" width="23.28515625" style="432" customWidth="1"/>
    <col min="8195" max="8196" width="17.7109375" style="432" customWidth="1"/>
    <col min="8197" max="8198" width="14.140625" style="432" customWidth="1"/>
    <col min="8199" max="8199" width="20.42578125" style="432" customWidth="1"/>
    <col min="8200" max="8200" width="23.7109375" style="432" customWidth="1"/>
    <col min="8201" max="8201" width="21.42578125" style="432" customWidth="1"/>
    <col min="8202" max="8202" width="1" style="432" customWidth="1"/>
    <col min="8203" max="8448" width="9.140625" style="432"/>
    <col min="8449" max="8449" width="4.7109375" style="432" customWidth="1"/>
    <col min="8450" max="8450" width="23.28515625" style="432" customWidth="1"/>
    <col min="8451" max="8452" width="17.7109375" style="432" customWidth="1"/>
    <col min="8453" max="8454" width="14.140625" style="432" customWidth="1"/>
    <col min="8455" max="8455" width="20.42578125" style="432" customWidth="1"/>
    <col min="8456" max="8456" width="23.7109375" style="432" customWidth="1"/>
    <col min="8457" max="8457" width="21.42578125" style="432" customWidth="1"/>
    <col min="8458" max="8458" width="1" style="432" customWidth="1"/>
    <col min="8459" max="8704" width="9.140625" style="432"/>
    <col min="8705" max="8705" width="4.7109375" style="432" customWidth="1"/>
    <col min="8706" max="8706" width="23.28515625" style="432" customWidth="1"/>
    <col min="8707" max="8708" width="17.7109375" style="432" customWidth="1"/>
    <col min="8709" max="8710" width="14.140625" style="432" customWidth="1"/>
    <col min="8711" max="8711" width="20.42578125" style="432" customWidth="1"/>
    <col min="8712" max="8712" width="23.7109375" style="432" customWidth="1"/>
    <col min="8713" max="8713" width="21.42578125" style="432" customWidth="1"/>
    <col min="8714" max="8714" width="1" style="432" customWidth="1"/>
    <col min="8715" max="8960" width="9.140625" style="432"/>
    <col min="8961" max="8961" width="4.7109375" style="432" customWidth="1"/>
    <col min="8962" max="8962" width="23.28515625" style="432" customWidth="1"/>
    <col min="8963" max="8964" width="17.7109375" style="432" customWidth="1"/>
    <col min="8965" max="8966" width="14.140625" style="432" customWidth="1"/>
    <col min="8967" max="8967" width="20.42578125" style="432" customWidth="1"/>
    <col min="8968" max="8968" width="23.7109375" style="432" customWidth="1"/>
    <col min="8969" max="8969" width="21.42578125" style="432" customWidth="1"/>
    <col min="8970" max="8970" width="1" style="432" customWidth="1"/>
    <col min="8971" max="9216" width="9.140625" style="432"/>
    <col min="9217" max="9217" width="4.7109375" style="432" customWidth="1"/>
    <col min="9218" max="9218" width="23.28515625" style="432" customWidth="1"/>
    <col min="9219" max="9220" width="17.7109375" style="432" customWidth="1"/>
    <col min="9221" max="9222" width="14.140625" style="432" customWidth="1"/>
    <col min="9223" max="9223" width="20.42578125" style="432" customWidth="1"/>
    <col min="9224" max="9224" width="23.7109375" style="432" customWidth="1"/>
    <col min="9225" max="9225" width="21.42578125" style="432" customWidth="1"/>
    <col min="9226" max="9226" width="1" style="432" customWidth="1"/>
    <col min="9227" max="9472" width="9.140625" style="432"/>
    <col min="9473" max="9473" width="4.7109375" style="432" customWidth="1"/>
    <col min="9474" max="9474" width="23.28515625" style="432" customWidth="1"/>
    <col min="9475" max="9476" width="17.7109375" style="432" customWidth="1"/>
    <col min="9477" max="9478" width="14.140625" style="432" customWidth="1"/>
    <col min="9479" max="9479" width="20.42578125" style="432" customWidth="1"/>
    <col min="9480" max="9480" width="23.7109375" style="432" customWidth="1"/>
    <col min="9481" max="9481" width="21.42578125" style="432" customWidth="1"/>
    <col min="9482" max="9482" width="1" style="432" customWidth="1"/>
    <col min="9483" max="9728" width="9.140625" style="432"/>
    <col min="9729" max="9729" width="4.7109375" style="432" customWidth="1"/>
    <col min="9730" max="9730" width="23.28515625" style="432" customWidth="1"/>
    <col min="9731" max="9732" width="17.7109375" style="432" customWidth="1"/>
    <col min="9733" max="9734" width="14.140625" style="432" customWidth="1"/>
    <col min="9735" max="9735" width="20.42578125" style="432" customWidth="1"/>
    <col min="9736" max="9736" width="23.7109375" style="432" customWidth="1"/>
    <col min="9737" max="9737" width="21.42578125" style="432" customWidth="1"/>
    <col min="9738" max="9738" width="1" style="432" customWidth="1"/>
    <col min="9739" max="9984" width="9.140625" style="432"/>
    <col min="9985" max="9985" width="4.7109375" style="432" customWidth="1"/>
    <col min="9986" max="9986" width="23.28515625" style="432" customWidth="1"/>
    <col min="9987" max="9988" width="17.7109375" style="432" customWidth="1"/>
    <col min="9989" max="9990" width="14.140625" style="432" customWidth="1"/>
    <col min="9991" max="9991" width="20.42578125" style="432" customWidth="1"/>
    <col min="9992" max="9992" width="23.7109375" style="432" customWidth="1"/>
    <col min="9993" max="9993" width="21.42578125" style="432" customWidth="1"/>
    <col min="9994" max="9994" width="1" style="432" customWidth="1"/>
    <col min="9995" max="10240" width="9.140625" style="432"/>
    <col min="10241" max="10241" width="4.7109375" style="432" customWidth="1"/>
    <col min="10242" max="10242" width="23.28515625" style="432" customWidth="1"/>
    <col min="10243" max="10244" width="17.7109375" style="432" customWidth="1"/>
    <col min="10245" max="10246" width="14.140625" style="432" customWidth="1"/>
    <col min="10247" max="10247" width="20.42578125" style="432" customWidth="1"/>
    <col min="10248" max="10248" width="23.7109375" style="432" customWidth="1"/>
    <col min="10249" max="10249" width="21.42578125" style="432" customWidth="1"/>
    <col min="10250" max="10250" width="1" style="432" customWidth="1"/>
    <col min="10251" max="10496" width="9.140625" style="432"/>
    <col min="10497" max="10497" width="4.7109375" style="432" customWidth="1"/>
    <col min="10498" max="10498" width="23.28515625" style="432" customWidth="1"/>
    <col min="10499" max="10500" width="17.7109375" style="432" customWidth="1"/>
    <col min="10501" max="10502" width="14.140625" style="432" customWidth="1"/>
    <col min="10503" max="10503" width="20.42578125" style="432" customWidth="1"/>
    <col min="10504" max="10504" width="23.7109375" style="432" customWidth="1"/>
    <col min="10505" max="10505" width="21.42578125" style="432" customWidth="1"/>
    <col min="10506" max="10506" width="1" style="432" customWidth="1"/>
    <col min="10507" max="10752" width="9.140625" style="432"/>
    <col min="10753" max="10753" width="4.7109375" style="432" customWidth="1"/>
    <col min="10754" max="10754" width="23.28515625" style="432" customWidth="1"/>
    <col min="10755" max="10756" width="17.7109375" style="432" customWidth="1"/>
    <col min="10757" max="10758" width="14.140625" style="432" customWidth="1"/>
    <col min="10759" max="10759" width="20.42578125" style="432" customWidth="1"/>
    <col min="10760" max="10760" width="23.7109375" style="432" customWidth="1"/>
    <col min="10761" max="10761" width="21.42578125" style="432" customWidth="1"/>
    <col min="10762" max="10762" width="1" style="432" customWidth="1"/>
    <col min="10763" max="11008" width="9.140625" style="432"/>
    <col min="11009" max="11009" width="4.7109375" style="432" customWidth="1"/>
    <col min="11010" max="11010" width="23.28515625" style="432" customWidth="1"/>
    <col min="11011" max="11012" width="17.7109375" style="432" customWidth="1"/>
    <col min="11013" max="11014" width="14.140625" style="432" customWidth="1"/>
    <col min="11015" max="11015" width="20.42578125" style="432" customWidth="1"/>
    <col min="11016" max="11016" width="23.7109375" style="432" customWidth="1"/>
    <col min="11017" max="11017" width="21.42578125" style="432" customWidth="1"/>
    <col min="11018" max="11018" width="1" style="432" customWidth="1"/>
    <col min="11019" max="11264" width="9.140625" style="432"/>
    <col min="11265" max="11265" width="4.7109375" style="432" customWidth="1"/>
    <col min="11266" max="11266" width="23.28515625" style="432" customWidth="1"/>
    <col min="11267" max="11268" width="17.7109375" style="432" customWidth="1"/>
    <col min="11269" max="11270" width="14.140625" style="432" customWidth="1"/>
    <col min="11271" max="11271" width="20.42578125" style="432" customWidth="1"/>
    <col min="11272" max="11272" width="23.7109375" style="432" customWidth="1"/>
    <col min="11273" max="11273" width="21.42578125" style="432" customWidth="1"/>
    <col min="11274" max="11274" width="1" style="432" customWidth="1"/>
    <col min="11275" max="11520" width="9.140625" style="432"/>
    <col min="11521" max="11521" width="4.7109375" style="432" customWidth="1"/>
    <col min="11522" max="11522" width="23.28515625" style="432" customWidth="1"/>
    <col min="11523" max="11524" width="17.7109375" style="432" customWidth="1"/>
    <col min="11525" max="11526" width="14.140625" style="432" customWidth="1"/>
    <col min="11527" max="11527" width="20.42578125" style="432" customWidth="1"/>
    <col min="11528" max="11528" width="23.7109375" style="432" customWidth="1"/>
    <col min="11529" max="11529" width="21.42578125" style="432" customWidth="1"/>
    <col min="11530" max="11530" width="1" style="432" customWidth="1"/>
    <col min="11531" max="11776" width="9.140625" style="432"/>
    <col min="11777" max="11777" width="4.7109375" style="432" customWidth="1"/>
    <col min="11778" max="11778" width="23.28515625" style="432" customWidth="1"/>
    <col min="11779" max="11780" width="17.7109375" style="432" customWidth="1"/>
    <col min="11781" max="11782" width="14.140625" style="432" customWidth="1"/>
    <col min="11783" max="11783" width="20.42578125" style="432" customWidth="1"/>
    <col min="11784" max="11784" width="23.7109375" style="432" customWidth="1"/>
    <col min="11785" max="11785" width="21.42578125" style="432" customWidth="1"/>
    <col min="11786" max="11786" width="1" style="432" customWidth="1"/>
    <col min="11787" max="12032" width="9.140625" style="432"/>
    <col min="12033" max="12033" width="4.7109375" style="432" customWidth="1"/>
    <col min="12034" max="12034" width="23.28515625" style="432" customWidth="1"/>
    <col min="12035" max="12036" width="17.7109375" style="432" customWidth="1"/>
    <col min="12037" max="12038" width="14.140625" style="432" customWidth="1"/>
    <col min="12039" max="12039" width="20.42578125" style="432" customWidth="1"/>
    <col min="12040" max="12040" width="23.7109375" style="432" customWidth="1"/>
    <col min="12041" max="12041" width="21.42578125" style="432" customWidth="1"/>
    <col min="12042" max="12042" width="1" style="432" customWidth="1"/>
    <col min="12043" max="12288" width="9.140625" style="432"/>
    <col min="12289" max="12289" width="4.7109375" style="432" customWidth="1"/>
    <col min="12290" max="12290" width="23.28515625" style="432" customWidth="1"/>
    <col min="12291" max="12292" width="17.7109375" style="432" customWidth="1"/>
    <col min="12293" max="12294" width="14.140625" style="432" customWidth="1"/>
    <col min="12295" max="12295" width="20.42578125" style="432" customWidth="1"/>
    <col min="12296" max="12296" width="23.7109375" style="432" customWidth="1"/>
    <col min="12297" max="12297" width="21.42578125" style="432" customWidth="1"/>
    <col min="12298" max="12298" width="1" style="432" customWidth="1"/>
    <col min="12299" max="12544" width="9.140625" style="432"/>
    <col min="12545" max="12545" width="4.7109375" style="432" customWidth="1"/>
    <col min="12546" max="12546" width="23.28515625" style="432" customWidth="1"/>
    <col min="12547" max="12548" width="17.7109375" style="432" customWidth="1"/>
    <col min="12549" max="12550" width="14.140625" style="432" customWidth="1"/>
    <col min="12551" max="12551" width="20.42578125" style="432" customWidth="1"/>
    <col min="12552" max="12552" width="23.7109375" style="432" customWidth="1"/>
    <col min="12553" max="12553" width="21.42578125" style="432" customWidth="1"/>
    <col min="12554" max="12554" width="1" style="432" customWidth="1"/>
    <col min="12555" max="12800" width="9.140625" style="432"/>
    <col min="12801" max="12801" width="4.7109375" style="432" customWidth="1"/>
    <col min="12802" max="12802" width="23.28515625" style="432" customWidth="1"/>
    <col min="12803" max="12804" width="17.7109375" style="432" customWidth="1"/>
    <col min="12805" max="12806" width="14.140625" style="432" customWidth="1"/>
    <col min="12807" max="12807" width="20.42578125" style="432" customWidth="1"/>
    <col min="12808" max="12808" width="23.7109375" style="432" customWidth="1"/>
    <col min="12809" max="12809" width="21.42578125" style="432" customWidth="1"/>
    <col min="12810" max="12810" width="1" style="432" customWidth="1"/>
    <col min="12811" max="13056" width="9.140625" style="432"/>
    <col min="13057" max="13057" width="4.7109375" style="432" customWidth="1"/>
    <col min="13058" max="13058" width="23.28515625" style="432" customWidth="1"/>
    <col min="13059" max="13060" width="17.7109375" style="432" customWidth="1"/>
    <col min="13061" max="13062" width="14.140625" style="432" customWidth="1"/>
    <col min="13063" max="13063" width="20.42578125" style="432" customWidth="1"/>
    <col min="13064" max="13064" width="23.7109375" style="432" customWidth="1"/>
    <col min="13065" max="13065" width="21.42578125" style="432" customWidth="1"/>
    <col min="13066" max="13066" width="1" style="432" customWidth="1"/>
    <col min="13067" max="13312" width="9.140625" style="432"/>
    <col min="13313" max="13313" width="4.7109375" style="432" customWidth="1"/>
    <col min="13314" max="13314" width="23.28515625" style="432" customWidth="1"/>
    <col min="13315" max="13316" width="17.7109375" style="432" customWidth="1"/>
    <col min="13317" max="13318" width="14.140625" style="432" customWidth="1"/>
    <col min="13319" max="13319" width="20.42578125" style="432" customWidth="1"/>
    <col min="13320" max="13320" width="23.7109375" style="432" customWidth="1"/>
    <col min="13321" max="13321" width="21.42578125" style="432" customWidth="1"/>
    <col min="13322" max="13322" width="1" style="432" customWidth="1"/>
    <col min="13323" max="13568" width="9.140625" style="432"/>
    <col min="13569" max="13569" width="4.7109375" style="432" customWidth="1"/>
    <col min="13570" max="13570" width="23.28515625" style="432" customWidth="1"/>
    <col min="13571" max="13572" width="17.7109375" style="432" customWidth="1"/>
    <col min="13573" max="13574" width="14.140625" style="432" customWidth="1"/>
    <col min="13575" max="13575" width="20.42578125" style="432" customWidth="1"/>
    <col min="13576" max="13576" width="23.7109375" style="432" customWidth="1"/>
    <col min="13577" max="13577" width="21.42578125" style="432" customWidth="1"/>
    <col min="13578" max="13578" width="1" style="432" customWidth="1"/>
    <col min="13579" max="13824" width="9.140625" style="432"/>
    <col min="13825" max="13825" width="4.7109375" style="432" customWidth="1"/>
    <col min="13826" max="13826" width="23.28515625" style="432" customWidth="1"/>
    <col min="13827" max="13828" width="17.7109375" style="432" customWidth="1"/>
    <col min="13829" max="13830" width="14.140625" style="432" customWidth="1"/>
    <col min="13831" max="13831" width="20.42578125" style="432" customWidth="1"/>
    <col min="13832" max="13832" width="23.7109375" style="432" customWidth="1"/>
    <col min="13833" max="13833" width="21.42578125" style="432" customWidth="1"/>
    <col min="13834" max="13834" width="1" style="432" customWidth="1"/>
    <col min="13835" max="14080" width="9.140625" style="432"/>
    <col min="14081" max="14081" width="4.7109375" style="432" customWidth="1"/>
    <col min="14082" max="14082" width="23.28515625" style="432" customWidth="1"/>
    <col min="14083" max="14084" width="17.7109375" style="432" customWidth="1"/>
    <col min="14085" max="14086" width="14.140625" style="432" customWidth="1"/>
    <col min="14087" max="14087" width="20.42578125" style="432" customWidth="1"/>
    <col min="14088" max="14088" width="23.7109375" style="432" customWidth="1"/>
    <col min="14089" max="14089" width="21.42578125" style="432" customWidth="1"/>
    <col min="14090" max="14090" width="1" style="432" customWidth="1"/>
    <col min="14091" max="14336" width="9.140625" style="432"/>
    <col min="14337" max="14337" width="4.7109375" style="432" customWidth="1"/>
    <col min="14338" max="14338" width="23.28515625" style="432" customWidth="1"/>
    <col min="14339" max="14340" width="17.7109375" style="432" customWidth="1"/>
    <col min="14341" max="14342" width="14.140625" style="432" customWidth="1"/>
    <col min="14343" max="14343" width="20.42578125" style="432" customWidth="1"/>
    <col min="14344" max="14344" width="23.7109375" style="432" customWidth="1"/>
    <col min="14345" max="14345" width="21.42578125" style="432" customWidth="1"/>
    <col min="14346" max="14346" width="1" style="432" customWidth="1"/>
    <col min="14347" max="14592" width="9.140625" style="432"/>
    <col min="14593" max="14593" width="4.7109375" style="432" customWidth="1"/>
    <col min="14594" max="14594" width="23.28515625" style="432" customWidth="1"/>
    <col min="14595" max="14596" width="17.7109375" style="432" customWidth="1"/>
    <col min="14597" max="14598" width="14.140625" style="432" customWidth="1"/>
    <col min="14599" max="14599" width="20.42578125" style="432" customWidth="1"/>
    <col min="14600" max="14600" width="23.7109375" style="432" customWidth="1"/>
    <col min="14601" max="14601" width="21.42578125" style="432" customWidth="1"/>
    <col min="14602" max="14602" width="1" style="432" customWidth="1"/>
    <col min="14603" max="14848" width="9.140625" style="432"/>
    <col min="14849" max="14849" width="4.7109375" style="432" customWidth="1"/>
    <col min="14850" max="14850" width="23.28515625" style="432" customWidth="1"/>
    <col min="14851" max="14852" width="17.7109375" style="432" customWidth="1"/>
    <col min="14853" max="14854" width="14.140625" style="432" customWidth="1"/>
    <col min="14855" max="14855" width="20.42578125" style="432" customWidth="1"/>
    <col min="14856" max="14856" width="23.7109375" style="432" customWidth="1"/>
    <col min="14857" max="14857" width="21.42578125" style="432" customWidth="1"/>
    <col min="14858" max="14858" width="1" style="432" customWidth="1"/>
    <col min="14859" max="15104" width="9.140625" style="432"/>
    <col min="15105" max="15105" width="4.7109375" style="432" customWidth="1"/>
    <col min="15106" max="15106" width="23.28515625" style="432" customWidth="1"/>
    <col min="15107" max="15108" width="17.7109375" style="432" customWidth="1"/>
    <col min="15109" max="15110" width="14.140625" style="432" customWidth="1"/>
    <col min="15111" max="15111" width="20.42578125" style="432" customWidth="1"/>
    <col min="15112" max="15112" width="23.7109375" style="432" customWidth="1"/>
    <col min="15113" max="15113" width="21.42578125" style="432" customWidth="1"/>
    <col min="15114" max="15114" width="1" style="432" customWidth="1"/>
    <col min="15115" max="15360" width="9.140625" style="432"/>
    <col min="15361" max="15361" width="4.7109375" style="432" customWidth="1"/>
    <col min="15362" max="15362" width="23.28515625" style="432" customWidth="1"/>
    <col min="15363" max="15364" width="17.7109375" style="432" customWidth="1"/>
    <col min="15365" max="15366" width="14.140625" style="432" customWidth="1"/>
    <col min="15367" max="15367" width="20.42578125" style="432" customWidth="1"/>
    <col min="15368" max="15368" width="23.7109375" style="432" customWidth="1"/>
    <col min="15369" max="15369" width="21.42578125" style="432" customWidth="1"/>
    <col min="15370" max="15370" width="1" style="432" customWidth="1"/>
    <col min="15371" max="15616" width="9.140625" style="432"/>
    <col min="15617" max="15617" width="4.7109375" style="432" customWidth="1"/>
    <col min="15618" max="15618" width="23.28515625" style="432" customWidth="1"/>
    <col min="15619" max="15620" width="17.7109375" style="432" customWidth="1"/>
    <col min="15621" max="15622" width="14.140625" style="432" customWidth="1"/>
    <col min="15623" max="15623" width="20.42578125" style="432" customWidth="1"/>
    <col min="15624" max="15624" width="23.7109375" style="432" customWidth="1"/>
    <col min="15625" max="15625" width="21.42578125" style="432" customWidth="1"/>
    <col min="15626" max="15626" width="1" style="432" customWidth="1"/>
    <col min="15627" max="15872" width="9.140625" style="432"/>
    <col min="15873" max="15873" width="4.7109375" style="432" customWidth="1"/>
    <col min="15874" max="15874" width="23.28515625" style="432" customWidth="1"/>
    <col min="15875" max="15876" width="17.7109375" style="432" customWidth="1"/>
    <col min="15877" max="15878" width="14.140625" style="432" customWidth="1"/>
    <col min="15879" max="15879" width="20.42578125" style="432" customWidth="1"/>
    <col min="15880" max="15880" width="23.7109375" style="432" customWidth="1"/>
    <col min="15881" max="15881" width="21.42578125" style="432" customWidth="1"/>
    <col min="15882" max="15882" width="1" style="432" customWidth="1"/>
    <col min="15883" max="16128" width="9.140625" style="432"/>
    <col min="16129" max="16129" width="4.7109375" style="432" customWidth="1"/>
    <col min="16130" max="16130" width="23.28515625" style="432" customWidth="1"/>
    <col min="16131" max="16132" width="17.7109375" style="432" customWidth="1"/>
    <col min="16133" max="16134" width="14.140625" style="432" customWidth="1"/>
    <col min="16135" max="16135" width="20.42578125" style="432" customWidth="1"/>
    <col min="16136" max="16136" width="23.7109375" style="432" customWidth="1"/>
    <col min="16137" max="16137" width="21.42578125" style="432" customWidth="1"/>
    <col min="16138" max="16138" width="1" style="432" customWidth="1"/>
    <col min="16139" max="16384" width="9.140625" style="432"/>
  </cols>
  <sheetData>
    <row r="1" spans="1:10" s="415" customFormat="1" ht="15" x14ac:dyDescent="0.2">
      <c r="A1" s="412" t="s">
        <v>293</v>
      </c>
      <c r="B1" s="413"/>
      <c r="C1" s="413"/>
      <c r="D1" s="413"/>
      <c r="E1" s="413"/>
      <c r="F1" s="413"/>
      <c r="G1" s="413"/>
      <c r="H1" s="414"/>
      <c r="I1" s="74" t="s">
        <v>186</v>
      </c>
      <c r="J1" s="141"/>
    </row>
    <row r="2" spans="1:10" s="415" customFormat="1" ht="15" x14ac:dyDescent="0.3">
      <c r="A2" s="416" t="s">
        <v>128</v>
      </c>
      <c r="B2" s="413"/>
      <c r="C2" s="413"/>
      <c r="D2" s="413"/>
      <c r="E2" s="413"/>
      <c r="F2" s="413"/>
      <c r="G2" s="413"/>
      <c r="H2" s="414"/>
      <c r="I2" s="382" t="s">
        <v>634</v>
      </c>
      <c r="J2" s="141"/>
    </row>
    <row r="3" spans="1:10" s="415" customFormat="1" ht="15" x14ac:dyDescent="0.2">
      <c r="A3" s="413"/>
      <c r="B3" s="413"/>
      <c r="C3" s="413"/>
      <c r="D3" s="413"/>
      <c r="E3" s="413"/>
      <c r="F3" s="413"/>
      <c r="G3" s="413"/>
      <c r="H3" s="135"/>
      <c r="I3" s="135"/>
      <c r="J3" s="141"/>
    </row>
    <row r="4" spans="1:10" s="421" customFormat="1" ht="15" x14ac:dyDescent="0.3">
      <c r="A4" s="417" t="str">
        <f>'[5]ფორმა N2'!A4</f>
        <v>ანგარიშვალდებული პირის დასახელება:</v>
      </c>
      <c r="B4" s="417"/>
      <c r="C4" s="417"/>
      <c r="D4" s="418"/>
      <c r="E4" s="419"/>
      <c r="F4" s="413"/>
      <c r="G4" s="413"/>
      <c r="H4" s="413"/>
      <c r="I4" s="419"/>
      <c r="J4" s="420"/>
    </row>
    <row r="5" spans="1:10" s="421" customFormat="1" ht="15" x14ac:dyDescent="0.3">
      <c r="A5" s="422" t="s">
        <v>478</v>
      </c>
      <c r="B5" s="423"/>
      <c r="C5" s="423"/>
      <c r="D5" s="423"/>
      <c r="E5" s="424"/>
      <c r="F5" s="425"/>
      <c r="G5" s="425"/>
      <c r="H5" s="425"/>
      <c r="I5" s="424"/>
      <c r="J5" s="420"/>
    </row>
    <row r="6" spans="1:10" s="415" customFormat="1" ht="13.5" x14ac:dyDescent="0.2">
      <c r="A6" s="136"/>
      <c r="B6" s="426"/>
      <c r="C6" s="426"/>
      <c r="D6" s="426"/>
      <c r="E6" s="413"/>
      <c r="F6" s="413"/>
      <c r="G6" s="413"/>
      <c r="H6" s="413"/>
      <c r="I6" s="413"/>
      <c r="J6" s="427"/>
    </row>
    <row r="7" spans="1:10" ht="30" x14ac:dyDescent="0.2">
      <c r="A7" s="428" t="s">
        <v>64</v>
      </c>
      <c r="B7" s="429" t="s">
        <v>235</v>
      </c>
      <c r="C7" s="430" t="s">
        <v>231</v>
      </c>
      <c r="D7" s="430" t="s">
        <v>232</v>
      </c>
      <c r="E7" s="430" t="s">
        <v>233</v>
      </c>
      <c r="F7" s="430" t="s">
        <v>234</v>
      </c>
      <c r="G7" s="430" t="s">
        <v>228</v>
      </c>
      <c r="H7" s="430" t="s">
        <v>229</v>
      </c>
      <c r="I7" s="430" t="s">
        <v>230</v>
      </c>
      <c r="J7" s="431"/>
    </row>
    <row r="8" spans="1:10" ht="15" x14ac:dyDescent="0.2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30">
        <v>9</v>
      </c>
      <c r="J8" s="431"/>
    </row>
    <row r="9" spans="1:10" ht="15" x14ac:dyDescent="0.3">
      <c r="A9" s="433">
        <v>1</v>
      </c>
      <c r="B9" s="434" t="s">
        <v>650</v>
      </c>
      <c r="C9" s="434" t="s">
        <v>651</v>
      </c>
      <c r="D9" s="434" t="s">
        <v>652</v>
      </c>
      <c r="E9" s="434">
        <v>2007</v>
      </c>
      <c r="F9" s="434" t="s">
        <v>653</v>
      </c>
      <c r="G9" s="434">
        <v>38428.370000000003</v>
      </c>
      <c r="H9" s="435">
        <v>39344</v>
      </c>
      <c r="I9" s="434"/>
      <c r="J9" s="431"/>
    </row>
    <row r="10" spans="1:10" ht="15" x14ac:dyDescent="0.3">
      <c r="A10" s="433">
        <v>2</v>
      </c>
      <c r="B10" s="434" t="s">
        <v>650</v>
      </c>
      <c r="C10" s="434" t="s">
        <v>654</v>
      </c>
      <c r="D10" s="434" t="s">
        <v>655</v>
      </c>
      <c r="E10" s="434">
        <v>2011</v>
      </c>
      <c r="F10" s="434" t="s">
        <v>656</v>
      </c>
      <c r="G10" s="434">
        <v>88697.600000000006</v>
      </c>
      <c r="H10" s="435">
        <v>40827</v>
      </c>
      <c r="I10" s="434"/>
      <c r="J10" s="431"/>
    </row>
    <row r="11" spans="1:10" ht="15" x14ac:dyDescent="0.3">
      <c r="A11" s="433">
        <v>3</v>
      </c>
      <c r="B11" s="434" t="s">
        <v>650</v>
      </c>
      <c r="C11" s="434" t="s">
        <v>651</v>
      </c>
      <c r="D11" s="434" t="s">
        <v>657</v>
      </c>
      <c r="E11" s="434">
        <v>2007</v>
      </c>
      <c r="F11" s="434" t="s">
        <v>658</v>
      </c>
      <c r="G11" s="434">
        <v>21221.79</v>
      </c>
      <c r="H11" s="435">
        <v>40946</v>
      </c>
      <c r="I11" s="434"/>
      <c r="J11" s="431"/>
    </row>
    <row r="12" spans="1:10" ht="15" x14ac:dyDescent="0.3">
      <c r="A12" s="433">
        <v>4</v>
      </c>
      <c r="B12" s="434" t="s">
        <v>650</v>
      </c>
      <c r="C12" s="434" t="s">
        <v>659</v>
      </c>
      <c r="D12" s="434" t="s">
        <v>660</v>
      </c>
      <c r="E12" s="434">
        <v>2012</v>
      </c>
      <c r="F12" s="434" t="s">
        <v>661</v>
      </c>
      <c r="G12" s="434">
        <v>22825.19</v>
      </c>
      <c r="H12" s="435">
        <v>41136</v>
      </c>
      <c r="I12" s="434"/>
      <c r="J12" s="431"/>
    </row>
    <row r="13" spans="1:10" ht="15" x14ac:dyDescent="0.3">
      <c r="A13" s="433">
        <v>5</v>
      </c>
      <c r="B13" s="434" t="s">
        <v>650</v>
      </c>
      <c r="C13" s="434" t="s">
        <v>659</v>
      </c>
      <c r="D13" s="434" t="s">
        <v>662</v>
      </c>
      <c r="E13" s="434">
        <v>2012</v>
      </c>
      <c r="F13" s="434" t="s">
        <v>663</v>
      </c>
      <c r="G13" s="434">
        <v>16552.36</v>
      </c>
      <c r="H13" s="435">
        <v>41136</v>
      </c>
      <c r="I13" s="434"/>
      <c r="J13" s="431"/>
    </row>
    <row r="14" spans="1:10" ht="15" x14ac:dyDescent="0.3">
      <c r="A14" s="433">
        <v>6</v>
      </c>
      <c r="B14" s="434" t="s">
        <v>650</v>
      </c>
      <c r="C14" s="434" t="s">
        <v>659</v>
      </c>
      <c r="D14" s="434" t="s">
        <v>664</v>
      </c>
      <c r="E14" s="434">
        <v>2013</v>
      </c>
      <c r="F14" s="434" t="s">
        <v>665</v>
      </c>
      <c r="G14" s="434">
        <v>32998.639999999999</v>
      </c>
      <c r="H14" s="435">
        <v>41494</v>
      </c>
      <c r="I14" s="434"/>
      <c r="J14" s="431"/>
    </row>
    <row r="15" spans="1:10" s="415" customFormat="1" ht="15" x14ac:dyDescent="0.3">
      <c r="A15" s="433">
        <v>7</v>
      </c>
      <c r="B15" s="434" t="s">
        <v>650</v>
      </c>
      <c r="C15" s="434" t="s">
        <v>666</v>
      </c>
      <c r="D15" s="434" t="s">
        <v>667</v>
      </c>
      <c r="E15" s="434">
        <v>1996</v>
      </c>
      <c r="F15" s="434" t="s">
        <v>668</v>
      </c>
      <c r="G15" s="434">
        <v>14703.39</v>
      </c>
      <c r="H15" s="436" t="s">
        <v>669</v>
      </c>
      <c r="I15" s="434"/>
      <c r="J15" s="427"/>
    </row>
    <row r="16" spans="1:10" s="415" customFormat="1" ht="15" x14ac:dyDescent="0.3">
      <c r="A16" s="433">
        <v>8</v>
      </c>
      <c r="B16" s="434" t="s">
        <v>650</v>
      </c>
      <c r="C16" s="434" t="s">
        <v>670</v>
      </c>
      <c r="D16" s="434" t="s">
        <v>671</v>
      </c>
      <c r="E16" s="434">
        <v>2013</v>
      </c>
      <c r="F16" s="434" t="s">
        <v>672</v>
      </c>
      <c r="G16" s="434">
        <v>22166.42</v>
      </c>
      <c r="H16" s="435">
        <v>41544</v>
      </c>
      <c r="I16" s="434"/>
      <c r="J16" s="427"/>
    </row>
    <row r="17" spans="1:10" s="415" customFormat="1" ht="15" x14ac:dyDescent="0.3">
      <c r="A17" s="433">
        <v>9</v>
      </c>
      <c r="B17" s="434" t="s">
        <v>650</v>
      </c>
      <c r="C17" s="434" t="s">
        <v>673</v>
      </c>
      <c r="D17" s="434" t="s">
        <v>674</v>
      </c>
      <c r="E17" s="434">
        <v>2000</v>
      </c>
      <c r="F17" s="434" t="s">
        <v>675</v>
      </c>
      <c r="G17" s="434">
        <v>11220.610000000006</v>
      </c>
      <c r="H17" s="437" t="s">
        <v>676</v>
      </c>
      <c r="I17" s="434"/>
      <c r="J17" s="427"/>
    </row>
    <row r="18" spans="1:10" s="415" customFormat="1" ht="15" x14ac:dyDescent="0.3">
      <c r="A18" s="433">
        <v>10</v>
      </c>
      <c r="B18" s="434" t="s">
        <v>650</v>
      </c>
      <c r="C18" s="434" t="s">
        <v>673</v>
      </c>
      <c r="D18" s="434" t="s">
        <v>674</v>
      </c>
      <c r="E18" s="434">
        <v>2000</v>
      </c>
      <c r="F18" s="434" t="s">
        <v>677</v>
      </c>
      <c r="G18" s="434">
        <v>11160.900000000007</v>
      </c>
      <c r="H18" s="437" t="s">
        <v>676</v>
      </c>
      <c r="I18" s="434"/>
      <c r="J18" s="427"/>
    </row>
    <row r="19" spans="1:10" s="415" customFormat="1" ht="15" x14ac:dyDescent="0.3">
      <c r="A19" s="433">
        <v>11</v>
      </c>
      <c r="B19" s="434" t="s">
        <v>650</v>
      </c>
      <c r="C19" s="434" t="s">
        <v>673</v>
      </c>
      <c r="D19" s="434" t="s">
        <v>674</v>
      </c>
      <c r="E19" s="434">
        <v>2001</v>
      </c>
      <c r="F19" s="434" t="s">
        <v>678</v>
      </c>
      <c r="G19" s="434">
        <v>10610.490000000007</v>
      </c>
      <c r="H19" s="436">
        <v>41762</v>
      </c>
      <c r="I19" s="434"/>
      <c r="J19" s="427"/>
    </row>
    <row r="20" spans="1:10" s="415" customFormat="1" ht="15" x14ac:dyDescent="0.3">
      <c r="A20" s="433">
        <v>12</v>
      </c>
      <c r="B20" s="434" t="s">
        <v>650</v>
      </c>
      <c r="C20" s="434" t="s">
        <v>673</v>
      </c>
      <c r="D20" s="434" t="s">
        <v>674</v>
      </c>
      <c r="E20" s="434">
        <v>2001</v>
      </c>
      <c r="F20" s="434" t="s">
        <v>679</v>
      </c>
      <c r="G20" s="434">
        <v>9517.4100000000071</v>
      </c>
      <c r="H20" s="436">
        <v>41762</v>
      </c>
      <c r="I20" s="434"/>
      <c r="J20" s="427"/>
    </row>
    <row r="21" spans="1:10" s="415" customFormat="1" ht="15" x14ac:dyDescent="0.3">
      <c r="A21" s="433">
        <v>13</v>
      </c>
      <c r="B21" s="434" t="s">
        <v>650</v>
      </c>
      <c r="C21" s="434" t="s">
        <v>673</v>
      </c>
      <c r="D21" s="434" t="s">
        <v>674</v>
      </c>
      <c r="E21" s="434">
        <v>2001</v>
      </c>
      <c r="F21" s="434" t="s">
        <v>680</v>
      </c>
      <c r="G21" s="434">
        <v>9758.0100000000075</v>
      </c>
      <c r="H21" s="436">
        <v>41762</v>
      </c>
      <c r="I21" s="434"/>
      <c r="J21" s="427"/>
    </row>
    <row r="22" spans="1:10" s="415" customFormat="1" ht="15" x14ac:dyDescent="0.3">
      <c r="A22" s="433">
        <v>14</v>
      </c>
      <c r="B22" s="434" t="s">
        <v>650</v>
      </c>
      <c r="C22" s="434" t="s">
        <v>681</v>
      </c>
      <c r="D22" s="434" t="s">
        <v>682</v>
      </c>
      <c r="E22" s="434">
        <v>2000</v>
      </c>
      <c r="F22" s="434" t="s">
        <v>683</v>
      </c>
      <c r="G22" s="434">
        <v>8026.0200000000077</v>
      </c>
      <c r="H22" s="436">
        <v>41762</v>
      </c>
      <c r="I22" s="434"/>
      <c r="J22" s="427"/>
    </row>
    <row r="23" spans="1:10" s="415" customFormat="1" ht="15" x14ac:dyDescent="0.3">
      <c r="A23" s="433">
        <v>15</v>
      </c>
      <c r="B23" s="434" t="s">
        <v>650</v>
      </c>
      <c r="C23" s="434" t="s">
        <v>673</v>
      </c>
      <c r="D23" s="434" t="s">
        <v>674</v>
      </c>
      <c r="E23" s="434">
        <v>2001</v>
      </c>
      <c r="F23" s="434" t="s">
        <v>684</v>
      </c>
      <c r="G23" s="434">
        <v>10765.66</v>
      </c>
      <c r="H23" s="436" t="s">
        <v>685</v>
      </c>
      <c r="I23" s="434"/>
      <c r="J23" s="427"/>
    </row>
    <row r="24" spans="1:10" s="415" customFormat="1" ht="15" x14ac:dyDescent="0.3">
      <c r="A24" s="433">
        <v>16</v>
      </c>
      <c r="B24" s="434" t="s">
        <v>650</v>
      </c>
      <c r="C24" s="434" t="s">
        <v>673</v>
      </c>
      <c r="D24" s="434" t="s">
        <v>674</v>
      </c>
      <c r="E24" s="434">
        <v>2001</v>
      </c>
      <c r="F24" s="434" t="s">
        <v>686</v>
      </c>
      <c r="G24" s="434">
        <v>10748.86</v>
      </c>
      <c r="H24" s="436" t="s">
        <v>685</v>
      </c>
      <c r="I24" s="434"/>
      <c r="J24" s="427"/>
    </row>
    <row r="25" spans="1:10" s="415" customFormat="1" ht="15" x14ac:dyDescent="0.3">
      <c r="A25" s="433">
        <v>17</v>
      </c>
      <c r="B25" s="434" t="s">
        <v>650</v>
      </c>
      <c r="C25" s="434" t="s">
        <v>673</v>
      </c>
      <c r="D25" s="434" t="s">
        <v>687</v>
      </c>
      <c r="E25" s="434">
        <v>2000</v>
      </c>
      <c r="F25" s="434" t="s">
        <v>688</v>
      </c>
      <c r="G25" s="434">
        <v>14486.14</v>
      </c>
      <c r="H25" s="437" t="s">
        <v>689</v>
      </c>
      <c r="I25" s="434"/>
      <c r="J25" s="427"/>
    </row>
    <row r="26" spans="1:10" s="415" customFormat="1" ht="15" x14ac:dyDescent="0.25">
      <c r="A26" s="433">
        <v>18</v>
      </c>
      <c r="B26" s="434"/>
      <c r="C26" s="434"/>
      <c r="D26" s="434"/>
      <c r="E26" s="434"/>
      <c r="F26" s="434"/>
      <c r="G26" s="434"/>
      <c r="H26" s="438"/>
      <c r="I26" s="434"/>
      <c r="J26" s="427"/>
    </row>
    <row r="27" spans="1:10" s="415" customFormat="1" ht="15" x14ac:dyDescent="0.25">
      <c r="A27" s="433" t="s">
        <v>265</v>
      </c>
      <c r="B27" s="434"/>
      <c r="C27" s="434"/>
      <c r="D27" s="434"/>
      <c r="E27" s="434"/>
      <c r="F27" s="434"/>
      <c r="G27" s="434"/>
      <c r="H27" s="438"/>
      <c r="I27" s="434"/>
      <c r="J27" s="427"/>
    </row>
    <row r="28" spans="1:10" s="415" customFormat="1" x14ac:dyDescent="0.2">
      <c r="J28" s="439"/>
    </row>
    <row r="29" spans="1:10" s="415" customFormat="1" x14ac:dyDescent="0.2"/>
    <row r="30" spans="1:10" s="415" customFormat="1" x14ac:dyDescent="0.2">
      <c r="A30" s="432"/>
    </row>
    <row r="31" spans="1:10" s="421" customFormat="1" ht="15" x14ac:dyDescent="0.3">
      <c r="B31" s="440" t="s">
        <v>96</v>
      </c>
      <c r="E31" s="441"/>
    </row>
    <row r="32" spans="1:10" s="421" customFormat="1" ht="15" x14ac:dyDescent="0.3">
      <c r="C32" s="442"/>
      <c r="E32" s="442"/>
      <c r="F32" s="443"/>
      <c r="G32" s="443"/>
      <c r="H32" s="444"/>
      <c r="I32" s="444"/>
    </row>
    <row r="33" spans="1:10" s="421" customFormat="1" ht="15" x14ac:dyDescent="0.3">
      <c r="A33" s="444"/>
      <c r="C33" s="445" t="s">
        <v>255</v>
      </c>
      <c r="E33" s="446" t="s">
        <v>260</v>
      </c>
      <c r="F33" s="447"/>
      <c r="G33" s="444"/>
      <c r="H33" s="444"/>
      <c r="I33" s="444"/>
    </row>
    <row r="34" spans="1:10" s="421" customFormat="1" ht="15" x14ac:dyDescent="0.3">
      <c r="A34" s="444"/>
      <c r="C34" s="448" t="s">
        <v>127</v>
      </c>
      <c r="E34" s="421" t="s">
        <v>256</v>
      </c>
      <c r="F34" s="444"/>
      <c r="G34" s="444"/>
      <c r="H34" s="444"/>
      <c r="I34" s="444"/>
    </row>
    <row r="35" spans="1:10" s="444" customFormat="1" ht="15" x14ac:dyDescent="0.3">
      <c r="B35" s="421"/>
      <c r="C35" s="432"/>
    </row>
    <row r="36" spans="1:10" s="444" customFormat="1" x14ac:dyDescent="0.2"/>
    <row r="37" spans="1:10" s="415" customFormat="1" x14ac:dyDescent="0.2">
      <c r="J37" s="439"/>
    </row>
    <row r="38" spans="1:10" s="415" customFormat="1" x14ac:dyDescent="0.2">
      <c r="J38" s="439"/>
    </row>
    <row r="39" spans="1:10" s="415" customFormat="1" x14ac:dyDescent="0.2">
      <c r="J39" s="439"/>
    </row>
    <row r="40" spans="1:10" s="415" customFormat="1" x14ac:dyDescent="0.2">
      <c r="J40" s="439"/>
    </row>
    <row r="41" spans="1:10" s="415" customFormat="1" x14ac:dyDescent="0.2">
      <c r="J41" s="439"/>
    </row>
    <row r="42" spans="1:10" s="415" customFormat="1" x14ac:dyDescent="0.2">
      <c r="J42" s="439"/>
    </row>
    <row r="43" spans="1:10" s="415" customFormat="1" x14ac:dyDescent="0.2">
      <c r="J43" s="439"/>
    </row>
    <row r="44" spans="1:10" s="415" customFormat="1" x14ac:dyDescent="0.2">
      <c r="J44" s="439"/>
    </row>
    <row r="45" spans="1:10" s="415" customFormat="1" x14ac:dyDescent="0.2">
      <c r="J45" s="439"/>
    </row>
    <row r="46" spans="1:10" s="415" customFormat="1" x14ac:dyDescent="0.2">
      <c r="J46" s="439"/>
    </row>
    <row r="47" spans="1:10" s="415" customFormat="1" x14ac:dyDescent="0.2">
      <c r="J47" s="439"/>
    </row>
    <row r="48" spans="1:10" s="415" customFormat="1" x14ac:dyDescent="0.2">
      <c r="J48" s="439"/>
    </row>
    <row r="49" spans="10:10" s="415" customFormat="1" x14ac:dyDescent="0.2">
      <c r="J49" s="439"/>
    </row>
    <row r="50" spans="10:10" s="415" customFormat="1" x14ac:dyDescent="0.2">
      <c r="J50" s="439"/>
    </row>
    <row r="51" spans="10:10" s="415" customFormat="1" x14ac:dyDescent="0.2">
      <c r="J51" s="439"/>
    </row>
    <row r="52" spans="10:10" s="415" customFormat="1" x14ac:dyDescent="0.2">
      <c r="J52" s="439"/>
    </row>
    <row r="53" spans="10:10" s="415" customFormat="1" x14ac:dyDescent="0.2">
      <c r="J53" s="439"/>
    </row>
    <row r="54" spans="10:10" s="415" customFormat="1" x14ac:dyDescent="0.2">
      <c r="J54" s="439"/>
    </row>
  </sheetData>
  <dataValidations count="2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04" customWidth="1"/>
    <col min="2" max="2" width="37.42578125" style="204" customWidth="1"/>
    <col min="3" max="3" width="21.5703125" style="204" customWidth="1"/>
    <col min="4" max="4" width="20" style="204" customWidth="1"/>
    <col min="5" max="5" width="18.7109375" style="204" customWidth="1"/>
    <col min="6" max="6" width="24.140625" style="204" customWidth="1"/>
    <col min="7" max="7" width="27.140625" style="204" customWidth="1"/>
    <col min="8" max="8" width="0.7109375" style="204" customWidth="1"/>
    <col min="9" max="16384" width="9.140625" style="204"/>
  </cols>
  <sheetData>
    <row r="1" spans="1:8" s="188" customFormat="1" ht="15" x14ac:dyDescent="0.2">
      <c r="A1" s="184" t="s">
        <v>313</v>
      </c>
      <c r="B1" s="185"/>
      <c r="C1" s="185"/>
      <c r="D1" s="185"/>
      <c r="E1" s="185"/>
      <c r="F1" s="74"/>
      <c r="G1" s="74" t="s">
        <v>97</v>
      </c>
      <c r="H1" s="189"/>
    </row>
    <row r="2" spans="1:8" s="188" customFormat="1" ht="15" x14ac:dyDescent="0.2">
      <c r="A2" s="189" t="s">
        <v>304</v>
      </c>
      <c r="B2" s="185"/>
      <c r="C2" s="185"/>
      <c r="D2" s="185"/>
      <c r="E2" s="186"/>
      <c r="F2" s="186"/>
      <c r="G2" s="463" t="s">
        <v>479</v>
      </c>
      <c r="H2" s="464"/>
    </row>
    <row r="3" spans="1:8" s="188" customFormat="1" x14ac:dyDescent="0.2">
      <c r="A3" s="189"/>
      <c r="B3" s="185"/>
      <c r="C3" s="185"/>
      <c r="D3" s="185"/>
      <c r="E3" s="186"/>
      <c r="F3" s="186"/>
      <c r="G3" s="186"/>
      <c r="H3" s="189"/>
    </row>
    <row r="4" spans="1:8" s="188" customFormat="1" ht="15" x14ac:dyDescent="0.3">
      <c r="A4" s="110" t="s">
        <v>261</v>
      </c>
      <c r="B4" s="185"/>
      <c r="C4" s="185"/>
      <c r="D4" s="185"/>
      <c r="E4" s="190"/>
      <c r="F4" s="190"/>
      <c r="G4" s="186"/>
      <c r="H4" s="189"/>
    </row>
    <row r="5" spans="1:8" s="188" customFormat="1" ht="15" x14ac:dyDescent="0.2">
      <c r="A5" s="383" t="s">
        <v>633</v>
      </c>
      <c r="B5" s="191"/>
      <c r="C5" s="191"/>
      <c r="D5" s="191"/>
      <c r="E5" s="191"/>
      <c r="F5" s="191"/>
      <c r="G5" s="192"/>
      <c r="H5" s="189"/>
    </row>
    <row r="6" spans="1:8" s="205" customFormat="1" x14ac:dyDescent="0.2">
      <c r="A6" s="193"/>
      <c r="B6" s="193"/>
      <c r="C6" s="193"/>
      <c r="D6" s="193"/>
      <c r="E6" s="193"/>
      <c r="F6" s="193"/>
      <c r="G6" s="193"/>
      <c r="H6" s="190"/>
    </row>
    <row r="7" spans="1:8" s="188" customFormat="1" ht="51" x14ac:dyDescent="0.2">
      <c r="A7" s="220" t="s">
        <v>64</v>
      </c>
      <c r="B7" s="196" t="s">
        <v>308</v>
      </c>
      <c r="C7" s="196" t="s">
        <v>309</v>
      </c>
      <c r="D7" s="196" t="s">
        <v>310</v>
      </c>
      <c r="E7" s="196" t="s">
        <v>311</v>
      </c>
      <c r="F7" s="196" t="s">
        <v>312</v>
      </c>
      <c r="G7" s="196" t="s">
        <v>305</v>
      </c>
      <c r="H7" s="189"/>
    </row>
    <row r="8" spans="1:8" s="188" customFormat="1" x14ac:dyDescent="0.2">
      <c r="A8" s="194">
        <v>1</v>
      </c>
      <c r="B8" s="195">
        <v>2</v>
      </c>
      <c r="C8" s="195">
        <v>3</v>
      </c>
      <c r="D8" s="195">
        <v>4</v>
      </c>
      <c r="E8" s="196">
        <v>5</v>
      </c>
      <c r="F8" s="196">
        <v>6</v>
      </c>
      <c r="G8" s="196">
        <v>7</v>
      </c>
      <c r="H8" s="189"/>
    </row>
    <row r="9" spans="1:8" s="188" customFormat="1" x14ac:dyDescent="0.2">
      <c r="A9" s="206">
        <v>1</v>
      </c>
      <c r="B9" s="197"/>
      <c r="C9" s="197"/>
      <c r="D9" s="198"/>
      <c r="E9" s="197"/>
      <c r="F9" s="197"/>
      <c r="G9" s="197"/>
      <c r="H9" s="189"/>
    </row>
    <row r="10" spans="1:8" s="188" customFormat="1" x14ac:dyDescent="0.2">
      <c r="A10" s="206">
        <v>2</v>
      </c>
      <c r="B10" s="197"/>
      <c r="C10" s="197"/>
      <c r="D10" s="198"/>
      <c r="E10" s="197"/>
      <c r="F10" s="197"/>
      <c r="G10" s="197"/>
      <c r="H10" s="189"/>
    </row>
    <row r="11" spans="1:8" s="188" customFormat="1" x14ac:dyDescent="0.2">
      <c r="A11" s="206">
        <v>3</v>
      </c>
      <c r="B11" s="197"/>
      <c r="C11" s="197"/>
      <c r="D11" s="198"/>
      <c r="E11" s="197"/>
      <c r="F11" s="197"/>
      <c r="G11" s="197"/>
      <c r="H11" s="189"/>
    </row>
    <row r="12" spans="1:8" s="188" customFormat="1" x14ac:dyDescent="0.2">
      <c r="A12" s="206">
        <v>4</v>
      </c>
      <c r="B12" s="197"/>
      <c r="C12" s="197"/>
      <c r="D12" s="198"/>
      <c r="E12" s="197"/>
      <c r="F12" s="197"/>
      <c r="G12" s="197"/>
      <c r="H12" s="189"/>
    </row>
    <row r="13" spans="1:8" s="188" customFormat="1" x14ac:dyDescent="0.2">
      <c r="A13" s="206">
        <v>5</v>
      </c>
      <c r="B13" s="197"/>
      <c r="C13" s="197"/>
      <c r="D13" s="198"/>
      <c r="E13" s="197"/>
      <c r="F13" s="197"/>
      <c r="G13" s="197"/>
      <c r="H13" s="189"/>
    </row>
    <row r="14" spans="1:8" s="188" customFormat="1" x14ac:dyDescent="0.2">
      <c r="A14" s="206">
        <v>6</v>
      </c>
      <c r="B14" s="197"/>
      <c r="C14" s="197"/>
      <c r="D14" s="198"/>
      <c r="E14" s="197"/>
      <c r="F14" s="197"/>
      <c r="G14" s="197"/>
      <c r="H14" s="189"/>
    </row>
    <row r="15" spans="1:8" s="188" customFormat="1" x14ac:dyDescent="0.2">
      <c r="A15" s="206">
        <v>7</v>
      </c>
      <c r="B15" s="197"/>
      <c r="C15" s="197"/>
      <c r="D15" s="198"/>
      <c r="E15" s="197"/>
      <c r="F15" s="197"/>
      <c r="G15" s="197"/>
      <c r="H15" s="189"/>
    </row>
    <row r="16" spans="1:8" s="188" customFormat="1" x14ac:dyDescent="0.2">
      <c r="A16" s="206">
        <v>8</v>
      </c>
      <c r="B16" s="197"/>
      <c r="C16" s="197"/>
      <c r="D16" s="198"/>
      <c r="E16" s="197"/>
      <c r="F16" s="197"/>
      <c r="G16" s="197"/>
      <c r="H16" s="189"/>
    </row>
    <row r="17" spans="1:11" s="188" customFormat="1" x14ac:dyDescent="0.2">
      <c r="A17" s="206">
        <v>9</v>
      </c>
      <c r="B17" s="197"/>
      <c r="C17" s="197"/>
      <c r="D17" s="198"/>
      <c r="E17" s="197"/>
      <c r="F17" s="197"/>
      <c r="G17" s="197"/>
      <c r="H17" s="189"/>
    </row>
    <row r="18" spans="1:11" s="188" customFormat="1" x14ac:dyDescent="0.2">
      <c r="A18" s="206">
        <v>10</v>
      </c>
      <c r="B18" s="197"/>
      <c r="C18" s="197"/>
      <c r="D18" s="198"/>
      <c r="E18" s="197"/>
      <c r="F18" s="197"/>
      <c r="G18" s="197"/>
      <c r="H18" s="189"/>
    </row>
    <row r="19" spans="1:11" s="188" customFormat="1" x14ac:dyDescent="0.2">
      <c r="A19" s="206" t="s">
        <v>263</v>
      </c>
      <c r="B19" s="197"/>
      <c r="C19" s="197"/>
      <c r="D19" s="198"/>
      <c r="E19" s="197"/>
      <c r="F19" s="197"/>
      <c r="G19" s="197"/>
      <c r="H19" s="189"/>
    </row>
    <row r="22" spans="1:11" s="188" customFormat="1" x14ac:dyDescent="0.2"/>
    <row r="23" spans="1:11" s="188" customFormat="1" x14ac:dyDescent="0.2"/>
    <row r="24" spans="1:11" s="21" customFormat="1" ht="15" x14ac:dyDescent="0.3">
      <c r="B24" s="199" t="s">
        <v>96</v>
      </c>
      <c r="C24" s="199"/>
    </row>
    <row r="25" spans="1:11" s="21" customFormat="1" ht="15" x14ac:dyDescent="0.3">
      <c r="B25" s="199"/>
      <c r="C25" s="199"/>
    </row>
    <row r="26" spans="1:11" s="21" customFormat="1" ht="15" x14ac:dyDescent="0.3">
      <c r="C26" s="201"/>
      <c r="F26" s="201"/>
      <c r="G26" s="201"/>
      <c r="H26" s="200"/>
    </row>
    <row r="27" spans="1:11" s="21" customFormat="1" ht="15" x14ac:dyDescent="0.3">
      <c r="C27" s="202" t="s">
        <v>255</v>
      </c>
      <c r="F27" s="199" t="s">
        <v>306</v>
      </c>
      <c r="J27" s="200"/>
      <c r="K27" s="200"/>
    </row>
    <row r="28" spans="1:11" s="21" customFormat="1" ht="15" x14ac:dyDescent="0.3">
      <c r="C28" s="202" t="s">
        <v>127</v>
      </c>
      <c r="F28" s="203" t="s">
        <v>256</v>
      </c>
      <c r="J28" s="200"/>
      <c r="K28" s="200"/>
    </row>
    <row r="29" spans="1:11" s="188" customFormat="1" ht="15" x14ac:dyDescent="0.3">
      <c r="C29" s="202"/>
      <c r="J29" s="205"/>
      <c r="K29" s="20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view="pageBreakPreview" zoomScale="80" zoomScaleNormal="80" zoomScaleSheetLayoutView="80" workbookViewId="0">
      <selection activeCell="N16" sqref="N1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 x14ac:dyDescent="0.2">
      <c r="A1" s="131" t="s">
        <v>427</v>
      </c>
      <c r="B1" s="132"/>
      <c r="C1" s="132"/>
      <c r="D1" s="132"/>
      <c r="E1" s="132"/>
      <c r="F1" s="132"/>
      <c r="G1" s="132"/>
      <c r="H1" s="132"/>
      <c r="I1" s="132"/>
      <c r="J1" s="132"/>
      <c r="K1" s="74" t="s">
        <v>97</v>
      </c>
    </row>
    <row r="2" spans="1:12" ht="15" x14ac:dyDescent="0.3">
      <c r="A2" s="101" t="s">
        <v>128</v>
      </c>
      <c r="B2" s="132"/>
      <c r="C2" s="132"/>
      <c r="D2" s="132"/>
      <c r="E2" s="132"/>
      <c r="F2" s="132"/>
      <c r="G2" s="132"/>
      <c r="H2" s="132"/>
      <c r="I2" s="132"/>
      <c r="J2" s="132"/>
      <c r="K2" s="463" t="s">
        <v>479</v>
      </c>
      <c r="L2" s="464"/>
    </row>
    <row r="3" spans="1:12" ht="15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2" ht="15" x14ac:dyDescent="0.3">
      <c r="A4" s="72" t="str">
        <f>'[6]ფორმა N2'!A4</f>
        <v>ანგარიშვალდებული პირის დასახელება:</v>
      </c>
      <c r="B4" s="72"/>
      <c r="C4" s="72"/>
      <c r="D4" s="73"/>
      <c r="E4" s="139"/>
      <c r="F4" s="132"/>
      <c r="G4" s="132"/>
      <c r="H4" s="132"/>
      <c r="I4" s="132"/>
      <c r="J4" s="132"/>
      <c r="K4" s="139"/>
    </row>
    <row r="5" spans="1:12" s="176" customFormat="1" ht="15" x14ac:dyDescent="0.3">
      <c r="A5" s="302" t="s">
        <v>478</v>
      </c>
      <c r="B5" s="76"/>
      <c r="C5" s="76"/>
      <c r="D5" s="76"/>
      <c r="E5" s="212"/>
      <c r="F5" s="213"/>
      <c r="G5" s="213"/>
      <c r="H5" s="213"/>
      <c r="I5" s="213"/>
      <c r="J5" s="213"/>
      <c r="K5" s="212"/>
    </row>
    <row r="6" spans="1:12" ht="13.5" x14ac:dyDescent="0.2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2" ht="60" x14ac:dyDescent="0.2">
      <c r="A7" s="428" t="s">
        <v>64</v>
      </c>
      <c r="B7" s="430" t="s">
        <v>360</v>
      </c>
      <c r="C7" s="430" t="s">
        <v>361</v>
      </c>
      <c r="D7" s="430" t="s">
        <v>363</v>
      </c>
      <c r="E7" s="430" t="s">
        <v>362</v>
      </c>
      <c r="F7" s="430" t="s">
        <v>371</v>
      </c>
      <c r="G7" s="430" t="s">
        <v>372</v>
      </c>
      <c r="H7" s="430" t="s">
        <v>366</v>
      </c>
      <c r="I7" s="430" t="s">
        <v>367</v>
      </c>
      <c r="J7" s="430" t="s">
        <v>379</v>
      </c>
      <c r="K7" s="430" t="s">
        <v>368</v>
      </c>
    </row>
    <row r="8" spans="1:12" ht="15" x14ac:dyDescent="0.2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30">
        <v>9</v>
      </c>
      <c r="J8" s="429">
        <v>10</v>
      </c>
      <c r="K8" s="430">
        <v>11</v>
      </c>
    </row>
    <row r="9" spans="1:12" ht="30" x14ac:dyDescent="0.2">
      <c r="A9" s="433">
        <v>1</v>
      </c>
      <c r="B9" s="450" t="s">
        <v>690</v>
      </c>
      <c r="C9" s="434" t="s">
        <v>691</v>
      </c>
      <c r="D9" s="434" t="s">
        <v>692</v>
      </c>
      <c r="E9" s="434">
        <v>950.17</v>
      </c>
      <c r="F9" s="434">
        <v>29400</v>
      </c>
      <c r="G9" s="434"/>
      <c r="H9" s="451"/>
      <c r="I9" s="451"/>
      <c r="J9" s="451">
        <v>402003318</v>
      </c>
      <c r="K9" s="434" t="s">
        <v>693</v>
      </c>
    </row>
    <row r="10" spans="1:12" ht="30" x14ac:dyDescent="0.2">
      <c r="A10" s="433">
        <v>2</v>
      </c>
      <c r="B10" s="450" t="s">
        <v>690</v>
      </c>
      <c r="C10" s="434" t="s">
        <v>691</v>
      </c>
      <c r="D10" s="434" t="s">
        <v>694</v>
      </c>
      <c r="E10" s="434">
        <v>350</v>
      </c>
      <c r="F10" s="434">
        <v>11200</v>
      </c>
      <c r="G10" s="434"/>
      <c r="H10" s="451"/>
      <c r="I10" s="451"/>
      <c r="J10" s="451">
        <v>402003318</v>
      </c>
      <c r="K10" s="434" t="s">
        <v>693</v>
      </c>
    </row>
    <row r="11" spans="1:12" ht="45" x14ac:dyDescent="0.2">
      <c r="A11" s="433">
        <v>3</v>
      </c>
      <c r="B11" s="450" t="s">
        <v>695</v>
      </c>
      <c r="C11" s="434" t="s">
        <v>691</v>
      </c>
      <c r="D11" s="434" t="s">
        <v>696</v>
      </c>
      <c r="E11" s="434">
        <v>150</v>
      </c>
      <c r="F11" s="434">
        <v>800</v>
      </c>
      <c r="G11" s="434"/>
      <c r="H11" s="451"/>
      <c r="I11" s="451"/>
      <c r="J11" s="451" t="s">
        <v>697</v>
      </c>
      <c r="K11" s="434" t="s">
        <v>698</v>
      </c>
    </row>
    <row r="12" spans="1:12" ht="30" x14ac:dyDescent="0.2">
      <c r="A12" s="433">
        <v>4</v>
      </c>
      <c r="B12" s="450" t="s">
        <v>699</v>
      </c>
      <c r="C12" s="434" t="s">
        <v>691</v>
      </c>
      <c r="D12" s="434" t="s">
        <v>700</v>
      </c>
      <c r="E12" s="434">
        <v>50.24</v>
      </c>
      <c r="F12" s="434">
        <v>1225</v>
      </c>
      <c r="G12" s="434" t="s">
        <v>701</v>
      </c>
      <c r="H12" s="451" t="s">
        <v>702</v>
      </c>
      <c r="I12" s="451" t="s">
        <v>703</v>
      </c>
      <c r="J12" s="451"/>
      <c r="K12" s="434"/>
    </row>
    <row r="13" spans="1:12" ht="30" x14ac:dyDescent="0.2">
      <c r="A13" s="433">
        <v>5</v>
      </c>
      <c r="B13" s="452" t="s">
        <v>704</v>
      </c>
      <c r="C13" s="434" t="s">
        <v>691</v>
      </c>
      <c r="D13" s="434" t="s">
        <v>705</v>
      </c>
      <c r="E13" s="434">
        <v>100</v>
      </c>
      <c r="F13" s="434">
        <v>1250</v>
      </c>
      <c r="G13" s="434"/>
      <c r="H13" s="451"/>
      <c r="I13" s="451"/>
      <c r="J13" s="451" t="s">
        <v>706</v>
      </c>
      <c r="K13" s="434" t="s">
        <v>707</v>
      </c>
    </row>
    <row r="14" spans="1:12" ht="45" x14ac:dyDescent="0.2">
      <c r="A14" s="433">
        <v>6</v>
      </c>
      <c r="B14" s="450" t="s">
        <v>708</v>
      </c>
      <c r="C14" s="434" t="s">
        <v>691</v>
      </c>
      <c r="D14" s="434" t="s">
        <v>709</v>
      </c>
      <c r="E14" s="434">
        <v>19</v>
      </c>
      <c r="F14" s="434">
        <v>375</v>
      </c>
      <c r="G14" s="434" t="s">
        <v>710</v>
      </c>
      <c r="H14" s="451" t="s">
        <v>711</v>
      </c>
      <c r="I14" s="451" t="s">
        <v>712</v>
      </c>
      <c r="J14" s="451"/>
      <c r="K14" s="434"/>
    </row>
    <row r="15" spans="1:12" ht="45" x14ac:dyDescent="0.2">
      <c r="A15" s="433">
        <v>7</v>
      </c>
      <c r="B15" s="450" t="s">
        <v>713</v>
      </c>
      <c r="C15" s="434" t="s">
        <v>691</v>
      </c>
      <c r="D15" s="434" t="s">
        <v>714</v>
      </c>
      <c r="E15" s="434">
        <v>137</v>
      </c>
      <c r="F15" s="434">
        <v>1500</v>
      </c>
      <c r="G15" s="434" t="s">
        <v>715</v>
      </c>
      <c r="H15" s="451" t="s">
        <v>711</v>
      </c>
      <c r="I15" s="451" t="s">
        <v>716</v>
      </c>
      <c r="J15" s="451"/>
      <c r="K15" s="434"/>
    </row>
    <row r="16" spans="1:12" ht="60" x14ac:dyDescent="0.2">
      <c r="A16" s="433">
        <v>8</v>
      </c>
      <c r="B16" s="450" t="s">
        <v>717</v>
      </c>
      <c r="C16" s="434" t="s">
        <v>691</v>
      </c>
      <c r="D16" s="453" t="s">
        <v>718</v>
      </c>
      <c r="E16" s="434" t="s">
        <v>719</v>
      </c>
      <c r="F16" s="434">
        <v>1000</v>
      </c>
      <c r="G16" s="434" t="s">
        <v>720</v>
      </c>
      <c r="H16" s="451" t="s">
        <v>615</v>
      </c>
      <c r="I16" s="451" t="s">
        <v>721</v>
      </c>
      <c r="J16" s="451"/>
      <c r="K16" s="434"/>
    </row>
    <row r="17" spans="1:11" ht="60" x14ac:dyDescent="0.2">
      <c r="A17" s="433">
        <v>9</v>
      </c>
      <c r="B17" s="450" t="s">
        <v>722</v>
      </c>
      <c r="C17" s="434" t="s">
        <v>691</v>
      </c>
      <c r="D17" s="434" t="s">
        <v>723</v>
      </c>
      <c r="E17" s="434">
        <v>100</v>
      </c>
      <c r="F17" s="434">
        <v>908</v>
      </c>
      <c r="G17" s="434"/>
      <c r="H17" s="451"/>
      <c r="I17" s="451"/>
      <c r="J17" s="451">
        <v>406124929</v>
      </c>
      <c r="K17" s="434" t="s">
        <v>724</v>
      </c>
    </row>
    <row r="18" spans="1:11" ht="75" x14ac:dyDescent="0.2">
      <c r="A18" s="433">
        <v>10</v>
      </c>
      <c r="B18" s="450" t="s">
        <v>725</v>
      </c>
      <c r="C18" s="434" t="s">
        <v>691</v>
      </c>
      <c r="D18" s="434" t="s">
        <v>726</v>
      </c>
      <c r="E18" s="434" t="s">
        <v>727</v>
      </c>
      <c r="F18" s="434">
        <v>1300</v>
      </c>
      <c r="G18" s="434"/>
      <c r="H18" s="451"/>
      <c r="I18" s="451"/>
      <c r="J18" s="451" t="s">
        <v>728</v>
      </c>
      <c r="K18" s="434" t="s">
        <v>729</v>
      </c>
    </row>
    <row r="19" spans="1:11" ht="45" x14ac:dyDescent="0.2">
      <c r="A19" s="433">
        <v>11</v>
      </c>
      <c r="B19" s="450" t="s">
        <v>730</v>
      </c>
      <c r="C19" s="434" t="s">
        <v>691</v>
      </c>
      <c r="D19" s="434" t="s">
        <v>731</v>
      </c>
      <c r="E19" s="434" t="s">
        <v>732</v>
      </c>
      <c r="F19" s="434">
        <v>1000</v>
      </c>
      <c r="G19" s="434" t="s">
        <v>733</v>
      </c>
      <c r="H19" s="451" t="s">
        <v>569</v>
      </c>
      <c r="I19" s="451" t="s">
        <v>734</v>
      </c>
      <c r="J19" s="451"/>
      <c r="K19" s="434"/>
    </row>
    <row r="20" spans="1:11" ht="30" x14ac:dyDescent="0.2">
      <c r="A20" s="433">
        <v>12</v>
      </c>
      <c r="B20" s="450" t="s">
        <v>735</v>
      </c>
      <c r="C20" s="434" t="s">
        <v>691</v>
      </c>
      <c r="D20" s="434" t="s">
        <v>736</v>
      </c>
      <c r="E20" s="434" t="s">
        <v>737</v>
      </c>
      <c r="F20" s="434">
        <v>1000</v>
      </c>
      <c r="G20" s="434" t="s">
        <v>738</v>
      </c>
      <c r="H20" s="451" t="s">
        <v>739</v>
      </c>
      <c r="I20" s="451" t="s">
        <v>740</v>
      </c>
      <c r="J20" s="451"/>
      <c r="K20" s="434"/>
    </row>
    <row r="21" spans="1:11" ht="30" x14ac:dyDescent="0.2">
      <c r="A21" s="433">
        <v>13</v>
      </c>
      <c r="B21" s="450" t="s">
        <v>741</v>
      </c>
      <c r="C21" s="434" t="s">
        <v>691</v>
      </c>
      <c r="D21" s="434" t="s">
        <v>742</v>
      </c>
      <c r="E21" s="434">
        <v>174.45</v>
      </c>
      <c r="F21" s="434">
        <v>800</v>
      </c>
      <c r="G21" s="434">
        <v>61006005643</v>
      </c>
      <c r="H21" s="451" t="s">
        <v>743</v>
      </c>
      <c r="I21" s="451" t="s">
        <v>744</v>
      </c>
      <c r="J21" s="451"/>
      <c r="K21" s="434"/>
    </row>
    <row r="22" spans="1:11" ht="30" x14ac:dyDescent="0.2">
      <c r="A22" s="433">
        <v>14</v>
      </c>
      <c r="B22" s="450" t="s">
        <v>745</v>
      </c>
      <c r="C22" s="434" t="s">
        <v>691</v>
      </c>
      <c r="D22" s="434" t="s">
        <v>746</v>
      </c>
      <c r="E22" s="434">
        <v>94.1</v>
      </c>
      <c r="F22" s="434">
        <v>400</v>
      </c>
      <c r="G22" s="434"/>
      <c r="H22" s="451"/>
      <c r="I22" s="451"/>
      <c r="J22" s="451" t="s">
        <v>747</v>
      </c>
      <c r="K22" s="434" t="s">
        <v>748</v>
      </c>
    </row>
    <row r="23" spans="1:11" ht="30" x14ac:dyDescent="0.2">
      <c r="A23" s="433">
        <v>15</v>
      </c>
      <c r="B23" s="450" t="s">
        <v>749</v>
      </c>
      <c r="C23" s="434" t="s">
        <v>691</v>
      </c>
      <c r="D23" s="434" t="s">
        <v>750</v>
      </c>
      <c r="E23" s="434">
        <v>44</v>
      </c>
      <c r="F23" s="434">
        <v>687.5</v>
      </c>
      <c r="G23" s="434" t="s">
        <v>751</v>
      </c>
      <c r="H23" s="451" t="s">
        <v>752</v>
      </c>
      <c r="I23" s="451" t="s">
        <v>753</v>
      </c>
      <c r="J23" s="451"/>
      <c r="K23" s="434"/>
    </row>
    <row r="24" spans="1:11" ht="30" x14ac:dyDescent="0.2">
      <c r="A24" s="433">
        <v>16</v>
      </c>
      <c r="B24" s="450" t="s">
        <v>754</v>
      </c>
      <c r="C24" s="434" t="s">
        <v>691</v>
      </c>
      <c r="D24" s="434" t="s">
        <v>755</v>
      </c>
      <c r="E24" s="434">
        <v>90.82</v>
      </c>
      <c r="F24" s="434">
        <v>700</v>
      </c>
      <c r="G24" s="434" t="s">
        <v>756</v>
      </c>
      <c r="H24" s="451" t="s">
        <v>757</v>
      </c>
      <c r="I24" s="451" t="s">
        <v>758</v>
      </c>
      <c r="J24" s="451"/>
      <c r="K24" s="434"/>
    </row>
    <row r="25" spans="1:11" ht="30" x14ac:dyDescent="0.2">
      <c r="A25" s="433">
        <v>17</v>
      </c>
      <c r="B25" s="450" t="s">
        <v>759</v>
      </c>
      <c r="C25" s="434" t="s">
        <v>691</v>
      </c>
      <c r="D25" s="434" t="s">
        <v>760</v>
      </c>
      <c r="E25" s="434">
        <v>172.87</v>
      </c>
      <c r="F25" s="434">
        <v>1250</v>
      </c>
      <c r="G25" s="434" t="s">
        <v>761</v>
      </c>
      <c r="H25" s="451" t="s">
        <v>752</v>
      </c>
      <c r="I25" s="451" t="s">
        <v>762</v>
      </c>
      <c r="J25" s="451"/>
      <c r="K25" s="434"/>
    </row>
    <row r="26" spans="1:11" ht="30" x14ac:dyDescent="0.2">
      <c r="A26" s="433">
        <v>18</v>
      </c>
      <c r="B26" s="450" t="s">
        <v>763</v>
      </c>
      <c r="C26" s="434" t="s">
        <v>691</v>
      </c>
      <c r="D26" s="434" t="s">
        <v>764</v>
      </c>
      <c r="E26" s="434">
        <v>38.590000000000003</v>
      </c>
      <c r="F26" s="434">
        <v>3000</v>
      </c>
      <c r="G26" s="434" t="s">
        <v>765</v>
      </c>
      <c r="H26" s="451" t="s">
        <v>766</v>
      </c>
      <c r="I26" s="451" t="s">
        <v>767</v>
      </c>
      <c r="J26" s="451"/>
      <c r="K26" s="434"/>
    </row>
    <row r="27" spans="1:11" ht="30" x14ac:dyDescent="0.2">
      <c r="A27" s="433">
        <v>19</v>
      </c>
      <c r="B27" s="450" t="s">
        <v>768</v>
      </c>
      <c r="C27" s="434" t="s">
        <v>691</v>
      </c>
      <c r="D27" s="434" t="s">
        <v>769</v>
      </c>
      <c r="E27" s="434">
        <v>65.5</v>
      </c>
      <c r="F27" s="434">
        <v>250</v>
      </c>
      <c r="G27" s="434"/>
      <c r="H27" s="451"/>
      <c r="I27" s="451"/>
      <c r="J27" s="451" t="s">
        <v>770</v>
      </c>
      <c r="K27" s="434" t="s">
        <v>748</v>
      </c>
    </row>
    <row r="28" spans="1:11" ht="45" x14ac:dyDescent="0.2">
      <c r="A28" s="433">
        <v>20</v>
      </c>
      <c r="B28" s="450" t="s">
        <v>771</v>
      </c>
      <c r="C28" s="434" t="s">
        <v>691</v>
      </c>
      <c r="D28" s="434" t="s">
        <v>772</v>
      </c>
      <c r="E28" s="434">
        <v>67</v>
      </c>
      <c r="F28" s="434">
        <v>687.5</v>
      </c>
      <c r="G28" s="434" t="s">
        <v>773</v>
      </c>
      <c r="H28" s="451" t="s">
        <v>774</v>
      </c>
      <c r="I28" s="451" t="s">
        <v>775</v>
      </c>
      <c r="J28" s="451"/>
      <c r="K28" s="434"/>
    </row>
    <row r="29" spans="1:11" ht="30" x14ac:dyDescent="0.2">
      <c r="A29" s="433">
        <v>21</v>
      </c>
      <c r="B29" s="450" t="s">
        <v>776</v>
      </c>
      <c r="C29" s="434" t="s">
        <v>691</v>
      </c>
      <c r="D29" s="434" t="s">
        <v>777</v>
      </c>
      <c r="E29" s="434">
        <v>108.86</v>
      </c>
      <c r="F29" s="434">
        <v>375</v>
      </c>
      <c r="G29" s="434" t="s">
        <v>778</v>
      </c>
      <c r="H29" s="451" t="s">
        <v>779</v>
      </c>
      <c r="I29" s="451" t="s">
        <v>780</v>
      </c>
      <c r="J29" s="451"/>
      <c r="K29" s="434"/>
    </row>
    <row r="30" spans="1:11" ht="30" x14ac:dyDescent="0.2">
      <c r="A30" s="433">
        <v>22</v>
      </c>
      <c r="B30" s="450" t="s">
        <v>781</v>
      </c>
      <c r="C30" s="434" t="s">
        <v>691</v>
      </c>
      <c r="D30" s="434" t="s">
        <v>782</v>
      </c>
      <c r="E30" s="434">
        <v>155.19999999999999</v>
      </c>
      <c r="F30" s="434">
        <v>400</v>
      </c>
      <c r="G30" s="434"/>
      <c r="H30" s="451"/>
      <c r="I30" s="451"/>
      <c r="J30" s="451" t="s">
        <v>783</v>
      </c>
      <c r="K30" s="434" t="s">
        <v>748</v>
      </c>
    </row>
    <row r="31" spans="1:11" ht="30" x14ac:dyDescent="0.2">
      <c r="A31" s="433">
        <v>23</v>
      </c>
      <c r="B31" s="450" t="s">
        <v>784</v>
      </c>
      <c r="C31" s="434" t="s">
        <v>691</v>
      </c>
      <c r="D31" s="434" t="s">
        <v>785</v>
      </c>
      <c r="E31" s="434">
        <v>141.74</v>
      </c>
      <c r="F31" s="434">
        <v>437.5</v>
      </c>
      <c r="G31" s="434">
        <v>38001006467</v>
      </c>
      <c r="H31" s="451" t="s">
        <v>786</v>
      </c>
      <c r="I31" s="451" t="s">
        <v>787</v>
      </c>
      <c r="J31" s="451"/>
      <c r="K31" s="434"/>
    </row>
    <row r="32" spans="1:11" ht="30" x14ac:dyDescent="0.2">
      <c r="A32" s="433">
        <v>24</v>
      </c>
      <c r="B32" s="450" t="s">
        <v>788</v>
      </c>
      <c r="C32" s="434" t="s">
        <v>691</v>
      </c>
      <c r="D32" s="434" t="s">
        <v>742</v>
      </c>
      <c r="E32" s="434">
        <v>28.3</v>
      </c>
      <c r="F32" s="434">
        <v>500</v>
      </c>
      <c r="G32" s="434" t="s">
        <v>789</v>
      </c>
      <c r="H32" s="451" t="s">
        <v>790</v>
      </c>
      <c r="I32" s="451" t="s">
        <v>791</v>
      </c>
      <c r="J32" s="451"/>
      <c r="K32" s="434"/>
    </row>
    <row r="33" spans="1:11" ht="30" x14ac:dyDescent="0.2">
      <c r="A33" s="433">
        <v>25</v>
      </c>
      <c r="B33" s="450" t="s">
        <v>792</v>
      </c>
      <c r="C33" s="434" t="s">
        <v>691</v>
      </c>
      <c r="D33" s="434" t="s">
        <v>793</v>
      </c>
      <c r="E33" s="434">
        <v>170</v>
      </c>
      <c r="F33" s="434">
        <v>750</v>
      </c>
      <c r="G33" s="434" t="s">
        <v>794</v>
      </c>
      <c r="H33" s="451" t="s">
        <v>795</v>
      </c>
      <c r="I33" s="451" t="s">
        <v>796</v>
      </c>
      <c r="J33" s="451"/>
      <c r="K33" s="434"/>
    </row>
    <row r="34" spans="1:11" ht="30" x14ac:dyDescent="0.2">
      <c r="A34" s="433">
        <v>26</v>
      </c>
      <c r="B34" s="450" t="s">
        <v>797</v>
      </c>
      <c r="C34" s="434" t="s">
        <v>691</v>
      </c>
      <c r="D34" s="434" t="s">
        <v>798</v>
      </c>
      <c r="E34" s="434">
        <v>14.62</v>
      </c>
      <c r="F34" s="434">
        <v>625</v>
      </c>
      <c r="G34" s="434" t="s">
        <v>799</v>
      </c>
      <c r="H34" s="451" t="s">
        <v>739</v>
      </c>
      <c r="I34" s="451" t="s">
        <v>800</v>
      </c>
      <c r="J34" s="451"/>
      <c r="K34" s="434"/>
    </row>
    <row r="35" spans="1:11" ht="30" x14ac:dyDescent="0.2">
      <c r="A35" s="433">
        <v>27</v>
      </c>
      <c r="B35" s="450" t="s">
        <v>801</v>
      </c>
      <c r="C35" s="434" t="s">
        <v>691</v>
      </c>
      <c r="D35" s="434" t="s">
        <v>802</v>
      </c>
      <c r="E35" s="434">
        <v>117</v>
      </c>
      <c r="F35" s="434">
        <v>625</v>
      </c>
      <c r="G35" s="434" t="s">
        <v>803</v>
      </c>
      <c r="H35" s="451" t="s">
        <v>804</v>
      </c>
      <c r="I35" s="451" t="s">
        <v>805</v>
      </c>
      <c r="J35" s="451"/>
      <c r="K35" s="434"/>
    </row>
    <row r="36" spans="1:11" ht="30" x14ac:dyDescent="0.2">
      <c r="A36" s="433">
        <v>28</v>
      </c>
      <c r="B36" s="450" t="s">
        <v>806</v>
      </c>
      <c r="C36" s="434" t="s">
        <v>691</v>
      </c>
      <c r="D36" s="434" t="s">
        <v>807</v>
      </c>
      <c r="E36" s="434"/>
      <c r="F36" s="434">
        <v>3000</v>
      </c>
      <c r="G36" s="434" t="s">
        <v>808</v>
      </c>
      <c r="H36" s="451" t="s">
        <v>809</v>
      </c>
      <c r="I36" s="451" t="s">
        <v>810</v>
      </c>
      <c r="J36" s="451"/>
      <c r="K36" s="434"/>
    </row>
    <row r="37" spans="1:11" ht="60" x14ac:dyDescent="0.2">
      <c r="A37" s="433">
        <v>29</v>
      </c>
      <c r="B37" s="450" t="s">
        <v>811</v>
      </c>
      <c r="C37" s="434" t="s">
        <v>691</v>
      </c>
      <c r="D37" s="434" t="s">
        <v>812</v>
      </c>
      <c r="E37" s="434"/>
      <c r="F37" s="434">
        <v>200</v>
      </c>
      <c r="G37" s="434" t="s">
        <v>813</v>
      </c>
      <c r="H37" s="451" t="s">
        <v>814</v>
      </c>
      <c r="I37" s="451" t="s">
        <v>815</v>
      </c>
      <c r="J37" s="451"/>
      <c r="K37" s="434"/>
    </row>
    <row r="38" spans="1:11" ht="45" x14ac:dyDescent="0.2">
      <c r="A38" s="433">
        <v>30</v>
      </c>
      <c r="B38" s="450" t="s">
        <v>816</v>
      </c>
      <c r="C38" s="434" t="s">
        <v>691</v>
      </c>
      <c r="D38" s="434" t="s">
        <v>812</v>
      </c>
      <c r="E38" s="434"/>
      <c r="F38" s="434">
        <v>200</v>
      </c>
      <c r="G38" s="434" t="s">
        <v>817</v>
      </c>
      <c r="H38" s="451" t="s">
        <v>605</v>
      </c>
      <c r="I38" s="451" t="s">
        <v>818</v>
      </c>
      <c r="J38" s="451"/>
      <c r="K38" s="434"/>
    </row>
    <row r="39" spans="1:11" ht="30" x14ac:dyDescent="0.2">
      <c r="A39" s="433">
        <v>31</v>
      </c>
      <c r="B39" s="450" t="s">
        <v>819</v>
      </c>
      <c r="C39" s="434" t="s">
        <v>691</v>
      </c>
      <c r="D39" s="434" t="s">
        <v>820</v>
      </c>
      <c r="E39" s="434">
        <v>22.5</v>
      </c>
      <c r="F39" s="434">
        <v>375</v>
      </c>
      <c r="G39" s="434" t="s">
        <v>821</v>
      </c>
      <c r="H39" s="451" t="s">
        <v>822</v>
      </c>
      <c r="I39" s="451" t="s">
        <v>823</v>
      </c>
      <c r="J39" s="451"/>
      <c r="K39" s="434"/>
    </row>
    <row r="40" spans="1:11" ht="30" x14ac:dyDescent="0.2">
      <c r="A40" s="433">
        <v>32</v>
      </c>
      <c r="B40" s="450" t="s">
        <v>824</v>
      </c>
      <c r="C40" s="434" t="s">
        <v>691</v>
      </c>
      <c r="D40" s="434" t="s">
        <v>825</v>
      </c>
      <c r="E40" s="434">
        <v>21.3</v>
      </c>
      <c r="F40" s="434">
        <v>437.5</v>
      </c>
      <c r="G40" s="434" t="s">
        <v>826</v>
      </c>
      <c r="H40" s="451" t="s">
        <v>766</v>
      </c>
      <c r="I40" s="451" t="s">
        <v>827</v>
      </c>
      <c r="J40" s="451"/>
      <c r="K40" s="434"/>
    </row>
    <row r="41" spans="1:11" ht="45" x14ac:dyDescent="0.2">
      <c r="A41" s="433">
        <v>33</v>
      </c>
      <c r="B41" s="450" t="s">
        <v>828</v>
      </c>
      <c r="C41" s="434" t="s">
        <v>691</v>
      </c>
      <c r="D41" s="434" t="s">
        <v>829</v>
      </c>
      <c r="E41" s="434">
        <v>46.42</v>
      </c>
      <c r="F41" s="434">
        <v>180</v>
      </c>
      <c r="G41" s="434"/>
      <c r="H41" s="451"/>
      <c r="I41" s="451"/>
      <c r="J41" s="451" t="s">
        <v>830</v>
      </c>
      <c r="K41" s="434" t="s">
        <v>831</v>
      </c>
    </row>
    <row r="42" spans="1:11" ht="30" x14ac:dyDescent="0.2">
      <c r="A42" s="433">
        <v>34</v>
      </c>
      <c r="B42" s="450" t="s">
        <v>832</v>
      </c>
      <c r="C42" s="434" t="s">
        <v>691</v>
      </c>
      <c r="D42" s="434" t="s">
        <v>833</v>
      </c>
      <c r="E42" s="434">
        <v>48</v>
      </c>
      <c r="F42" s="434">
        <v>500</v>
      </c>
      <c r="G42" s="434"/>
      <c r="H42" s="451"/>
      <c r="I42" s="451"/>
      <c r="J42" s="451" t="s">
        <v>834</v>
      </c>
      <c r="K42" s="434" t="s">
        <v>835</v>
      </c>
    </row>
    <row r="43" spans="1:11" ht="30" x14ac:dyDescent="0.2">
      <c r="A43" s="433">
        <v>35</v>
      </c>
      <c r="B43" s="450" t="s">
        <v>836</v>
      </c>
      <c r="C43" s="434" t="s">
        <v>691</v>
      </c>
      <c r="D43" s="434" t="s">
        <v>837</v>
      </c>
      <c r="E43" s="434">
        <v>67.03</v>
      </c>
      <c r="F43" s="434">
        <v>258</v>
      </c>
      <c r="G43" s="434"/>
      <c r="H43" s="451"/>
      <c r="I43" s="451"/>
      <c r="J43" s="451">
        <v>235447343</v>
      </c>
      <c r="K43" s="434" t="s">
        <v>831</v>
      </c>
    </row>
    <row r="44" spans="1:11" ht="45" x14ac:dyDescent="0.2">
      <c r="A44" s="433">
        <v>36</v>
      </c>
      <c r="B44" s="450" t="s">
        <v>838</v>
      </c>
      <c r="C44" s="434" t="s">
        <v>691</v>
      </c>
      <c r="D44" s="434" t="s">
        <v>839</v>
      </c>
      <c r="E44" s="434">
        <v>35</v>
      </c>
      <c r="F44" s="434">
        <v>450</v>
      </c>
      <c r="G44" s="434" t="s">
        <v>840</v>
      </c>
      <c r="H44" s="451" t="s">
        <v>841</v>
      </c>
      <c r="I44" s="451" t="s">
        <v>842</v>
      </c>
      <c r="J44" s="451"/>
      <c r="K44" s="434"/>
    </row>
    <row r="45" spans="1:11" ht="45" x14ac:dyDescent="0.2">
      <c r="A45" s="433">
        <v>37</v>
      </c>
      <c r="B45" s="450" t="s">
        <v>843</v>
      </c>
      <c r="C45" s="434" t="s">
        <v>691</v>
      </c>
      <c r="D45" s="434" t="s">
        <v>844</v>
      </c>
      <c r="E45" s="434">
        <v>76</v>
      </c>
      <c r="F45" s="434">
        <v>228</v>
      </c>
      <c r="G45" s="434"/>
      <c r="H45" s="451"/>
      <c r="I45" s="451"/>
      <c r="J45" s="451" t="s">
        <v>845</v>
      </c>
      <c r="K45" s="434" t="s">
        <v>846</v>
      </c>
    </row>
    <row r="46" spans="1:11" ht="30" x14ac:dyDescent="0.2">
      <c r="A46" s="433">
        <v>38</v>
      </c>
      <c r="B46" s="450" t="s">
        <v>847</v>
      </c>
      <c r="C46" s="434" t="s">
        <v>691</v>
      </c>
      <c r="D46" s="434" t="s">
        <v>848</v>
      </c>
      <c r="E46" s="434">
        <v>231.37</v>
      </c>
      <c r="F46" s="434">
        <v>375</v>
      </c>
      <c r="G46" s="434">
        <v>49001000182</v>
      </c>
      <c r="H46" s="451" t="s">
        <v>849</v>
      </c>
      <c r="I46" s="451" t="s">
        <v>850</v>
      </c>
      <c r="J46" s="451"/>
      <c r="K46" s="434"/>
    </row>
    <row r="47" spans="1:11" ht="30" x14ac:dyDescent="0.2">
      <c r="A47" s="433">
        <v>39</v>
      </c>
      <c r="B47" s="450" t="s">
        <v>851</v>
      </c>
      <c r="C47" s="434" t="s">
        <v>691</v>
      </c>
      <c r="D47" s="434" t="s">
        <v>852</v>
      </c>
      <c r="E47" s="434">
        <v>93</v>
      </c>
      <c r="F47" s="434">
        <v>312.5</v>
      </c>
      <c r="G47" s="434" t="s">
        <v>853</v>
      </c>
      <c r="H47" s="451" t="s">
        <v>854</v>
      </c>
      <c r="I47" s="451" t="s">
        <v>855</v>
      </c>
      <c r="J47" s="451"/>
      <c r="K47" s="434"/>
    </row>
    <row r="48" spans="1:11" ht="30" x14ac:dyDescent="0.2">
      <c r="A48" s="433">
        <v>40</v>
      </c>
      <c r="B48" s="450" t="s">
        <v>856</v>
      </c>
      <c r="C48" s="434" t="s">
        <v>691</v>
      </c>
      <c r="D48" s="434" t="s">
        <v>857</v>
      </c>
      <c r="E48" s="434">
        <v>68.400000000000006</v>
      </c>
      <c r="F48" s="434">
        <v>375</v>
      </c>
      <c r="G48" s="434" t="s">
        <v>858</v>
      </c>
      <c r="H48" s="451" t="s">
        <v>859</v>
      </c>
      <c r="I48" s="451" t="s">
        <v>860</v>
      </c>
      <c r="J48" s="451"/>
      <c r="K48" s="434"/>
    </row>
    <row r="49" spans="1:11" ht="30" x14ac:dyDescent="0.2">
      <c r="A49" s="433">
        <v>41</v>
      </c>
      <c r="B49" s="450" t="s">
        <v>861</v>
      </c>
      <c r="C49" s="434" t="s">
        <v>691</v>
      </c>
      <c r="D49" s="434" t="s">
        <v>862</v>
      </c>
      <c r="E49" s="434">
        <v>96</v>
      </c>
      <c r="F49" s="434">
        <v>1000</v>
      </c>
      <c r="G49" s="434" t="s">
        <v>863</v>
      </c>
      <c r="H49" s="451" t="s">
        <v>864</v>
      </c>
      <c r="I49" s="451" t="s">
        <v>865</v>
      </c>
      <c r="J49" s="451"/>
      <c r="K49" s="434"/>
    </row>
    <row r="50" spans="1:11" ht="30" x14ac:dyDescent="0.2">
      <c r="A50" s="433">
        <v>42</v>
      </c>
      <c r="B50" s="450" t="s">
        <v>866</v>
      </c>
      <c r="C50" s="434" t="s">
        <v>691</v>
      </c>
      <c r="D50" s="434" t="s">
        <v>867</v>
      </c>
      <c r="E50" s="434">
        <v>100</v>
      </c>
      <c r="F50" s="434">
        <v>1000</v>
      </c>
      <c r="G50" s="434" t="s">
        <v>868</v>
      </c>
      <c r="H50" s="451" t="s">
        <v>869</v>
      </c>
      <c r="I50" s="451" t="s">
        <v>870</v>
      </c>
      <c r="J50" s="451"/>
      <c r="K50" s="434"/>
    </row>
    <row r="51" spans="1:11" ht="45" x14ac:dyDescent="0.2">
      <c r="A51" s="433">
        <v>43</v>
      </c>
      <c r="B51" s="450" t="s">
        <v>871</v>
      </c>
      <c r="C51" s="434" t="s">
        <v>691</v>
      </c>
      <c r="D51" s="434" t="s">
        <v>872</v>
      </c>
      <c r="E51" s="434">
        <v>48.8</v>
      </c>
      <c r="F51" s="434">
        <v>665</v>
      </c>
      <c r="G51" s="434" t="s">
        <v>873</v>
      </c>
      <c r="H51" s="451" t="s">
        <v>874</v>
      </c>
      <c r="I51" s="451" t="s">
        <v>875</v>
      </c>
      <c r="J51" s="451"/>
      <c r="K51" s="434"/>
    </row>
    <row r="52" spans="1:11" ht="30" x14ac:dyDescent="0.2">
      <c r="A52" s="433">
        <v>44</v>
      </c>
      <c r="B52" s="450" t="s">
        <v>876</v>
      </c>
      <c r="C52" s="434" t="s">
        <v>691</v>
      </c>
      <c r="D52" s="434" t="s">
        <v>877</v>
      </c>
      <c r="E52" s="434">
        <v>212.5</v>
      </c>
      <c r="F52" s="434">
        <v>250</v>
      </c>
      <c r="G52" s="434" t="s">
        <v>878</v>
      </c>
      <c r="H52" s="451" t="s">
        <v>879</v>
      </c>
      <c r="I52" s="451" t="s">
        <v>880</v>
      </c>
      <c r="J52" s="451"/>
      <c r="K52" s="434"/>
    </row>
    <row r="53" spans="1:11" ht="30" x14ac:dyDescent="0.2">
      <c r="A53" s="433">
        <v>45</v>
      </c>
      <c r="B53" s="450" t="s">
        <v>881</v>
      </c>
      <c r="C53" s="434" t="s">
        <v>691</v>
      </c>
      <c r="D53" s="434" t="s">
        <v>882</v>
      </c>
      <c r="E53" s="434">
        <v>242.2</v>
      </c>
      <c r="F53" s="434">
        <v>665</v>
      </c>
      <c r="G53" s="434">
        <v>5001001777</v>
      </c>
      <c r="H53" s="451" t="s">
        <v>883</v>
      </c>
      <c r="I53" s="451" t="s">
        <v>884</v>
      </c>
      <c r="J53" s="451"/>
      <c r="K53" s="434"/>
    </row>
    <row r="54" spans="1:11" ht="45" x14ac:dyDescent="0.2">
      <c r="A54" s="433">
        <v>46</v>
      </c>
      <c r="B54" s="450" t="s">
        <v>885</v>
      </c>
      <c r="C54" s="434" t="s">
        <v>691</v>
      </c>
      <c r="D54" s="434" t="s">
        <v>886</v>
      </c>
      <c r="E54" s="434">
        <v>121</v>
      </c>
      <c r="F54" s="434">
        <v>750</v>
      </c>
      <c r="G54" s="434" t="s">
        <v>887</v>
      </c>
      <c r="H54" s="451" t="s">
        <v>854</v>
      </c>
      <c r="I54" s="451" t="s">
        <v>888</v>
      </c>
      <c r="J54" s="451"/>
      <c r="K54" s="434"/>
    </row>
    <row r="55" spans="1:11" ht="30" x14ac:dyDescent="0.2">
      <c r="A55" s="433">
        <v>47</v>
      </c>
      <c r="B55" s="450" t="s">
        <v>889</v>
      </c>
      <c r="C55" s="434" t="s">
        <v>691</v>
      </c>
      <c r="D55" s="434" t="s">
        <v>890</v>
      </c>
      <c r="E55" s="434">
        <v>87</v>
      </c>
      <c r="F55" s="434">
        <v>650</v>
      </c>
      <c r="G55" s="434" t="s">
        <v>891</v>
      </c>
      <c r="H55" s="451" t="s">
        <v>892</v>
      </c>
      <c r="I55" s="451" t="s">
        <v>893</v>
      </c>
      <c r="J55" s="451"/>
      <c r="K55" s="434"/>
    </row>
    <row r="56" spans="1:11" ht="45" x14ac:dyDescent="0.2">
      <c r="A56" s="433">
        <v>48</v>
      </c>
      <c r="B56" s="450" t="s">
        <v>894</v>
      </c>
      <c r="C56" s="434" t="s">
        <v>691</v>
      </c>
      <c r="D56" s="434" t="s">
        <v>895</v>
      </c>
      <c r="E56" s="434">
        <v>156</v>
      </c>
      <c r="F56" s="434">
        <v>500</v>
      </c>
      <c r="G56" s="434"/>
      <c r="H56" s="451"/>
      <c r="I56" s="451"/>
      <c r="J56" s="451" t="s">
        <v>896</v>
      </c>
      <c r="K56" s="434" t="s">
        <v>897</v>
      </c>
    </row>
    <row r="57" spans="1:11" ht="30" x14ac:dyDescent="0.2">
      <c r="A57" s="433">
        <v>49</v>
      </c>
      <c r="B57" s="450" t="s">
        <v>898</v>
      </c>
      <c r="C57" s="434" t="s">
        <v>691</v>
      </c>
      <c r="D57" s="434" t="s">
        <v>899</v>
      </c>
      <c r="E57" s="434">
        <v>277</v>
      </c>
      <c r="F57" s="434">
        <v>375</v>
      </c>
      <c r="G57" s="434" t="s">
        <v>900</v>
      </c>
      <c r="H57" s="451" t="s">
        <v>804</v>
      </c>
      <c r="I57" s="451" t="s">
        <v>901</v>
      </c>
      <c r="J57" s="451"/>
      <c r="K57" s="434"/>
    </row>
    <row r="58" spans="1:11" ht="30" x14ac:dyDescent="0.2">
      <c r="A58" s="433">
        <v>50</v>
      </c>
      <c r="B58" s="450" t="s">
        <v>902</v>
      </c>
      <c r="C58" s="434" t="s">
        <v>691</v>
      </c>
      <c r="D58" s="434" t="s">
        <v>802</v>
      </c>
      <c r="E58" s="434">
        <v>48</v>
      </c>
      <c r="F58" s="434">
        <v>450</v>
      </c>
      <c r="G58" s="434"/>
      <c r="H58" s="451"/>
      <c r="I58" s="451"/>
      <c r="J58" s="451" t="s">
        <v>903</v>
      </c>
      <c r="K58" s="434" t="s">
        <v>904</v>
      </c>
    </row>
    <row r="59" spans="1:11" ht="30" x14ac:dyDescent="0.2">
      <c r="A59" s="433">
        <v>51</v>
      </c>
      <c r="B59" s="450" t="s">
        <v>905</v>
      </c>
      <c r="C59" s="434" t="s">
        <v>691</v>
      </c>
      <c r="D59" s="434" t="s">
        <v>906</v>
      </c>
      <c r="E59" s="434">
        <v>45</v>
      </c>
      <c r="F59" s="434">
        <v>500</v>
      </c>
      <c r="G59" s="434" t="s">
        <v>907</v>
      </c>
      <c r="H59" s="451" t="s">
        <v>908</v>
      </c>
      <c r="I59" s="451" t="s">
        <v>909</v>
      </c>
      <c r="J59" s="451"/>
      <c r="K59" s="434"/>
    </row>
    <row r="60" spans="1:11" ht="30" x14ac:dyDescent="0.2">
      <c r="A60" s="433">
        <v>52</v>
      </c>
      <c r="B60" s="450" t="s">
        <v>910</v>
      </c>
      <c r="C60" s="434" t="s">
        <v>691</v>
      </c>
      <c r="D60" s="434" t="s">
        <v>911</v>
      </c>
      <c r="E60" s="434">
        <v>137.43</v>
      </c>
      <c r="F60" s="434">
        <v>1250</v>
      </c>
      <c r="G60" s="434" t="s">
        <v>912</v>
      </c>
      <c r="H60" s="451" t="s">
        <v>766</v>
      </c>
      <c r="I60" s="451" t="s">
        <v>913</v>
      </c>
      <c r="J60" s="451"/>
      <c r="K60" s="434"/>
    </row>
    <row r="61" spans="1:11" ht="30" x14ac:dyDescent="0.2">
      <c r="A61" s="433">
        <v>53</v>
      </c>
      <c r="B61" s="450" t="s">
        <v>914</v>
      </c>
      <c r="C61" s="434" t="s">
        <v>691</v>
      </c>
      <c r="D61" s="434" t="s">
        <v>915</v>
      </c>
      <c r="E61" s="434">
        <v>66.56</v>
      </c>
      <c r="F61" s="434">
        <v>500</v>
      </c>
      <c r="G61" s="434" t="s">
        <v>916</v>
      </c>
      <c r="H61" s="451" t="s">
        <v>917</v>
      </c>
      <c r="I61" s="451" t="s">
        <v>918</v>
      </c>
      <c r="J61" s="451"/>
      <c r="K61" s="434"/>
    </row>
    <row r="62" spans="1:11" ht="30" x14ac:dyDescent="0.2">
      <c r="A62" s="433">
        <v>54</v>
      </c>
      <c r="B62" s="450" t="s">
        <v>919</v>
      </c>
      <c r="C62" s="434" t="s">
        <v>691</v>
      </c>
      <c r="D62" s="434" t="s">
        <v>920</v>
      </c>
      <c r="E62" s="434">
        <v>72</v>
      </c>
      <c r="F62" s="434">
        <v>375</v>
      </c>
      <c r="G62" s="434" t="s">
        <v>921</v>
      </c>
      <c r="H62" s="451" t="s">
        <v>922</v>
      </c>
      <c r="I62" s="451" t="s">
        <v>923</v>
      </c>
      <c r="J62" s="451"/>
      <c r="K62" s="434"/>
    </row>
    <row r="63" spans="1:11" ht="30" x14ac:dyDescent="0.2">
      <c r="A63" s="433">
        <v>55</v>
      </c>
      <c r="B63" s="450" t="s">
        <v>924</v>
      </c>
      <c r="C63" s="434" t="s">
        <v>691</v>
      </c>
      <c r="D63" s="434" t="s">
        <v>925</v>
      </c>
      <c r="E63" s="434">
        <v>446</v>
      </c>
      <c r="F63" s="434">
        <v>500</v>
      </c>
      <c r="G63" s="434" t="s">
        <v>926</v>
      </c>
      <c r="H63" s="451" t="s">
        <v>927</v>
      </c>
      <c r="I63" s="451" t="s">
        <v>928</v>
      </c>
      <c r="J63" s="451"/>
      <c r="K63" s="434"/>
    </row>
    <row r="64" spans="1:11" ht="30" x14ac:dyDescent="0.2">
      <c r="A64" s="433">
        <v>56</v>
      </c>
      <c r="B64" s="450" t="s">
        <v>929</v>
      </c>
      <c r="C64" s="434" t="s">
        <v>691</v>
      </c>
      <c r="D64" s="434" t="s">
        <v>930</v>
      </c>
      <c r="E64" s="434">
        <v>128.19999999999999</v>
      </c>
      <c r="F64" s="434">
        <v>250</v>
      </c>
      <c r="G64" s="434"/>
      <c r="H64" s="451"/>
      <c r="I64" s="451"/>
      <c r="J64" s="451" t="s">
        <v>931</v>
      </c>
      <c r="K64" s="434" t="s">
        <v>932</v>
      </c>
    </row>
    <row r="65" spans="1:11" ht="30" x14ac:dyDescent="0.2">
      <c r="A65" s="433">
        <v>57</v>
      </c>
      <c r="B65" s="450" t="s">
        <v>933</v>
      </c>
      <c r="C65" s="434" t="s">
        <v>691</v>
      </c>
      <c r="D65" s="434" t="s">
        <v>934</v>
      </c>
      <c r="E65" s="434"/>
      <c r="F65" s="434">
        <v>562.5</v>
      </c>
      <c r="G65" s="434" t="s">
        <v>935</v>
      </c>
      <c r="H65" s="451" t="s">
        <v>936</v>
      </c>
      <c r="I65" s="451" t="s">
        <v>937</v>
      </c>
      <c r="J65" s="451"/>
      <c r="K65" s="434"/>
    </row>
    <row r="66" spans="1:11" ht="30" x14ac:dyDescent="0.2">
      <c r="A66" s="433">
        <v>58</v>
      </c>
      <c r="B66" s="450" t="s">
        <v>938</v>
      </c>
      <c r="C66" s="434" t="s">
        <v>691</v>
      </c>
      <c r="D66" s="434" t="s">
        <v>939</v>
      </c>
      <c r="E66" s="434">
        <v>66</v>
      </c>
      <c r="F66" s="434">
        <v>700</v>
      </c>
      <c r="G66" s="434" t="s">
        <v>940</v>
      </c>
      <c r="H66" s="451" t="s">
        <v>922</v>
      </c>
      <c r="I66" s="451" t="s">
        <v>941</v>
      </c>
      <c r="J66" s="451"/>
      <c r="K66" s="434"/>
    </row>
    <row r="67" spans="1:11" ht="30" x14ac:dyDescent="0.2">
      <c r="A67" s="433">
        <v>59</v>
      </c>
      <c r="B67" s="450" t="s">
        <v>942</v>
      </c>
      <c r="C67" s="434" t="s">
        <v>691</v>
      </c>
      <c r="D67" s="434" t="s">
        <v>943</v>
      </c>
      <c r="E67" s="434">
        <v>187</v>
      </c>
      <c r="F67" s="434">
        <v>311.67</v>
      </c>
      <c r="G67" s="434"/>
      <c r="H67" s="451"/>
      <c r="I67" s="451"/>
      <c r="J67" s="451" t="s">
        <v>944</v>
      </c>
      <c r="K67" s="434" t="s">
        <v>748</v>
      </c>
    </row>
    <row r="68" spans="1:11" ht="45" x14ac:dyDescent="0.2">
      <c r="A68" s="433">
        <v>60</v>
      </c>
      <c r="B68" s="434" t="s">
        <v>945</v>
      </c>
      <c r="C68" s="434" t="s">
        <v>691</v>
      </c>
      <c r="D68" s="434" t="s">
        <v>946</v>
      </c>
      <c r="E68" s="434">
        <v>165.5</v>
      </c>
      <c r="F68" s="434">
        <v>1489.5</v>
      </c>
      <c r="G68" s="434"/>
      <c r="H68" s="451"/>
      <c r="I68" s="451"/>
      <c r="J68" s="451" t="s">
        <v>947</v>
      </c>
      <c r="K68" s="434" t="s">
        <v>948</v>
      </c>
    </row>
    <row r="69" spans="1:11" ht="30" x14ac:dyDescent="0.2">
      <c r="A69" s="433">
        <v>61</v>
      </c>
      <c r="B69" s="434" t="s">
        <v>949</v>
      </c>
      <c r="C69" s="434" t="s">
        <v>691</v>
      </c>
      <c r="D69" s="434" t="s">
        <v>950</v>
      </c>
      <c r="E69" s="434">
        <v>80</v>
      </c>
      <c r="F69" s="434">
        <v>1000</v>
      </c>
      <c r="G69" s="434" t="s">
        <v>951</v>
      </c>
      <c r="H69" s="451" t="s">
        <v>859</v>
      </c>
      <c r="I69" s="451" t="s">
        <v>952</v>
      </c>
      <c r="J69" s="451"/>
      <c r="K69" s="434"/>
    </row>
    <row r="70" spans="1:11" ht="30" x14ac:dyDescent="0.2">
      <c r="A70" s="433">
        <v>62</v>
      </c>
      <c r="B70" s="434" t="s">
        <v>953</v>
      </c>
      <c r="C70" s="434" t="s">
        <v>691</v>
      </c>
      <c r="D70" s="434" t="s">
        <v>954</v>
      </c>
      <c r="E70" s="434">
        <v>86.7</v>
      </c>
      <c r="F70" s="434">
        <v>2450</v>
      </c>
      <c r="G70" s="434" t="s">
        <v>955</v>
      </c>
      <c r="H70" s="451" t="s">
        <v>956</v>
      </c>
      <c r="I70" s="451" t="s">
        <v>957</v>
      </c>
      <c r="J70" s="451"/>
      <c r="K70" s="434"/>
    </row>
    <row r="71" spans="1:11" ht="30" x14ac:dyDescent="0.2">
      <c r="A71" s="433">
        <v>63</v>
      </c>
      <c r="B71" s="434" t="s">
        <v>958</v>
      </c>
      <c r="C71" s="434" t="s">
        <v>691</v>
      </c>
      <c r="D71" s="434" t="s">
        <v>959</v>
      </c>
      <c r="E71" s="434">
        <v>101.18</v>
      </c>
      <c r="F71" s="434">
        <v>1875</v>
      </c>
      <c r="G71" s="434" t="s">
        <v>960</v>
      </c>
      <c r="H71" s="451" t="s">
        <v>766</v>
      </c>
      <c r="I71" s="451" t="s">
        <v>961</v>
      </c>
      <c r="J71" s="451"/>
      <c r="K71" s="434"/>
    </row>
    <row r="72" spans="1:11" ht="30" x14ac:dyDescent="0.2">
      <c r="A72" s="433">
        <v>64</v>
      </c>
      <c r="B72" s="434" t="s">
        <v>962</v>
      </c>
      <c r="C72" s="434" t="s">
        <v>691</v>
      </c>
      <c r="D72" s="434" t="s">
        <v>963</v>
      </c>
      <c r="E72" s="434">
        <v>81</v>
      </c>
      <c r="F72" s="434">
        <v>1674.0500000000002</v>
      </c>
      <c r="G72" s="434"/>
      <c r="H72" s="451"/>
      <c r="I72" s="451"/>
      <c r="J72" s="451" t="s">
        <v>964</v>
      </c>
      <c r="K72" s="434" t="s">
        <v>965</v>
      </c>
    </row>
    <row r="73" spans="1:11" ht="30" x14ac:dyDescent="0.2">
      <c r="A73" s="433">
        <v>65</v>
      </c>
      <c r="B73" s="434" t="s">
        <v>966</v>
      </c>
      <c r="C73" s="434" t="s">
        <v>691</v>
      </c>
      <c r="D73" s="434" t="s">
        <v>967</v>
      </c>
      <c r="E73" s="434">
        <v>123.97</v>
      </c>
      <c r="F73" s="434">
        <v>2300</v>
      </c>
      <c r="G73" s="434" t="s">
        <v>968</v>
      </c>
      <c r="H73" s="451" t="s">
        <v>864</v>
      </c>
      <c r="I73" s="451" t="s">
        <v>969</v>
      </c>
      <c r="J73" s="451"/>
      <c r="K73" s="434"/>
    </row>
    <row r="74" spans="1:11" ht="30" x14ac:dyDescent="0.2">
      <c r="A74" s="433">
        <v>66</v>
      </c>
      <c r="B74" s="434" t="s">
        <v>970</v>
      </c>
      <c r="C74" s="434" t="s">
        <v>691</v>
      </c>
      <c r="D74" s="452" t="s">
        <v>971</v>
      </c>
      <c r="E74" s="434">
        <v>70</v>
      </c>
      <c r="F74" s="434">
        <v>562.5</v>
      </c>
      <c r="G74" s="434" t="s">
        <v>972</v>
      </c>
      <c r="H74" s="451" t="s">
        <v>973</v>
      </c>
      <c r="I74" s="451" t="s">
        <v>974</v>
      </c>
      <c r="J74" s="451"/>
      <c r="K74" s="434"/>
    </row>
    <row r="75" spans="1:11" ht="30" x14ac:dyDescent="0.2">
      <c r="A75" s="433">
        <v>67</v>
      </c>
      <c r="B75" s="434" t="s">
        <v>975</v>
      </c>
      <c r="C75" s="434" t="s">
        <v>691</v>
      </c>
      <c r="D75" s="434" t="s">
        <v>950</v>
      </c>
      <c r="E75" s="434">
        <v>28.6</v>
      </c>
      <c r="F75" s="434">
        <v>437.5</v>
      </c>
      <c r="G75" s="434" t="s">
        <v>976</v>
      </c>
      <c r="H75" s="451" t="s">
        <v>977</v>
      </c>
      <c r="I75" s="451" t="s">
        <v>978</v>
      </c>
      <c r="J75" s="451"/>
      <c r="K75" s="434"/>
    </row>
    <row r="76" spans="1:11" ht="30" x14ac:dyDescent="0.2">
      <c r="A76" s="433">
        <v>68</v>
      </c>
      <c r="B76" s="434" t="s">
        <v>979</v>
      </c>
      <c r="C76" s="434" t="s">
        <v>691</v>
      </c>
      <c r="D76" s="452" t="s">
        <v>980</v>
      </c>
      <c r="E76" s="434">
        <v>108</v>
      </c>
      <c r="F76" s="434">
        <v>800</v>
      </c>
      <c r="G76" s="434" t="s">
        <v>981</v>
      </c>
      <c r="H76" s="451" t="s">
        <v>982</v>
      </c>
      <c r="I76" s="451" t="s">
        <v>983</v>
      </c>
      <c r="J76" s="451"/>
      <c r="K76" s="434"/>
    </row>
    <row r="77" spans="1:11" ht="30" x14ac:dyDescent="0.2">
      <c r="A77" s="433">
        <v>69</v>
      </c>
      <c r="B77" s="434" t="s">
        <v>984</v>
      </c>
      <c r="C77" s="434" t="s">
        <v>691</v>
      </c>
      <c r="D77" s="434" t="s">
        <v>985</v>
      </c>
      <c r="E77" s="434"/>
      <c r="F77" s="434">
        <v>650</v>
      </c>
      <c r="G77" s="434"/>
      <c r="H77" s="451"/>
      <c r="I77" s="451"/>
      <c r="J77" s="451" t="s">
        <v>986</v>
      </c>
      <c r="K77" s="434" t="s">
        <v>987</v>
      </c>
    </row>
    <row r="78" spans="1:11" ht="30" x14ac:dyDescent="0.2">
      <c r="A78" s="433">
        <v>70</v>
      </c>
      <c r="B78" s="434" t="s">
        <v>988</v>
      </c>
      <c r="C78" s="434" t="s">
        <v>691</v>
      </c>
      <c r="D78" s="434" t="s">
        <v>989</v>
      </c>
      <c r="E78" s="434">
        <v>50</v>
      </c>
      <c r="F78" s="434">
        <v>1000</v>
      </c>
      <c r="G78" s="434" t="s">
        <v>990</v>
      </c>
      <c r="H78" s="451" t="s">
        <v>991</v>
      </c>
      <c r="I78" s="451" t="s">
        <v>992</v>
      </c>
      <c r="J78" s="451"/>
      <c r="K78" s="434"/>
    </row>
    <row r="79" spans="1:11" ht="30" x14ac:dyDescent="0.2">
      <c r="A79" s="433">
        <v>71</v>
      </c>
      <c r="B79" s="434" t="s">
        <v>993</v>
      </c>
      <c r="C79" s="434" t="s">
        <v>691</v>
      </c>
      <c r="D79" s="434" t="s">
        <v>950</v>
      </c>
      <c r="E79" s="434">
        <v>70</v>
      </c>
      <c r="F79" s="434">
        <v>625</v>
      </c>
      <c r="G79" s="434" t="s">
        <v>994</v>
      </c>
      <c r="H79" s="451" t="s">
        <v>995</v>
      </c>
      <c r="I79" s="451" t="s">
        <v>996</v>
      </c>
      <c r="J79" s="451"/>
      <c r="K79" s="434"/>
    </row>
    <row r="80" spans="1:11" ht="30" x14ac:dyDescent="0.2">
      <c r="A80" s="433">
        <v>72</v>
      </c>
      <c r="B80" s="434" t="s">
        <v>997</v>
      </c>
      <c r="C80" s="434" t="s">
        <v>691</v>
      </c>
      <c r="D80" s="434" t="s">
        <v>802</v>
      </c>
      <c r="E80" s="434">
        <v>118.1</v>
      </c>
      <c r="F80" s="434">
        <v>625</v>
      </c>
      <c r="G80" s="434" t="s">
        <v>998</v>
      </c>
      <c r="H80" s="451" t="s">
        <v>702</v>
      </c>
      <c r="I80" s="451" t="s">
        <v>999</v>
      </c>
      <c r="J80" s="451"/>
      <c r="K80" s="434"/>
    </row>
    <row r="81" spans="1:11" ht="30" x14ac:dyDescent="0.2">
      <c r="A81" s="433">
        <v>73</v>
      </c>
      <c r="B81" s="434" t="s">
        <v>1000</v>
      </c>
      <c r="C81" s="434" t="s">
        <v>691</v>
      </c>
      <c r="D81" s="434" t="s">
        <v>1001</v>
      </c>
      <c r="E81" s="434">
        <v>69.239999999999995</v>
      </c>
      <c r="F81" s="434">
        <v>812.5</v>
      </c>
      <c r="G81" s="434">
        <v>36001000355</v>
      </c>
      <c r="H81" s="451" t="s">
        <v>1002</v>
      </c>
      <c r="I81" s="451" t="s">
        <v>1003</v>
      </c>
      <c r="J81" s="451"/>
      <c r="K81" s="434"/>
    </row>
    <row r="82" spans="1:11" ht="30" x14ac:dyDescent="0.2">
      <c r="A82" s="433">
        <v>74</v>
      </c>
      <c r="B82" s="434" t="s">
        <v>1004</v>
      </c>
      <c r="C82" s="434" t="s">
        <v>691</v>
      </c>
      <c r="D82" s="434" t="s">
        <v>1005</v>
      </c>
      <c r="E82" s="434">
        <v>132</v>
      </c>
      <c r="F82" s="434">
        <v>187.5</v>
      </c>
      <c r="G82" s="434" t="s">
        <v>1006</v>
      </c>
      <c r="H82" s="451" t="s">
        <v>752</v>
      </c>
      <c r="I82" s="451" t="s">
        <v>1007</v>
      </c>
      <c r="J82" s="451"/>
      <c r="K82" s="434"/>
    </row>
    <row r="83" spans="1:11" ht="30" x14ac:dyDescent="0.2">
      <c r="A83" s="433">
        <v>75</v>
      </c>
      <c r="B83" s="434" t="s">
        <v>1008</v>
      </c>
      <c r="C83" s="434" t="s">
        <v>691</v>
      </c>
      <c r="D83" s="434" t="s">
        <v>1009</v>
      </c>
      <c r="E83" s="434">
        <v>233</v>
      </c>
      <c r="F83" s="434">
        <v>750</v>
      </c>
      <c r="G83" s="454" t="s">
        <v>1010</v>
      </c>
      <c r="H83" s="451" t="s">
        <v>1011</v>
      </c>
      <c r="I83" s="451" t="s">
        <v>1007</v>
      </c>
      <c r="J83" s="451"/>
      <c r="K83" s="434"/>
    </row>
    <row r="84" spans="1:11" ht="15" x14ac:dyDescent="0.2">
      <c r="A84" s="433" t="s">
        <v>265</v>
      </c>
      <c r="B84" s="434"/>
      <c r="C84" s="434"/>
      <c r="D84" s="434"/>
      <c r="E84" s="434"/>
      <c r="F84" s="434"/>
      <c r="G84" s="434"/>
      <c r="H84" s="451"/>
      <c r="I84" s="451"/>
      <c r="J84" s="451"/>
      <c r="K84" s="434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">
      <c r="A87" s="432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ht="15" x14ac:dyDescent="0.3">
      <c r="A88" s="2"/>
      <c r="B88" s="67" t="s">
        <v>96</v>
      </c>
      <c r="C88" s="2"/>
      <c r="D88" s="2"/>
      <c r="E88" s="297"/>
      <c r="F88" s="2"/>
      <c r="G88" s="2"/>
      <c r="H88" s="2"/>
      <c r="I88" s="2"/>
      <c r="J88" s="2"/>
      <c r="K88" s="2"/>
    </row>
    <row r="89" spans="1:11" ht="15" x14ac:dyDescent="0.3">
      <c r="A89" s="2"/>
      <c r="B89" s="2"/>
      <c r="C89" s="479"/>
      <c r="D89" s="479"/>
      <c r="F89" s="66"/>
      <c r="G89" s="69"/>
    </row>
    <row r="90" spans="1:11" ht="15" x14ac:dyDescent="0.3">
      <c r="B90" s="2"/>
      <c r="C90" s="65" t="s">
        <v>255</v>
      </c>
      <c r="D90" s="2"/>
      <c r="F90" s="12" t="s">
        <v>260</v>
      </c>
    </row>
    <row r="91" spans="1:11" ht="15" x14ac:dyDescent="0.3">
      <c r="B91" s="2"/>
      <c r="C91" s="2"/>
      <c r="D91" s="2"/>
      <c r="F91" s="2" t="s">
        <v>256</v>
      </c>
    </row>
    <row r="92" spans="1:11" ht="15" x14ac:dyDescent="0.3">
      <c r="B92" s="2"/>
      <c r="C92" s="61" t="s">
        <v>127</v>
      </c>
    </row>
  </sheetData>
  <mergeCells count="2">
    <mergeCell ref="K2:L2"/>
    <mergeCell ref="C89:D89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="80" zoomScaleNormal="100" zoomScaleSheetLayoutView="80" workbookViewId="0">
      <selection activeCell="E11" sqref="E11"/>
    </sheetView>
  </sheetViews>
  <sheetFormatPr defaultRowHeight="12.75" x14ac:dyDescent="0.2"/>
  <cols>
    <col min="1" max="1" width="6.855468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3" width="0.42578125" style="176" customWidth="1"/>
    <col min="14" max="16384" width="9.140625" style="176"/>
  </cols>
  <sheetData>
    <row r="1" spans="1:13" customFormat="1" ht="15" x14ac:dyDescent="0.2">
      <c r="A1" s="131" t="s">
        <v>428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4" t="s">
        <v>97</v>
      </c>
    </row>
    <row r="2" spans="1:13" customFormat="1" ht="15" x14ac:dyDescent="0.3">
      <c r="A2" s="101" t="s">
        <v>128</v>
      </c>
      <c r="B2" s="101"/>
      <c r="C2" s="132"/>
      <c r="D2" s="132"/>
      <c r="E2" s="132"/>
      <c r="F2" s="132"/>
      <c r="G2" s="132"/>
      <c r="H2" s="132"/>
      <c r="I2" s="132"/>
      <c r="J2" s="132"/>
      <c r="K2" s="138"/>
      <c r="L2" s="463" t="s">
        <v>479</v>
      </c>
      <c r="M2" s="464"/>
    </row>
    <row r="3" spans="1:13" customFormat="1" ht="15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76"/>
    </row>
    <row r="4" spans="1:13" customFormat="1" ht="15" x14ac:dyDescent="0.3">
      <c r="A4" s="72" t="str">
        <f>'[6]ფორმა N2'!A4</f>
        <v>ანგარიშვალდებული პირის დასახელება:</v>
      </c>
      <c r="B4" s="72"/>
      <c r="C4" s="72"/>
      <c r="D4" s="72"/>
      <c r="E4" s="73"/>
      <c r="F4" s="139"/>
      <c r="G4" s="132"/>
      <c r="H4" s="132"/>
      <c r="I4" s="132"/>
      <c r="J4" s="132"/>
      <c r="K4" s="132"/>
      <c r="L4" s="132"/>
    </row>
    <row r="5" spans="1:13" ht="15" x14ac:dyDescent="0.3">
      <c r="A5" s="302" t="s">
        <v>478</v>
      </c>
      <c r="B5" s="211"/>
      <c r="C5" s="76"/>
      <c r="D5" s="76"/>
      <c r="E5" s="76"/>
      <c r="F5" s="212"/>
      <c r="G5" s="213"/>
      <c r="H5" s="213"/>
      <c r="I5" s="213"/>
      <c r="J5" s="213"/>
      <c r="K5" s="213"/>
      <c r="L5" s="212"/>
    </row>
    <row r="6" spans="1:13" customFormat="1" ht="13.5" x14ac:dyDescent="0.2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 x14ac:dyDescent="0.2">
      <c r="A7" s="428" t="s">
        <v>64</v>
      </c>
      <c r="B7" s="429" t="s">
        <v>235</v>
      </c>
      <c r="C7" s="430" t="s">
        <v>231</v>
      </c>
      <c r="D7" s="430" t="s">
        <v>232</v>
      </c>
      <c r="E7" s="430" t="s">
        <v>334</v>
      </c>
      <c r="F7" s="430" t="s">
        <v>234</v>
      </c>
      <c r="G7" s="430" t="s">
        <v>370</v>
      </c>
      <c r="H7" s="430" t="s">
        <v>372</v>
      </c>
      <c r="I7" s="430" t="s">
        <v>366</v>
      </c>
      <c r="J7" s="430" t="s">
        <v>367</v>
      </c>
      <c r="K7" s="430" t="s">
        <v>379</v>
      </c>
      <c r="L7" s="430" t="s">
        <v>368</v>
      </c>
    </row>
    <row r="8" spans="1:13" customFormat="1" ht="15" x14ac:dyDescent="0.2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29">
        <v>9</v>
      </c>
      <c r="J8" s="429">
        <v>10</v>
      </c>
      <c r="K8" s="430">
        <v>11</v>
      </c>
      <c r="L8" s="430">
        <v>12</v>
      </c>
    </row>
    <row r="9" spans="1:13" customFormat="1" ht="15" x14ac:dyDescent="0.2">
      <c r="A9" s="433">
        <v>1</v>
      </c>
      <c r="B9" s="433" t="s">
        <v>1012</v>
      </c>
      <c r="C9" s="434" t="s">
        <v>1013</v>
      </c>
      <c r="D9" s="434" t="s">
        <v>1014</v>
      </c>
      <c r="E9" s="434">
        <v>2002</v>
      </c>
      <c r="F9" s="434" t="s">
        <v>1015</v>
      </c>
      <c r="G9" s="434">
        <v>625</v>
      </c>
      <c r="H9" s="434"/>
      <c r="I9" s="451"/>
      <c r="J9" s="451"/>
      <c r="K9" s="451" t="s">
        <v>1016</v>
      </c>
      <c r="L9" s="434" t="s">
        <v>1017</v>
      </c>
    </row>
    <row r="10" spans="1:13" customFormat="1" ht="15" x14ac:dyDescent="0.2">
      <c r="A10" s="433">
        <v>2</v>
      </c>
      <c r="B10" s="433"/>
      <c r="C10" s="434"/>
      <c r="D10" s="434"/>
      <c r="E10" s="434"/>
      <c r="F10" s="434"/>
      <c r="G10" s="434"/>
      <c r="H10" s="434"/>
      <c r="I10" s="451"/>
      <c r="J10" s="451"/>
      <c r="K10" s="451"/>
      <c r="L10" s="434"/>
    </row>
    <row r="11" spans="1:13" customFormat="1" ht="15" x14ac:dyDescent="0.2">
      <c r="A11" s="433" t="s">
        <v>265</v>
      </c>
      <c r="B11" s="433"/>
      <c r="C11" s="434"/>
      <c r="D11" s="434"/>
      <c r="E11" s="434"/>
      <c r="F11" s="434"/>
      <c r="G11" s="434"/>
      <c r="H11" s="434"/>
      <c r="I11" s="451"/>
      <c r="J11" s="451"/>
      <c r="K11" s="451"/>
      <c r="L11" s="434"/>
    </row>
    <row r="12" spans="1:13" x14ac:dyDescent="0.2">
      <c r="A12" s="214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</row>
    <row r="13" spans="1:13" x14ac:dyDescent="0.2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</row>
    <row r="14" spans="1:13" x14ac:dyDescent="0.2">
      <c r="A14" s="455"/>
      <c r="B14" s="455"/>
      <c r="C14" s="214"/>
      <c r="D14" s="214"/>
      <c r="E14" s="214"/>
      <c r="F14" s="214"/>
      <c r="G14" s="214"/>
      <c r="H14" s="214"/>
      <c r="I14" s="214"/>
      <c r="J14" s="214"/>
      <c r="K14" s="214"/>
      <c r="L14" s="214"/>
    </row>
    <row r="15" spans="1:13" ht="15" x14ac:dyDescent="0.3">
      <c r="A15" s="175"/>
      <c r="B15" s="175"/>
      <c r="C15" s="177" t="s">
        <v>96</v>
      </c>
      <c r="D15" s="175"/>
      <c r="E15" s="175"/>
      <c r="F15" s="178"/>
      <c r="G15" s="175"/>
      <c r="H15" s="175"/>
      <c r="I15" s="175"/>
      <c r="J15" s="175"/>
      <c r="K15" s="175"/>
      <c r="L15" s="175"/>
    </row>
    <row r="16" spans="1:13" ht="15" x14ac:dyDescent="0.3">
      <c r="A16" s="175"/>
      <c r="B16" s="175"/>
      <c r="C16" s="175"/>
      <c r="D16" s="179"/>
      <c r="E16" s="175"/>
      <c r="G16" s="179"/>
      <c r="H16" s="219"/>
    </row>
    <row r="17" spans="3:7" ht="15" x14ac:dyDescent="0.3">
      <c r="C17" s="175"/>
      <c r="D17" s="181" t="s">
        <v>255</v>
      </c>
      <c r="E17" s="175"/>
      <c r="G17" s="182" t="s">
        <v>260</v>
      </c>
    </row>
    <row r="18" spans="3:7" ht="15" x14ac:dyDescent="0.3">
      <c r="C18" s="175"/>
      <c r="D18" s="183" t="s">
        <v>127</v>
      </c>
      <c r="E18" s="175"/>
      <c r="G18" s="175" t="s">
        <v>256</v>
      </c>
    </row>
    <row r="19" spans="3:7" ht="15" x14ac:dyDescent="0.3">
      <c r="C19" s="175"/>
      <c r="D19" s="183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0" t="s">
        <v>288</v>
      </c>
      <c r="B1" s="72"/>
      <c r="C1" s="469" t="s">
        <v>97</v>
      </c>
      <c r="D1" s="469"/>
      <c r="E1" s="104"/>
    </row>
    <row r="2" spans="1:7" x14ac:dyDescent="0.3">
      <c r="A2" s="72" t="s">
        <v>128</v>
      </c>
      <c r="B2" s="72"/>
      <c r="C2" s="463" t="s">
        <v>479</v>
      </c>
      <c r="D2" s="464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261</v>
      </c>
      <c r="B4" s="98"/>
      <c r="C4" s="99"/>
      <c r="D4" s="72"/>
      <c r="E4" s="104"/>
    </row>
    <row r="5" spans="1:7" x14ac:dyDescent="0.3">
      <c r="A5" s="293" t="str">
        <f>'ფორმა N1'!A5</f>
        <v>საარჩევნო ბლოკი „ერთიანი ნაციონალური მოძრაობა“</v>
      </c>
      <c r="B5" s="12"/>
      <c r="C5" s="12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236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28">
        <v>1</v>
      </c>
      <c r="B9" s="228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 x14ac:dyDescent="0.3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 x14ac:dyDescent="0.3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295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 x14ac:dyDescent="0.3">
      <c r="A13" s="93" t="s">
        <v>70</v>
      </c>
      <c r="B13" s="93" t="s">
        <v>298</v>
      </c>
      <c r="C13" s="8"/>
      <c r="D13" s="8"/>
      <c r="E13" s="104"/>
    </row>
    <row r="14" spans="1:7" s="3" customFormat="1" ht="16.5" customHeight="1" x14ac:dyDescent="0.3">
      <c r="A14" s="93" t="s">
        <v>472</v>
      </c>
      <c r="B14" s="93" t="s">
        <v>471</v>
      </c>
      <c r="C14" s="8"/>
      <c r="D14" s="8"/>
      <c r="E14" s="104"/>
    </row>
    <row r="15" spans="1:7" s="3" customFormat="1" ht="16.5" customHeight="1" x14ac:dyDescent="0.3">
      <c r="A15" s="93" t="s">
        <v>473</v>
      </c>
      <c r="B15" s="93" t="s">
        <v>86</v>
      </c>
      <c r="C15" s="8"/>
      <c r="D15" s="8"/>
      <c r="E15" s="104"/>
    </row>
    <row r="16" spans="1:7" s="3" customFormat="1" ht="16.5" customHeight="1" x14ac:dyDescent="0.3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 x14ac:dyDescent="0.3">
      <c r="A17" s="93" t="s">
        <v>73</v>
      </c>
      <c r="B17" s="93" t="s">
        <v>75</v>
      </c>
      <c r="C17" s="8"/>
      <c r="D17" s="8"/>
      <c r="E17" s="104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 x14ac:dyDescent="0.3">
      <c r="A19" s="84" t="s">
        <v>76</v>
      </c>
      <c r="B19" s="84" t="s">
        <v>392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 x14ac:dyDescent="0.3">
      <c r="A20" s="93" t="s">
        <v>77</v>
      </c>
      <c r="B20" s="93" t="s">
        <v>78</v>
      </c>
      <c r="C20" s="8"/>
      <c r="D20" s="8"/>
      <c r="E20" s="104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 x14ac:dyDescent="0.3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 x14ac:dyDescent="0.3">
      <c r="A23" s="93" t="s">
        <v>83</v>
      </c>
      <c r="B23" s="93" t="s">
        <v>416</v>
      </c>
      <c r="C23" s="8"/>
      <c r="D23" s="8"/>
      <c r="E23" s="104"/>
    </row>
    <row r="24" spans="1:5" s="3" customFormat="1" ht="16.5" customHeight="1" x14ac:dyDescent="0.3">
      <c r="A24" s="84" t="s">
        <v>84</v>
      </c>
      <c r="B24" s="84" t="s">
        <v>417</v>
      </c>
      <c r="C24" s="262"/>
      <c r="D24" s="8"/>
      <c r="E24" s="104"/>
    </row>
    <row r="25" spans="1:5" s="3" customFormat="1" x14ac:dyDescent="0.3">
      <c r="A25" s="84" t="s">
        <v>238</v>
      </c>
      <c r="B25" s="84" t="s">
        <v>423</v>
      </c>
      <c r="C25" s="8"/>
      <c r="D25" s="8"/>
      <c r="E25" s="104"/>
    </row>
    <row r="26" spans="1:5" ht="16.5" customHeight="1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 x14ac:dyDescent="0.3">
      <c r="A27" s="84" t="s">
        <v>32</v>
      </c>
      <c r="B27" s="84" t="s">
        <v>298</v>
      </c>
      <c r="C27" s="103">
        <f>SUM(C28:C30)</f>
        <v>0</v>
      </c>
      <c r="D27" s="103">
        <f>SUM(D28:D30)</f>
        <v>0</v>
      </c>
      <c r="E27" s="104"/>
    </row>
    <row r="28" spans="1:5" x14ac:dyDescent="0.3">
      <c r="A28" s="236" t="s">
        <v>87</v>
      </c>
      <c r="B28" s="236" t="s">
        <v>296</v>
      </c>
      <c r="C28" s="8"/>
      <c r="D28" s="8"/>
      <c r="E28" s="104"/>
    </row>
    <row r="29" spans="1:5" x14ac:dyDescent="0.3">
      <c r="A29" s="236" t="s">
        <v>88</v>
      </c>
      <c r="B29" s="236" t="s">
        <v>299</v>
      </c>
      <c r="C29" s="8"/>
      <c r="D29" s="8"/>
      <c r="E29" s="104"/>
    </row>
    <row r="30" spans="1:5" x14ac:dyDescent="0.3">
      <c r="A30" s="236" t="s">
        <v>425</v>
      </c>
      <c r="B30" s="236" t="s">
        <v>297</v>
      </c>
      <c r="C30" s="8"/>
      <c r="D30" s="8"/>
      <c r="E30" s="104"/>
    </row>
    <row r="31" spans="1:5" x14ac:dyDescent="0.3">
      <c r="A31" s="84" t="s">
        <v>33</v>
      </c>
      <c r="B31" s="84" t="s">
        <v>471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36" t="s">
        <v>12</v>
      </c>
      <c r="B32" s="236" t="s">
        <v>474</v>
      </c>
      <c r="C32" s="8"/>
      <c r="D32" s="8"/>
      <c r="E32" s="104"/>
    </row>
    <row r="33" spans="1:9" x14ac:dyDescent="0.3">
      <c r="A33" s="236" t="s">
        <v>13</v>
      </c>
      <c r="B33" s="236" t="s">
        <v>475</v>
      </c>
      <c r="C33" s="8"/>
      <c r="D33" s="8"/>
      <c r="E33" s="104"/>
    </row>
    <row r="34" spans="1:9" x14ac:dyDescent="0.3">
      <c r="A34" s="236" t="s">
        <v>268</v>
      </c>
      <c r="B34" s="236" t="s">
        <v>476</v>
      </c>
      <c r="C34" s="8"/>
      <c r="D34" s="8"/>
      <c r="E34" s="104"/>
    </row>
    <row r="35" spans="1:9" x14ac:dyDescent="0.3">
      <c r="A35" s="84" t="s">
        <v>34</v>
      </c>
      <c r="B35" s="249" t="s">
        <v>422</v>
      </c>
      <c r="C35" s="8"/>
      <c r="D35" s="8"/>
      <c r="E35" s="104"/>
    </row>
    <row r="36" spans="1:9" x14ac:dyDescent="0.3">
      <c r="D36" s="25"/>
      <c r="E36" s="105"/>
      <c r="F36" s="25"/>
    </row>
    <row r="37" spans="1:9" x14ac:dyDescent="0.3">
      <c r="A37" s="1"/>
      <c r="D37" s="25"/>
      <c r="E37" s="105"/>
      <c r="F37" s="25"/>
    </row>
    <row r="38" spans="1:9" x14ac:dyDescent="0.3">
      <c r="D38" s="25"/>
      <c r="E38" s="105"/>
      <c r="F38" s="25"/>
    </row>
    <row r="39" spans="1:9" x14ac:dyDescent="0.3">
      <c r="D39" s="25"/>
      <c r="E39" s="105"/>
      <c r="F39" s="25"/>
    </row>
    <row r="40" spans="1:9" x14ac:dyDescent="0.3">
      <c r="A40" s="65" t="s">
        <v>96</v>
      </c>
      <c r="D40" s="25"/>
      <c r="E40" s="105"/>
      <c r="F40" s="25"/>
    </row>
    <row r="41" spans="1:9" x14ac:dyDescent="0.3">
      <c r="D41" s="25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258</v>
      </c>
      <c r="D43" s="107"/>
      <c r="E43" s="106"/>
      <c r="F43" s="106"/>
      <c r="G43"/>
      <c r="H43"/>
      <c r="I43"/>
    </row>
    <row r="44" spans="1:9" x14ac:dyDescent="0.3">
      <c r="A44"/>
      <c r="B44" s="2" t="s">
        <v>257</v>
      </c>
      <c r="D44" s="107"/>
      <c r="E44" s="106"/>
      <c r="F44" s="106"/>
      <c r="G44"/>
      <c r="H44"/>
      <c r="I44"/>
    </row>
    <row r="45" spans="1:9" customFormat="1" ht="12.75" x14ac:dyDescent="0.2">
      <c r="B45" s="61" t="s">
        <v>127</v>
      </c>
      <c r="D45" s="106"/>
      <c r="E45" s="106"/>
      <c r="F45" s="106"/>
    </row>
    <row r="46" spans="1:9" x14ac:dyDescent="0.3">
      <c r="D46" s="25"/>
      <c r="E46" s="105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P38" sqref="P38"/>
    </sheetView>
  </sheetViews>
  <sheetFormatPr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31" t="s">
        <v>429</v>
      </c>
      <c r="B1" s="132"/>
      <c r="C1" s="132"/>
      <c r="D1" s="132"/>
      <c r="E1" s="132"/>
      <c r="F1" s="132"/>
      <c r="G1" s="132"/>
      <c r="H1" s="138"/>
      <c r="I1" s="74" t="s">
        <v>97</v>
      </c>
    </row>
    <row r="2" spans="1:13" customFormat="1" ht="15" x14ac:dyDescent="0.3">
      <c r="A2" s="101" t="s">
        <v>128</v>
      </c>
      <c r="B2" s="132"/>
      <c r="C2" s="132"/>
      <c r="D2" s="132"/>
      <c r="E2" s="132"/>
      <c r="F2" s="132"/>
      <c r="G2" s="132"/>
      <c r="H2" s="463" t="s">
        <v>479</v>
      </c>
      <c r="I2" s="464"/>
    </row>
    <row r="3" spans="1:13" customFormat="1" ht="15" x14ac:dyDescent="0.2">
      <c r="A3" s="132"/>
      <c r="B3" s="132"/>
      <c r="C3" s="132"/>
      <c r="D3" s="132"/>
      <c r="E3" s="132"/>
      <c r="F3" s="132"/>
      <c r="G3" s="132"/>
      <c r="H3" s="135"/>
      <c r="I3" s="135"/>
      <c r="M3" s="176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2"/>
      <c r="E4" s="132"/>
      <c r="F4" s="132"/>
      <c r="G4" s="132"/>
      <c r="H4" s="132"/>
      <c r="I4" s="139"/>
    </row>
    <row r="5" spans="1:13" ht="15" x14ac:dyDescent="0.3">
      <c r="A5" s="383" t="s">
        <v>633</v>
      </c>
      <c r="B5" s="76"/>
      <c r="C5" s="76"/>
      <c r="D5" s="213"/>
      <c r="E5" s="213"/>
      <c r="F5" s="213"/>
      <c r="G5" s="213"/>
      <c r="H5" s="213"/>
      <c r="I5" s="212"/>
    </row>
    <row r="6" spans="1:13" customFormat="1" ht="13.5" x14ac:dyDescent="0.2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 x14ac:dyDescent="0.2">
      <c r="A7" s="140" t="s">
        <v>64</v>
      </c>
      <c r="B7" s="130" t="s">
        <v>364</v>
      </c>
      <c r="C7" s="130" t="s">
        <v>365</v>
      </c>
      <c r="D7" s="130" t="s">
        <v>370</v>
      </c>
      <c r="E7" s="130" t="s">
        <v>372</v>
      </c>
      <c r="F7" s="130" t="s">
        <v>366</v>
      </c>
      <c r="G7" s="130" t="s">
        <v>367</v>
      </c>
      <c r="H7" s="130" t="s">
        <v>379</v>
      </c>
      <c r="I7" s="130" t="s">
        <v>368</v>
      </c>
    </row>
    <row r="8" spans="1:13" customFormat="1" ht="15" x14ac:dyDescent="0.2">
      <c r="A8" s="129">
        <v>1</v>
      </c>
      <c r="B8" s="129">
        <v>2</v>
      </c>
      <c r="C8" s="130">
        <v>3</v>
      </c>
      <c r="D8" s="129">
        <v>6</v>
      </c>
      <c r="E8" s="130">
        <v>7</v>
      </c>
      <c r="F8" s="129">
        <v>8</v>
      </c>
      <c r="G8" s="129">
        <v>9</v>
      </c>
      <c r="H8" s="129">
        <v>10</v>
      </c>
      <c r="I8" s="130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10"/>
      <c r="G9" s="210"/>
      <c r="H9" s="210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10"/>
      <c r="G10" s="210"/>
      <c r="H10" s="210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10"/>
      <c r="G11" s="210"/>
      <c r="H11" s="210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10"/>
      <c r="G12" s="210"/>
      <c r="H12" s="210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10"/>
      <c r="G13" s="210"/>
      <c r="H13" s="210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10"/>
      <c r="G14" s="210"/>
      <c r="H14" s="210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10"/>
      <c r="G15" s="210"/>
      <c r="H15" s="210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10"/>
      <c r="G16" s="210"/>
      <c r="H16" s="210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10"/>
      <c r="G17" s="210"/>
      <c r="H17" s="210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10"/>
      <c r="G18" s="210"/>
      <c r="H18" s="210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10"/>
      <c r="G19" s="210"/>
      <c r="H19" s="210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10"/>
      <c r="G20" s="210"/>
      <c r="H20" s="210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10"/>
      <c r="G21" s="210"/>
      <c r="H21" s="210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10"/>
      <c r="G22" s="210"/>
      <c r="H22" s="210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10"/>
      <c r="G23" s="210"/>
      <c r="H23" s="210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10"/>
      <c r="G24" s="210"/>
      <c r="H24" s="210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10"/>
      <c r="G25" s="210"/>
      <c r="H25" s="210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10"/>
      <c r="G26" s="210"/>
      <c r="H26" s="210"/>
      <c r="I26" s="24"/>
    </row>
    <row r="27" spans="1:9" customFormat="1" ht="15" x14ac:dyDescent="0.2">
      <c r="A27" s="63" t="s">
        <v>265</v>
      </c>
      <c r="B27" s="24"/>
      <c r="C27" s="24"/>
      <c r="D27" s="24"/>
      <c r="E27" s="24"/>
      <c r="F27" s="210"/>
      <c r="G27" s="210"/>
      <c r="H27" s="210"/>
      <c r="I27" s="24"/>
    </row>
    <row r="28" spans="1:9" x14ac:dyDescent="0.2">
      <c r="A28" s="214"/>
      <c r="B28" s="214"/>
      <c r="C28" s="214"/>
      <c r="D28" s="214"/>
      <c r="E28" s="214"/>
      <c r="F28" s="214"/>
      <c r="G28" s="214"/>
      <c r="H28" s="214"/>
      <c r="I28" s="214"/>
    </row>
    <row r="29" spans="1:9" x14ac:dyDescent="0.2">
      <c r="A29" s="214"/>
      <c r="B29" s="214"/>
      <c r="C29" s="214"/>
      <c r="D29" s="214"/>
      <c r="E29" s="214"/>
      <c r="F29" s="214"/>
      <c r="G29" s="214"/>
      <c r="H29" s="214"/>
      <c r="I29" s="214"/>
    </row>
    <row r="30" spans="1:9" x14ac:dyDescent="0.2">
      <c r="A30" s="215"/>
      <c r="B30" s="214"/>
      <c r="C30" s="214"/>
      <c r="D30" s="214"/>
      <c r="E30" s="214"/>
      <c r="F30" s="214"/>
      <c r="G30" s="214"/>
      <c r="H30" s="214"/>
      <c r="I30" s="214"/>
    </row>
    <row r="31" spans="1:9" ht="15" x14ac:dyDescent="0.3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 x14ac:dyDescent="0.3">
      <c r="A32" s="175"/>
      <c r="B32" s="175"/>
      <c r="C32" s="179"/>
      <c r="D32" s="175"/>
      <c r="F32" s="179"/>
      <c r="G32" s="219"/>
    </row>
    <row r="33" spans="2:6" ht="15" x14ac:dyDescent="0.3">
      <c r="B33" s="175"/>
      <c r="C33" s="181" t="s">
        <v>255</v>
      </c>
      <c r="D33" s="175"/>
      <c r="F33" s="182" t="s">
        <v>260</v>
      </c>
    </row>
    <row r="34" spans="2:6" ht="15" x14ac:dyDescent="0.3">
      <c r="B34" s="175"/>
      <c r="C34" s="183" t="s">
        <v>127</v>
      </c>
      <c r="D34" s="175"/>
      <c r="F34" s="175" t="s">
        <v>256</v>
      </c>
    </row>
    <row r="35" spans="2:6" ht="15" x14ac:dyDescent="0.3">
      <c r="B35" s="175"/>
      <c r="C35" s="18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80" zoomScaleNormal="100" zoomScaleSheetLayoutView="80" workbookViewId="0">
      <selection activeCell="D12" sqref="D12"/>
    </sheetView>
  </sheetViews>
  <sheetFormatPr defaultRowHeight="15" x14ac:dyDescent="0.3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 x14ac:dyDescent="0.3">
      <c r="A1" s="70" t="s">
        <v>380</v>
      </c>
      <c r="B1" s="72"/>
      <c r="C1" s="72"/>
      <c r="D1" s="72"/>
      <c r="E1" s="72"/>
      <c r="F1" s="72"/>
      <c r="G1" s="72"/>
      <c r="H1" s="72"/>
      <c r="I1" s="154" t="s">
        <v>186</v>
      </c>
      <c r="J1" s="155"/>
    </row>
    <row r="2" spans="1:10" x14ac:dyDescent="0.3">
      <c r="A2" s="72" t="s">
        <v>128</v>
      </c>
      <c r="B2" s="72"/>
      <c r="C2" s="72"/>
      <c r="D2" s="72"/>
      <c r="E2" s="72"/>
      <c r="F2" s="72"/>
      <c r="G2" s="72"/>
      <c r="H2" s="72"/>
      <c r="I2" s="156" t="s">
        <v>634</v>
      </c>
      <c r="J2" s="155"/>
    </row>
    <row r="3" spans="1:10" x14ac:dyDescent="0.3">
      <c r="A3" s="72"/>
      <c r="B3" s="72"/>
      <c r="C3" s="72"/>
      <c r="D3" s="72"/>
      <c r="E3" s="72"/>
      <c r="F3" s="72"/>
      <c r="G3" s="72"/>
      <c r="H3" s="72"/>
      <c r="I3" s="98"/>
      <c r="J3" s="155"/>
    </row>
    <row r="4" spans="1:10" x14ac:dyDescent="0.3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 x14ac:dyDescent="0.3">
      <c r="A5" s="383" t="s">
        <v>633</v>
      </c>
      <c r="B5" s="211"/>
      <c r="C5" s="211"/>
      <c r="D5" s="211"/>
      <c r="E5" s="211"/>
      <c r="F5" s="211"/>
      <c r="G5" s="211"/>
      <c r="H5" s="211"/>
      <c r="I5" s="211"/>
      <c r="J5" s="182"/>
    </row>
    <row r="6" spans="1:10" x14ac:dyDescent="0.3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 x14ac:dyDescent="0.3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 x14ac:dyDescent="0.3">
      <c r="A8" s="157" t="s">
        <v>64</v>
      </c>
      <c r="B8" s="290" t="s">
        <v>356</v>
      </c>
      <c r="C8" s="291" t="s">
        <v>413</v>
      </c>
      <c r="D8" s="291" t="s">
        <v>414</v>
      </c>
      <c r="E8" s="291" t="s">
        <v>357</v>
      </c>
      <c r="F8" s="291" t="s">
        <v>376</v>
      </c>
      <c r="G8" s="291" t="s">
        <v>377</v>
      </c>
      <c r="H8" s="291" t="s">
        <v>415</v>
      </c>
      <c r="I8" s="158" t="s">
        <v>378</v>
      </c>
      <c r="J8" s="101"/>
    </row>
    <row r="9" spans="1:10" ht="30" x14ac:dyDescent="0.3">
      <c r="A9" s="160">
        <v>1</v>
      </c>
      <c r="B9" s="198" t="s">
        <v>1028</v>
      </c>
      <c r="C9" s="165" t="s">
        <v>482</v>
      </c>
      <c r="D9" s="165">
        <v>1405025529</v>
      </c>
      <c r="E9" s="164" t="s">
        <v>1029</v>
      </c>
      <c r="F9" s="164"/>
      <c r="G9" s="164"/>
      <c r="H9" s="164"/>
      <c r="I9" s="164">
        <v>221460</v>
      </c>
      <c r="J9" s="101"/>
    </row>
    <row r="10" spans="1:10" ht="45" x14ac:dyDescent="0.3">
      <c r="A10" s="160">
        <v>2</v>
      </c>
      <c r="B10" s="198" t="s">
        <v>1030</v>
      </c>
      <c r="C10" s="165" t="s">
        <v>1031</v>
      </c>
      <c r="D10" s="165" t="s">
        <v>1032</v>
      </c>
      <c r="E10" s="164" t="s">
        <v>1033</v>
      </c>
      <c r="F10" s="164"/>
      <c r="G10" s="164"/>
      <c r="H10" s="164"/>
      <c r="I10" s="164">
        <v>151</v>
      </c>
      <c r="J10" s="101"/>
    </row>
    <row r="11" spans="1:10" ht="30" x14ac:dyDescent="0.3">
      <c r="A11" s="160">
        <v>3</v>
      </c>
      <c r="B11" s="198" t="s">
        <v>1034</v>
      </c>
      <c r="C11" s="165" t="s">
        <v>1035</v>
      </c>
      <c r="D11" s="165" t="s">
        <v>1036</v>
      </c>
      <c r="E11" s="164" t="s">
        <v>1037</v>
      </c>
      <c r="F11" s="164"/>
      <c r="G11" s="164"/>
      <c r="H11" s="164"/>
      <c r="I11" s="164">
        <v>284</v>
      </c>
      <c r="J11" s="101"/>
    </row>
    <row r="12" spans="1:10" ht="60" x14ac:dyDescent="0.3">
      <c r="A12" s="160">
        <v>4</v>
      </c>
      <c r="B12" s="198" t="s">
        <v>1038</v>
      </c>
      <c r="C12" s="165" t="s">
        <v>1039</v>
      </c>
      <c r="D12" s="165" t="s">
        <v>1040</v>
      </c>
      <c r="E12" s="164" t="s">
        <v>1041</v>
      </c>
      <c r="F12" s="164"/>
      <c r="G12" s="164"/>
      <c r="H12" s="164"/>
      <c r="I12" s="164">
        <v>147</v>
      </c>
      <c r="J12" s="101"/>
    </row>
    <row r="13" spans="1:10" ht="30" x14ac:dyDescent="0.3">
      <c r="A13" s="160">
        <v>5</v>
      </c>
      <c r="B13" s="198" t="s">
        <v>1042</v>
      </c>
      <c r="C13" s="165" t="s">
        <v>1043</v>
      </c>
      <c r="D13" s="165" t="s">
        <v>1044</v>
      </c>
      <c r="E13" s="164" t="s">
        <v>1045</v>
      </c>
      <c r="F13" s="164"/>
      <c r="G13" s="164"/>
      <c r="H13" s="164"/>
      <c r="I13" s="164">
        <v>32</v>
      </c>
      <c r="J13" s="101"/>
    </row>
    <row r="14" spans="1:10" x14ac:dyDescent="0.3">
      <c r="A14" s="160">
        <v>6</v>
      </c>
      <c r="B14" s="198" t="s">
        <v>1046</v>
      </c>
      <c r="C14" s="165" t="s">
        <v>1047</v>
      </c>
      <c r="D14" s="165" t="s">
        <v>1048</v>
      </c>
      <c r="E14" s="164" t="s">
        <v>1049</v>
      </c>
      <c r="F14" s="164"/>
      <c r="G14" s="164"/>
      <c r="H14" s="164"/>
      <c r="I14" s="164">
        <v>196</v>
      </c>
      <c r="J14" s="101"/>
    </row>
    <row r="15" spans="1:10" x14ac:dyDescent="0.3">
      <c r="A15" s="160">
        <v>7</v>
      </c>
      <c r="B15" s="198" t="s">
        <v>1050</v>
      </c>
      <c r="C15" s="165" t="s">
        <v>1051</v>
      </c>
      <c r="D15" s="165">
        <v>208215331</v>
      </c>
      <c r="E15" s="164" t="s">
        <v>1049</v>
      </c>
      <c r="F15" s="164"/>
      <c r="G15" s="164"/>
      <c r="H15" s="164"/>
      <c r="I15" s="164">
        <v>240</v>
      </c>
      <c r="J15" s="101"/>
    </row>
    <row r="16" spans="1:10" x14ac:dyDescent="0.3">
      <c r="A16" s="160">
        <v>8</v>
      </c>
      <c r="B16" s="198" t="s">
        <v>1052</v>
      </c>
      <c r="C16" s="165" t="s">
        <v>1053</v>
      </c>
      <c r="D16" s="165" t="s">
        <v>1054</v>
      </c>
      <c r="E16" s="164" t="s">
        <v>1049</v>
      </c>
      <c r="F16" s="164"/>
      <c r="G16" s="164"/>
      <c r="H16" s="164"/>
      <c r="I16" s="164">
        <v>46</v>
      </c>
      <c r="J16" s="101"/>
    </row>
    <row r="17" spans="1:12" x14ac:dyDescent="0.3">
      <c r="A17" s="160">
        <v>9</v>
      </c>
      <c r="B17" s="198" t="s">
        <v>1055</v>
      </c>
      <c r="C17" s="165" t="s">
        <v>1056</v>
      </c>
      <c r="D17" s="165" t="s">
        <v>817</v>
      </c>
      <c r="E17" s="164" t="s">
        <v>1057</v>
      </c>
      <c r="F17" s="164"/>
      <c r="G17" s="164"/>
      <c r="H17" s="164"/>
      <c r="I17" s="164">
        <v>200</v>
      </c>
      <c r="J17" s="101"/>
    </row>
    <row r="18" spans="1:12" ht="30" x14ac:dyDescent="0.3">
      <c r="A18" s="160">
        <v>10</v>
      </c>
      <c r="B18" s="198" t="s">
        <v>1058</v>
      </c>
      <c r="C18" s="165" t="s">
        <v>1059</v>
      </c>
      <c r="D18" s="165" t="s">
        <v>1060</v>
      </c>
      <c r="E18" s="164" t="s">
        <v>1061</v>
      </c>
      <c r="F18" s="164"/>
      <c r="G18" s="164"/>
      <c r="H18" s="164"/>
      <c r="I18" s="164">
        <v>850</v>
      </c>
      <c r="J18" s="101"/>
    </row>
    <row r="19" spans="1:12" x14ac:dyDescent="0.3">
      <c r="A19" s="160"/>
      <c r="B19" s="198"/>
      <c r="C19" s="165"/>
      <c r="D19" s="165"/>
      <c r="E19" s="164"/>
      <c r="F19" s="164"/>
      <c r="G19" s="164"/>
      <c r="H19" s="164"/>
      <c r="I19" s="164"/>
      <c r="J19" s="101"/>
    </row>
    <row r="20" spans="1:12" x14ac:dyDescent="0.3">
      <c r="A20" s="160" t="s">
        <v>265</v>
      </c>
      <c r="B20" s="198"/>
      <c r="C20" s="168"/>
      <c r="D20" s="168"/>
      <c r="E20" s="167"/>
      <c r="F20" s="167"/>
      <c r="G20" s="261"/>
      <c r="H20" s="270" t="s">
        <v>406</v>
      </c>
      <c r="I20" s="294">
        <f>SUM(I9:I19)</f>
        <v>223606</v>
      </c>
      <c r="J20" s="101"/>
    </row>
    <row r="22" spans="1:12" x14ac:dyDescent="0.3">
      <c r="A22" s="175" t="s">
        <v>430</v>
      </c>
    </row>
    <row r="24" spans="1:12" x14ac:dyDescent="0.3">
      <c r="B24" s="177" t="s">
        <v>96</v>
      </c>
      <c r="F24" s="178"/>
    </row>
    <row r="25" spans="1:12" x14ac:dyDescent="0.3">
      <c r="F25" s="176"/>
      <c r="I25" s="176"/>
      <c r="J25" s="176"/>
      <c r="K25" s="176"/>
      <c r="L25" s="176"/>
    </row>
    <row r="26" spans="1:12" x14ac:dyDescent="0.3">
      <c r="C26" s="179"/>
      <c r="F26" s="179"/>
      <c r="G26" s="179"/>
      <c r="H26" s="182"/>
      <c r="I26" s="180"/>
      <c r="J26" s="176"/>
      <c r="K26" s="176"/>
      <c r="L26" s="176"/>
    </row>
    <row r="27" spans="1:12" x14ac:dyDescent="0.3">
      <c r="A27" s="176"/>
      <c r="C27" s="181" t="s">
        <v>255</v>
      </c>
      <c r="F27" s="182" t="s">
        <v>260</v>
      </c>
      <c r="G27" s="181"/>
      <c r="H27" s="181"/>
      <c r="I27" s="180"/>
      <c r="J27" s="176"/>
      <c r="K27" s="176"/>
      <c r="L27" s="176"/>
    </row>
    <row r="28" spans="1:12" x14ac:dyDescent="0.3">
      <c r="A28" s="176"/>
      <c r="C28" s="183" t="s">
        <v>127</v>
      </c>
      <c r="F28" s="175" t="s">
        <v>256</v>
      </c>
      <c r="I28" s="176"/>
      <c r="J28" s="176"/>
      <c r="K28" s="176"/>
      <c r="L28" s="176"/>
    </row>
    <row r="29" spans="1:12" s="176" customFormat="1" x14ac:dyDescent="0.3">
      <c r="B29" s="175"/>
      <c r="C29" s="183"/>
      <c r="G29" s="183"/>
      <c r="H29" s="183"/>
    </row>
    <row r="30" spans="1:12" s="176" customFormat="1" ht="12.75" x14ac:dyDescent="0.2"/>
    <row r="31" spans="1:12" s="176" customFormat="1" ht="12.75" x14ac:dyDescent="0.2"/>
    <row r="32" spans="1:12" s="176" customFormat="1" ht="12.75" x14ac:dyDescent="0.2"/>
    <row r="33" s="17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view="pageBreakPreview" zoomScale="80" zoomScaleNormal="100" zoomScaleSheetLayoutView="80" workbookViewId="0">
      <selection activeCell="F18" sqref="F18"/>
    </sheetView>
  </sheetViews>
  <sheetFormatPr defaultRowHeight="12.75" x14ac:dyDescent="0.2"/>
  <cols>
    <col min="1" max="1" width="3.85546875" style="188" customWidth="1"/>
    <col min="2" max="2" width="9" style="188" customWidth="1"/>
    <col min="3" max="3" width="23.42578125" style="188" customWidth="1"/>
    <col min="4" max="4" width="13.28515625" style="188" customWidth="1"/>
    <col min="5" max="5" width="9.5703125" style="188" customWidth="1"/>
    <col min="6" max="6" width="11.5703125" style="188" customWidth="1"/>
    <col min="7" max="7" width="12.28515625" style="188" customWidth="1"/>
    <col min="8" max="8" width="15.28515625" style="188" customWidth="1"/>
    <col min="9" max="9" width="17.5703125" style="188" customWidth="1"/>
    <col min="10" max="11" width="12.42578125" style="188" customWidth="1"/>
    <col min="12" max="12" width="23.5703125" style="188" customWidth="1"/>
    <col min="13" max="13" width="18.5703125" style="188" customWidth="1"/>
    <col min="14" max="14" width="0.85546875" style="188" customWidth="1"/>
    <col min="15" max="16384" width="9.140625" style="188"/>
  </cols>
  <sheetData>
    <row r="1" spans="1:14" ht="13.5" x14ac:dyDescent="0.2">
      <c r="A1" s="184" t="s">
        <v>431</v>
      </c>
      <c r="B1" s="185"/>
      <c r="C1" s="185"/>
      <c r="D1" s="185"/>
      <c r="E1" s="185"/>
      <c r="F1" s="185"/>
      <c r="G1" s="185"/>
      <c r="H1" s="185"/>
      <c r="I1" s="189"/>
      <c r="J1" s="250"/>
      <c r="K1" s="250"/>
      <c r="L1" s="250"/>
      <c r="M1" s="250" t="s">
        <v>395</v>
      </c>
      <c r="N1" s="189"/>
    </row>
    <row r="2" spans="1:14" x14ac:dyDescent="0.2">
      <c r="A2" s="189" t="s">
        <v>304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187" t="s">
        <v>634</v>
      </c>
      <c r="N2" s="189"/>
    </row>
    <row r="3" spans="1:14" x14ac:dyDescent="0.2">
      <c r="A3" s="189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9"/>
    </row>
    <row r="4" spans="1:14" ht="15" x14ac:dyDescent="0.3">
      <c r="A4" s="110" t="s">
        <v>261</v>
      </c>
      <c r="B4" s="185"/>
      <c r="C4" s="185"/>
      <c r="D4" s="190"/>
      <c r="E4" s="251"/>
      <c r="F4" s="190"/>
      <c r="G4" s="186"/>
      <c r="H4" s="186"/>
      <c r="I4" s="186"/>
      <c r="J4" s="186"/>
      <c r="K4" s="186"/>
      <c r="L4" s="185"/>
      <c r="M4" s="186"/>
      <c r="N4" s="189"/>
    </row>
    <row r="5" spans="1:14" ht="15" x14ac:dyDescent="0.2">
      <c r="A5" s="383" t="s">
        <v>633</v>
      </c>
      <c r="B5" s="191"/>
      <c r="C5" s="191"/>
      <c r="D5" s="191"/>
      <c r="E5" s="192"/>
      <c r="F5" s="192"/>
      <c r="G5" s="192"/>
      <c r="H5" s="192"/>
      <c r="I5" s="192"/>
      <c r="J5" s="192"/>
      <c r="K5" s="192"/>
      <c r="L5" s="192"/>
      <c r="M5" s="192"/>
      <c r="N5" s="189"/>
    </row>
    <row r="6" spans="1:14" ht="13.5" thickBot="1" x14ac:dyDescent="0.25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89"/>
    </row>
    <row r="7" spans="1:14" ht="51" x14ac:dyDescent="0.2">
      <c r="A7" s="253" t="s">
        <v>64</v>
      </c>
      <c r="B7" s="254" t="s">
        <v>396</v>
      </c>
      <c r="C7" s="254" t="s">
        <v>397</v>
      </c>
      <c r="D7" s="255" t="s">
        <v>398</v>
      </c>
      <c r="E7" s="255" t="s">
        <v>262</v>
      </c>
      <c r="F7" s="255" t="s">
        <v>399</v>
      </c>
      <c r="G7" s="255" t="s">
        <v>400</v>
      </c>
      <c r="H7" s="254" t="s">
        <v>401</v>
      </c>
      <c r="I7" s="256" t="s">
        <v>402</v>
      </c>
      <c r="J7" s="256" t="s">
        <v>403</v>
      </c>
      <c r="K7" s="257" t="s">
        <v>404</v>
      </c>
      <c r="L7" s="257" t="s">
        <v>405</v>
      </c>
      <c r="M7" s="255" t="s">
        <v>395</v>
      </c>
      <c r="N7" s="189"/>
    </row>
    <row r="8" spans="1:14" x14ac:dyDescent="0.2">
      <c r="A8" s="194">
        <v>1</v>
      </c>
      <c r="B8" s="195">
        <v>2</v>
      </c>
      <c r="C8" s="195">
        <v>3</v>
      </c>
      <c r="D8" s="196">
        <v>4</v>
      </c>
      <c r="E8" s="196">
        <v>5</v>
      </c>
      <c r="F8" s="196">
        <v>6</v>
      </c>
      <c r="G8" s="196">
        <v>7</v>
      </c>
      <c r="H8" s="196">
        <v>8</v>
      </c>
      <c r="I8" s="196">
        <v>9</v>
      </c>
      <c r="J8" s="196">
        <v>10</v>
      </c>
      <c r="K8" s="196">
        <v>11</v>
      </c>
      <c r="L8" s="196">
        <v>12</v>
      </c>
      <c r="M8" s="196">
        <v>13</v>
      </c>
      <c r="N8" s="189"/>
    </row>
    <row r="9" spans="1:14" ht="15" x14ac:dyDescent="0.25">
      <c r="A9" s="197">
        <v>1</v>
      </c>
      <c r="B9" s="198"/>
      <c r="C9" s="258"/>
      <c r="D9" s="197"/>
      <c r="E9" s="197"/>
      <c r="F9" s="197"/>
      <c r="G9" s="197"/>
      <c r="H9" s="197"/>
      <c r="I9" s="197"/>
      <c r="J9" s="197"/>
      <c r="K9" s="197"/>
      <c r="L9" s="197"/>
      <c r="M9" s="259" t="str">
        <f t="shared" ref="M9:M20" si="0">IF(ISBLANK(B9),"",$M$2)</f>
        <v/>
      </c>
      <c r="N9" s="189"/>
    </row>
    <row r="10" spans="1:14" ht="15" x14ac:dyDescent="0.25">
      <c r="A10" s="197">
        <v>2</v>
      </c>
      <c r="B10" s="198"/>
      <c r="C10" s="258"/>
      <c r="D10" s="197"/>
      <c r="E10" s="197"/>
      <c r="F10" s="197"/>
      <c r="G10" s="197"/>
      <c r="H10" s="197"/>
      <c r="I10" s="197"/>
      <c r="J10" s="197"/>
      <c r="K10" s="197"/>
      <c r="L10" s="197"/>
      <c r="M10" s="259" t="str">
        <f t="shared" si="0"/>
        <v/>
      </c>
      <c r="N10" s="189"/>
    </row>
    <row r="11" spans="1:14" ht="15" x14ac:dyDescent="0.25">
      <c r="A11" s="197">
        <v>3</v>
      </c>
      <c r="B11" s="198"/>
      <c r="C11" s="258"/>
      <c r="D11" s="197"/>
      <c r="E11" s="197"/>
      <c r="F11" s="197"/>
      <c r="G11" s="197"/>
      <c r="H11" s="197"/>
      <c r="I11" s="197"/>
      <c r="J11" s="197"/>
      <c r="K11" s="197"/>
      <c r="L11" s="197"/>
      <c r="M11" s="259" t="str">
        <f t="shared" si="0"/>
        <v/>
      </c>
      <c r="N11" s="189"/>
    </row>
    <row r="12" spans="1:14" ht="15" x14ac:dyDescent="0.25">
      <c r="A12" s="197">
        <v>4</v>
      </c>
      <c r="B12" s="198"/>
      <c r="C12" s="258"/>
      <c r="D12" s="197"/>
      <c r="E12" s="197"/>
      <c r="F12" s="197"/>
      <c r="G12" s="197"/>
      <c r="H12" s="197"/>
      <c r="I12" s="197"/>
      <c r="J12" s="197"/>
      <c r="K12" s="197"/>
      <c r="L12" s="197"/>
      <c r="M12" s="259" t="str">
        <f t="shared" si="0"/>
        <v/>
      </c>
      <c r="N12" s="189"/>
    </row>
    <row r="13" spans="1:14" ht="15" x14ac:dyDescent="0.25">
      <c r="A13" s="197">
        <v>5</v>
      </c>
      <c r="B13" s="198"/>
      <c r="C13" s="258"/>
      <c r="D13" s="197"/>
      <c r="E13" s="197"/>
      <c r="F13" s="197"/>
      <c r="G13" s="197"/>
      <c r="H13" s="197"/>
      <c r="I13" s="197"/>
      <c r="J13" s="197"/>
      <c r="K13" s="197"/>
      <c r="L13" s="197"/>
      <c r="M13" s="259" t="str">
        <f t="shared" si="0"/>
        <v/>
      </c>
      <c r="N13" s="189"/>
    </row>
    <row r="14" spans="1:14" ht="15" x14ac:dyDescent="0.25">
      <c r="A14" s="197">
        <v>6</v>
      </c>
      <c r="B14" s="198"/>
      <c r="C14" s="258"/>
      <c r="D14" s="197"/>
      <c r="E14" s="197"/>
      <c r="F14" s="197"/>
      <c r="G14" s="197"/>
      <c r="H14" s="197"/>
      <c r="I14" s="197"/>
      <c r="J14" s="197"/>
      <c r="K14" s="197"/>
      <c r="L14" s="197"/>
      <c r="M14" s="259" t="str">
        <f t="shared" si="0"/>
        <v/>
      </c>
      <c r="N14" s="189"/>
    </row>
    <row r="15" spans="1:14" ht="15" x14ac:dyDescent="0.25">
      <c r="A15" s="197">
        <v>7</v>
      </c>
      <c r="B15" s="198"/>
      <c r="C15" s="258"/>
      <c r="D15" s="197"/>
      <c r="E15" s="197"/>
      <c r="F15" s="197"/>
      <c r="G15" s="197"/>
      <c r="H15" s="197"/>
      <c r="I15" s="197"/>
      <c r="J15" s="197"/>
      <c r="K15" s="197"/>
      <c r="L15" s="197"/>
      <c r="M15" s="259" t="str">
        <f t="shared" si="0"/>
        <v/>
      </c>
      <c r="N15" s="189"/>
    </row>
    <row r="16" spans="1:14" ht="15" x14ac:dyDescent="0.25">
      <c r="A16" s="197">
        <v>8</v>
      </c>
      <c r="B16" s="198"/>
      <c r="C16" s="258"/>
      <c r="D16" s="197"/>
      <c r="E16" s="197"/>
      <c r="F16" s="197"/>
      <c r="G16" s="197"/>
      <c r="H16" s="197"/>
      <c r="I16" s="197"/>
      <c r="J16" s="197"/>
      <c r="K16" s="197"/>
      <c r="L16" s="197"/>
      <c r="M16" s="259" t="str">
        <f t="shared" si="0"/>
        <v/>
      </c>
      <c r="N16" s="189"/>
    </row>
    <row r="17" spans="1:14" ht="15" x14ac:dyDescent="0.25">
      <c r="A17" s="197">
        <v>9</v>
      </c>
      <c r="B17" s="198"/>
      <c r="C17" s="258"/>
      <c r="D17" s="197"/>
      <c r="E17" s="197"/>
      <c r="F17" s="197"/>
      <c r="G17" s="197"/>
      <c r="H17" s="197"/>
      <c r="I17" s="197"/>
      <c r="J17" s="197"/>
      <c r="K17" s="197"/>
      <c r="L17" s="197"/>
      <c r="M17" s="259" t="str">
        <f t="shared" si="0"/>
        <v/>
      </c>
      <c r="N17" s="189"/>
    </row>
    <row r="18" spans="1:14" ht="15" x14ac:dyDescent="0.25">
      <c r="A18" s="197">
        <v>10</v>
      </c>
      <c r="B18" s="198"/>
      <c r="C18" s="258"/>
      <c r="D18" s="197"/>
      <c r="E18" s="197"/>
      <c r="F18" s="197"/>
      <c r="G18" s="197"/>
      <c r="H18" s="197"/>
      <c r="I18" s="197"/>
      <c r="J18" s="197"/>
      <c r="K18" s="197"/>
      <c r="L18" s="197"/>
      <c r="M18" s="259" t="str">
        <f t="shared" si="0"/>
        <v/>
      </c>
      <c r="N18" s="189"/>
    </row>
    <row r="19" spans="1:14" ht="15" x14ac:dyDescent="0.25">
      <c r="A19" s="197">
        <v>11</v>
      </c>
      <c r="B19" s="198"/>
      <c r="C19" s="258"/>
      <c r="D19" s="197"/>
      <c r="E19" s="197"/>
      <c r="F19" s="197"/>
      <c r="G19" s="197"/>
      <c r="H19" s="197"/>
      <c r="I19" s="197"/>
      <c r="J19" s="197"/>
      <c r="K19" s="197"/>
      <c r="L19" s="197"/>
      <c r="M19" s="259" t="str">
        <f t="shared" si="0"/>
        <v/>
      </c>
      <c r="N19" s="189"/>
    </row>
    <row r="20" spans="1:14" ht="15" x14ac:dyDescent="0.25">
      <c r="A20" s="260" t="s">
        <v>265</v>
      </c>
      <c r="B20" s="198"/>
      <c r="C20" s="258"/>
      <c r="D20" s="197"/>
      <c r="E20" s="197"/>
      <c r="F20" s="197"/>
      <c r="G20" s="197"/>
      <c r="H20" s="197"/>
      <c r="I20" s="197"/>
      <c r="J20" s="197"/>
      <c r="K20" s="197"/>
      <c r="L20" s="197"/>
      <c r="M20" s="259" t="str">
        <f t="shared" si="0"/>
        <v/>
      </c>
      <c r="N20" s="189"/>
    </row>
    <row r="21" spans="1:14" s="204" customFormat="1" x14ac:dyDescent="0.2"/>
    <row r="24" spans="1:14" s="21" customFormat="1" ht="15" x14ac:dyDescent="0.3">
      <c r="B24" s="199" t="s">
        <v>96</v>
      </c>
    </row>
    <row r="25" spans="1:14" s="21" customFormat="1" ht="15" x14ac:dyDescent="0.3">
      <c r="B25" s="199"/>
    </row>
    <row r="26" spans="1:14" s="21" customFormat="1" ht="15" x14ac:dyDescent="0.3">
      <c r="C26" s="201"/>
      <c r="D26" s="200"/>
      <c r="E26" s="200"/>
      <c r="H26" s="201"/>
      <c r="I26" s="201"/>
      <c r="J26" s="200"/>
      <c r="K26" s="200"/>
      <c r="L26" s="200"/>
    </row>
    <row r="27" spans="1:14" s="21" customFormat="1" ht="15" x14ac:dyDescent="0.3">
      <c r="C27" s="202" t="s">
        <v>255</v>
      </c>
      <c r="D27" s="200"/>
      <c r="E27" s="200"/>
      <c r="H27" s="199" t="s">
        <v>306</v>
      </c>
      <c r="M27" s="200"/>
    </row>
    <row r="28" spans="1:14" s="21" customFormat="1" ht="15" x14ac:dyDescent="0.3">
      <c r="C28" s="202" t="s">
        <v>127</v>
      </c>
      <c r="D28" s="200"/>
      <c r="E28" s="200"/>
      <c r="H28" s="203" t="s">
        <v>256</v>
      </c>
      <c r="M28" s="200"/>
    </row>
    <row r="29" spans="1:14" ht="15" x14ac:dyDescent="0.3">
      <c r="C29" s="202"/>
      <c r="F29" s="203"/>
      <c r="J29" s="205"/>
      <c r="K29" s="205"/>
      <c r="L29" s="205"/>
      <c r="M29" s="205"/>
    </row>
    <row r="30" spans="1:14" ht="15" x14ac:dyDescent="0.3">
      <c r="C30" s="20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59">
        <v>40907</v>
      </c>
      <c r="C2" t="s">
        <v>188</v>
      </c>
      <c r="E2" t="s">
        <v>219</v>
      </c>
      <c r="G2" s="60" t="s">
        <v>225</v>
      </c>
    </row>
    <row r="3" spans="1:7" ht="15" x14ac:dyDescent="0.2">
      <c r="A3" s="59">
        <v>40908</v>
      </c>
      <c r="C3" t="s">
        <v>189</v>
      </c>
      <c r="E3" t="s">
        <v>220</v>
      </c>
      <c r="G3" s="60" t="s">
        <v>226</v>
      </c>
    </row>
    <row r="4" spans="1:7" ht="15" x14ac:dyDescent="0.2">
      <c r="A4" s="59">
        <v>40909</v>
      </c>
      <c r="C4" t="s">
        <v>190</v>
      </c>
      <c r="E4" t="s">
        <v>221</v>
      </c>
      <c r="G4" s="60" t="s">
        <v>227</v>
      </c>
    </row>
    <row r="5" spans="1:7" x14ac:dyDescent="0.2">
      <c r="A5" s="59">
        <v>40910</v>
      </c>
      <c r="C5" t="s">
        <v>191</v>
      </c>
      <c r="E5" t="s">
        <v>222</v>
      </c>
    </row>
    <row r="6" spans="1:7" x14ac:dyDescent="0.2">
      <c r="A6" s="59">
        <v>40911</v>
      </c>
      <c r="C6" t="s">
        <v>192</v>
      </c>
    </row>
    <row r="7" spans="1:7" x14ac:dyDescent="0.2">
      <c r="A7" s="59">
        <v>40912</v>
      </c>
      <c r="C7" t="s">
        <v>193</v>
      </c>
    </row>
    <row r="8" spans="1:7" x14ac:dyDescent="0.2">
      <c r="A8" s="59">
        <v>40913</v>
      </c>
      <c r="C8" t="s">
        <v>194</v>
      </c>
    </row>
    <row r="9" spans="1:7" x14ac:dyDescent="0.2">
      <c r="A9" s="59">
        <v>40914</v>
      </c>
      <c r="C9" t="s">
        <v>195</v>
      </c>
    </row>
    <row r="10" spans="1:7" x14ac:dyDescent="0.2">
      <c r="A10" s="59">
        <v>40915</v>
      </c>
      <c r="C10" t="s">
        <v>196</v>
      </c>
    </row>
    <row r="11" spans="1:7" x14ac:dyDescent="0.2">
      <c r="A11" s="59">
        <v>40916</v>
      </c>
      <c r="C11" t="s">
        <v>197</v>
      </c>
    </row>
    <row r="12" spans="1:7" x14ac:dyDescent="0.2">
      <c r="A12" s="59">
        <v>40917</v>
      </c>
      <c r="C12" t="s">
        <v>198</v>
      </c>
    </row>
    <row r="13" spans="1:7" x14ac:dyDescent="0.2">
      <c r="A13" s="59">
        <v>40918</v>
      </c>
      <c r="C13" t="s">
        <v>199</v>
      </c>
    </row>
    <row r="14" spans="1:7" x14ac:dyDescent="0.2">
      <c r="A14" s="59">
        <v>40919</v>
      </c>
      <c r="C14" t="s">
        <v>200</v>
      </c>
    </row>
    <row r="15" spans="1:7" x14ac:dyDescent="0.2">
      <c r="A15" s="59">
        <v>40920</v>
      </c>
      <c r="C15" t="s">
        <v>201</v>
      </c>
    </row>
    <row r="16" spans="1:7" x14ac:dyDescent="0.2">
      <c r="A16" s="59">
        <v>40921</v>
      </c>
      <c r="C16" t="s">
        <v>202</v>
      </c>
    </row>
    <row r="17" spans="1:3" x14ac:dyDescent="0.2">
      <c r="A17" s="59">
        <v>40922</v>
      </c>
      <c r="C17" t="s">
        <v>203</v>
      </c>
    </row>
    <row r="18" spans="1:3" x14ac:dyDescent="0.2">
      <c r="A18" s="59">
        <v>40923</v>
      </c>
      <c r="C18" t="s">
        <v>204</v>
      </c>
    </row>
    <row r="19" spans="1:3" x14ac:dyDescent="0.2">
      <c r="A19" s="59">
        <v>40924</v>
      </c>
      <c r="C19" t="s">
        <v>205</v>
      </c>
    </row>
    <row r="20" spans="1:3" x14ac:dyDescent="0.2">
      <c r="A20" s="59">
        <v>40925</v>
      </c>
      <c r="C20" t="s">
        <v>206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0" t="s">
        <v>259</v>
      </c>
      <c r="B1" s="241"/>
      <c r="C1" s="469" t="s">
        <v>97</v>
      </c>
      <c r="D1" s="469"/>
      <c r="E1" s="109"/>
    </row>
    <row r="2" spans="1:12" s="6" customFormat="1" x14ac:dyDescent="0.3">
      <c r="A2" s="72" t="s">
        <v>128</v>
      </c>
      <c r="B2" s="241"/>
      <c r="C2" s="463" t="s">
        <v>479</v>
      </c>
      <c r="D2" s="464"/>
      <c r="E2" s="109"/>
    </row>
    <row r="3" spans="1:12" s="6" customFormat="1" x14ac:dyDescent="0.3">
      <c r="A3" s="72"/>
      <c r="B3" s="241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42"/>
      <c r="C4" s="72"/>
      <c r="D4" s="72"/>
      <c r="E4" s="104"/>
      <c r="L4" s="6"/>
    </row>
    <row r="5" spans="1:12" s="2" customFormat="1" x14ac:dyDescent="0.3">
      <c r="A5" s="115" t="str">
        <f>'ფორმა N1'!A5</f>
        <v>საარჩევნო ბლოკი „ერთიანი ნაციონალური მოძრაობა“</v>
      </c>
      <c r="B5" s="243"/>
      <c r="C5" s="58"/>
      <c r="D5" s="58"/>
      <c r="E5" s="104"/>
    </row>
    <row r="6" spans="1:12" s="2" customFormat="1" x14ac:dyDescent="0.3">
      <c r="A6" s="73"/>
      <c r="B6" s="242"/>
      <c r="C6" s="72"/>
      <c r="D6" s="72"/>
      <c r="E6" s="104"/>
    </row>
    <row r="7" spans="1:12" s="6" customFormat="1" ht="18" x14ac:dyDescent="0.3">
      <c r="A7" s="96"/>
      <c r="B7" s="108"/>
      <c r="C7" s="74"/>
      <c r="D7" s="74"/>
      <c r="E7" s="109"/>
    </row>
    <row r="8" spans="1:12" s="6" customFormat="1" ht="30" x14ac:dyDescent="0.3">
      <c r="A8" s="102" t="s">
        <v>64</v>
      </c>
      <c r="B8" s="75" t="s">
        <v>236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28">
        <v>1</v>
      </c>
      <c r="B9" s="228" t="s">
        <v>65</v>
      </c>
      <c r="C9" s="81">
        <f>SUM(C10,C26)</f>
        <v>276655.5</v>
      </c>
      <c r="D9" s="81">
        <f>SUM(D10,D26)</f>
        <v>276655.5</v>
      </c>
      <c r="E9" s="109"/>
    </row>
    <row r="10" spans="1:12" s="7" customFormat="1" x14ac:dyDescent="0.3">
      <c r="A10" s="83">
        <v>1.1000000000000001</v>
      </c>
      <c r="B10" s="83" t="s">
        <v>69</v>
      </c>
      <c r="C10" s="81">
        <f>SUM(C11,C12,C16,C19,C25,C26)</f>
        <v>276655.5</v>
      </c>
      <c r="D10" s="81">
        <f>SUM(D11,D12,D16,D19,D24,D25)</f>
        <v>276655.5</v>
      </c>
      <c r="E10" s="109"/>
    </row>
    <row r="11" spans="1:12" s="9" customFormat="1" ht="18" x14ac:dyDescent="0.3">
      <c r="A11" s="84" t="s">
        <v>30</v>
      </c>
      <c r="B11" s="84" t="s">
        <v>68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295</v>
      </c>
      <c r="C12" s="103">
        <f>SUM(C13:C15)</f>
        <v>42485.5</v>
      </c>
      <c r="D12" s="103">
        <f>SUM(D13:D15)</f>
        <v>42485.5</v>
      </c>
      <c r="E12" s="109"/>
    </row>
    <row r="13" spans="1:12" s="3" customFormat="1" x14ac:dyDescent="0.3">
      <c r="A13" s="93" t="s">
        <v>70</v>
      </c>
      <c r="B13" s="93" t="s">
        <v>298</v>
      </c>
      <c r="C13" s="8">
        <v>42485.5</v>
      </c>
      <c r="D13" s="8">
        <v>42485.5</v>
      </c>
      <c r="E13" s="109"/>
    </row>
    <row r="14" spans="1:12" s="3" customFormat="1" x14ac:dyDescent="0.3">
      <c r="A14" s="93" t="s">
        <v>472</v>
      </c>
      <c r="B14" s="93" t="s">
        <v>471</v>
      </c>
      <c r="C14" s="8"/>
      <c r="D14" s="8"/>
      <c r="E14" s="109"/>
    </row>
    <row r="15" spans="1:12" s="3" customFormat="1" x14ac:dyDescent="0.3">
      <c r="A15" s="93" t="s">
        <v>473</v>
      </c>
      <c r="B15" s="93" t="s">
        <v>86</v>
      </c>
      <c r="C15" s="8"/>
      <c r="D15" s="8"/>
      <c r="E15" s="109"/>
    </row>
    <row r="16" spans="1:12" s="3" customFormat="1" x14ac:dyDescent="0.3">
      <c r="A16" s="84" t="s">
        <v>71</v>
      </c>
      <c r="B16" s="84" t="s">
        <v>72</v>
      </c>
      <c r="C16" s="103">
        <f>SUM(C17:C18)</f>
        <v>233960</v>
      </c>
      <c r="D16" s="103">
        <f>SUM(D17:D18)</f>
        <v>233960</v>
      </c>
      <c r="E16" s="109"/>
    </row>
    <row r="17" spans="1:5" s="3" customFormat="1" x14ac:dyDescent="0.3">
      <c r="A17" s="93" t="s">
        <v>73</v>
      </c>
      <c r="B17" s="93" t="s">
        <v>75</v>
      </c>
      <c r="C17" s="8">
        <v>233960</v>
      </c>
      <c r="D17" s="8">
        <v>233960</v>
      </c>
      <c r="E17" s="109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9"/>
    </row>
    <row r="19" spans="1:5" s="3" customFormat="1" x14ac:dyDescent="0.3">
      <c r="A19" s="84" t="s">
        <v>76</v>
      </c>
      <c r="B19" s="84" t="s">
        <v>392</v>
      </c>
      <c r="C19" s="103">
        <f>SUM(C20:C23)</f>
        <v>0</v>
      </c>
      <c r="D19" s="103">
        <f>SUM(D20:D23)</f>
        <v>0</v>
      </c>
      <c r="E19" s="109"/>
    </row>
    <row r="20" spans="1:5" s="3" customFormat="1" x14ac:dyDescent="0.3">
      <c r="A20" s="93" t="s">
        <v>77</v>
      </c>
      <c r="B20" s="93" t="s">
        <v>78</v>
      </c>
      <c r="C20" s="8"/>
      <c r="D20" s="8"/>
      <c r="E20" s="109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9"/>
    </row>
    <row r="22" spans="1:5" s="3" customFormat="1" x14ac:dyDescent="0.3">
      <c r="A22" s="93" t="s">
        <v>82</v>
      </c>
      <c r="B22" s="93" t="s">
        <v>80</v>
      </c>
      <c r="C22" s="8"/>
      <c r="D22" s="8"/>
      <c r="E22" s="109"/>
    </row>
    <row r="23" spans="1:5" s="3" customFormat="1" x14ac:dyDescent="0.3">
      <c r="A23" s="93" t="s">
        <v>83</v>
      </c>
      <c r="B23" s="93" t="s">
        <v>416</v>
      </c>
      <c r="C23" s="8"/>
      <c r="D23" s="8"/>
      <c r="E23" s="109"/>
    </row>
    <row r="24" spans="1:5" s="3" customFormat="1" x14ac:dyDescent="0.3">
      <c r="A24" s="84" t="s">
        <v>84</v>
      </c>
      <c r="B24" s="84" t="s">
        <v>417</v>
      </c>
      <c r="C24" s="262"/>
      <c r="D24" s="8"/>
      <c r="E24" s="109"/>
    </row>
    <row r="25" spans="1:5" s="3" customFormat="1" x14ac:dyDescent="0.3">
      <c r="A25" s="84" t="s">
        <v>238</v>
      </c>
      <c r="B25" s="84" t="s">
        <v>423</v>
      </c>
      <c r="C25" s="8">
        <v>210</v>
      </c>
      <c r="D25" s="8">
        <v>210</v>
      </c>
      <c r="E25" s="109"/>
    </row>
    <row r="26" spans="1:5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9"/>
    </row>
    <row r="27" spans="1:5" x14ac:dyDescent="0.3">
      <c r="A27" s="84" t="s">
        <v>32</v>
      </c>
      <c r="B27" s="84" t="s">
        <v>298</v>
      </c>
      <c r="C27" s="103">
        <f>SUM(C28:C30)</f>
        <v>0</v>
      </c>
      <c r="D27" s="103">
        <f>SUM(D28:D30)</f>
        <v>0</v>
      </c>
      <c r="E27" s="109"/>
    </row>
    <row r="28" spans="1:5" x14ac:dyDescent="0.3">
      <c r="A28" s="236" t="s">
        <v>87</v>
      </c>
      <c r="B28" s="236" t="s">
        <v>296</v>
      </c>
      <c r="C28" s="8"/>
      <c r="D28" s="8"/>
      <c r="E28" s="109"/>
    </row>
    <row r="29" spans="1:5" x14ac:dyDescent="0.3">
      <c r="A29" s="236" t="s">
        <v>88</v>
      </c>
      <c r="B29" s="236" t="s">
        <v>299</v>
      </c>
      <c r="C29" s="8"/>
      <c r="D29" s="8"/>
      <c r="E29" s="109"/>
    </row>
    <row r="30" spans="1:5" x14ac:dyDescent="0.3">
      <c r="A30" s="236" t="s">
        <v>425</v>
      </c>
      <c r="B30" s="236" t="s">
        <v>297</v>
      </c>
      <c r="C30" s="8"/>
      <c r="D30" s="8"/>
      <c r="E30" s="109"/>
    </row>
    <row r="31" spans="1:5" x14ac:dyDescent="0.3">
      <c r="A31" s="84" t="s">
        <v>33</v>
      </c>
      <c r="B31" s="84" t="s">
        <v>471</v>
      </c>
      <c r="C31" s="103">
        <f>SUM(C32:C34)</f>
        <v>0</v>
      </c>
      <c r="D31" s="103">
        <f>SUM(D32:D34)</f>
        <v>0</v>
      </c>
      <c r="E31" s="109"/>
    </row>
    <row r="32" spans="1:5" x14ac:dyDescent="0.3">
      <c r="A32" s="236" t="s">
        <v>12</v>
      </c>
      <c r="B32" s="236" t="s">
        <v>474</v>
      </c>
      <c r="C32" s="8"/>
      <c r="D32" s="8"/>
      <c r="E32" s="109"/>
    </row>
    <row r="33" spans="1:9" x14ac:dyDescent="0.3">
      <c r="A33" s="236" t="s">
        <v>13</v>
      </c>
      <c r="B33" s="236" t="s">
        <v>475</v>
      </c>
      <c r="C33" s="8"/>
      <c r="D33" s="8"/>
      <c r="E33" s="109"/>
    </row>
    <row r="34" spans="1:9" x14ac:dyDescent="0.3">
      <c r="A34" s="236" t="s">
        <v>268</v>
      </c>
      <c r="B34" s="236" t="s">
        <v>476</v>
      </c>
      <c r="C34" s="8"/>
      <c r="D34" s="8"/>
      <c r="E34" s="109"/>
    </row>
    <row r="35" spans="1:9" s="23" customFormat="1" x14ac:dyDescent="0.3">
      <c r="A35" s="84" t="s">
        <v>34</v>
      </c>
      <c r="B35" s="249" t="s">
        <v>422</v>
      </c>
      <c r="C35" s="8"/>
      <c r="D35" s="8"/>
    </row>
    <row r="36" spans="1:9" s="2" customFormat="1" x14ac:dyDescent="0.3">
      <c r="A36" s="1"/>
      <c r="B36" s="244"/>
      <c r="E36" s="5"/>
    </row>
    <row r="37" spans="1:9" s="2" customFormat="1" x14ac:dyDescent="0.3">
      <c r="B37" s="24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5" t="s">
        <v>96</v>
      </c>
      <c r="B40" s="244"/>
      <c r="E40" s="5"/>
    </row>
    <row r="41" spans="1:9" s="2" customFormat="1" x14ac:dyDescent="0.3">
      <c r="B41" s="244"/>
      <c r="E41"/>
      <c r="F41"/>
      <c r="G41"/>
      <c r="H41"/>
      <c r="I41"/>
    </row>
    <row r="42" spans="1:9" s="2" customFormat="1" x14ac:dyDescent="0.3">
      <c r="B42" s="244"/>
      <c r="D42" s="12"/>
      <c r="E42"/>
      <c r="F42"/>
      <c r="G42"/>
      <c r="H42"/>
      <c r="I42"/>
    </row>
    <row r="43" spans="1:9" s="2" customFormat="1" x14ac:dyDescent="0.3">
      <c r="A43"/>
      <c r="B43" s="246" t="s">
        <v>420</v>
      </c>
      <c r="D43" s="12"/>
      <c r="E43"/>
      <c r="F43"/>
      <c r="G43"/>
      <c r="H43"/>
      <c r="I43"/>
    </row>
    <row r="44" spans="1:9" s="2" customFormat="1" x14ac:dyDescent="0.3">
      <c r="A44"/>
      <c r="B44" s="244" t="s">
        <v>257</v>
      </c>
      <c r="D44" s="12"/>
      <c r="E44"/>
      <c r="F44"/>
      <c r="G44"/>
      <c r="H44"/>
      <c r="I44"/>
    </row>
    <row r="45" spans="1:9" customFormat="1" ht="12.75" x14ac:dyDescent="0.2">
      <c r="B45" s="247" t="s">
        <v>127</v>
      </c>
    </row>
    <row r="46" spans="1:9" customFormat="1" ht="12.75" x14ac:dyDescent="0.2">
      <c r="B46" s="24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381</v>
      </c>
      <c r="B1" s="225"/>
      <c r="C1" s="469" t="s">
        <v>97</v>
      </c>
      <c r="D1" s="469"/>
      <c r="E1" s="87"/>
    </row>
    <row r="2" spans="1:5" s="6" customFormat="1" x14ac:dyDescent="0.3">
      <c r="A2" s="70" t="s">
        <v>382</v>
      </c>
      <c r="B2" s="225"/>
      <c r="C2" s="463" t="s">
        <v>479</v>
      </c>
      <c r="D2" s="464"/>
      <c r="E2" s="87"/>
    </row>
    <row r="3" spans="1:5" s="6" customFormat="1" x14ac:dyDescent="0.3">
      <c r="A3" s="70" t="s">
        <v>383</v>
      </c>
      <c r="B3" s="225"/>
      <c r="C3" s="226"/>
      <c r="D3" s="226"/>
      <c r="E3" s="87"/>
    </row>
    <row r="4" spans="1:5" s="6" customFormat="1" x14ac:dyDescent="0.3">
      <c r="A4" s="72" t="s">
        <v>128</v>
      </c>
      <c r="B4" s="225"/>
      <c r="C4" s="226"/>
      <c r="D4" s="226"/>
      <c r="E4" s="87"/>
    </row>
    <row r="5" spans="1:5" s="6" customFormat="1" x14ac:dyDescent="0.3">
      <c r="A5" s="72"/>
      <c r="B5" s="225"/>
      <c r="C5" s="226"/>
      <c r="D5" s="226"/>
      <c r="E5" s="87"/>
    </row>
    <row r="6" spans="1:5" x14ac:dyDescent="0.3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 x14ac:dyDescent="0.3">
      <c r="A7" s="227" t="str">
        <f>'ფორმა N1'!A5</f>
        <v>საარჩევნო ბლოკი „ერთიანი ნაციონალური მოძრაობა“</v>
      </c>
      <c r="B7" s="76"/>
      <c r="C7" s="77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25"/>
      <c r="B9" s="225"/>
      <c r="C9" s="74"/>
      <c r="D9" s="74"/>
      <c r="E9" s="87"/>
    </row>
    <row r="10" spans="1:5" s="6" customFormat="1" ht="30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">
      <c r="A11" s="228">
        <v>1</v>
      </c>
      <c r="B11" s="228" t="s">
        <v>57</v>
      </c>
      <c r="C11" s="78">
        <f>SUM(C12,C15,C55,C58,C59,C60,C78)</f>
        <v>0</v>
      </c>
      <c r="D11" s="78">
        <f>SUM(D12,D15,D55,D58,D59,D60,D66,D74,D75)</f>
        <v>0</v>
      </c>
      <c r="E11" s="229"/>
    </row>
    <row r="12" spans="1:5" s="9" customFormat="1" ht="18" x14ac:dyDescent="0.2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 x14ac:dyDescent="0.2">
      <c r="A13" s="84" t="s">
        <v>30</v>
      </c>
      <c r="B13" s="84" t="s">
        <v>59</v>
      </c>
      <c r="C13" s="4"/>
      <c r="D13" s="4"/>
      <c r="E13" s="90"/>
    </row>
    <row r="14" spans="1:5" s="3" customFormat="1" x14ac:dyDescent="0.2">
      <c r="A14" s="84" t="s">
        <v>31</v>
      </c>
      <c r="B14" s="84" t="s">
        <v>0</v>
      </c>
      <c r="C14" s="4"/>
      <c r="D14" s="4"/>
      <c r="E14" s="91"/>
    </row>
    <row r="15" spans="1:5" s="7" customFormat="1" x14ac:dyDescent="0.2">
      <c r="A15" s="83">
        <v>1.2</v>
      </c>
      <c r="B15" s="83" t="s">
        <v>60</v>
      </c>
      <c r="C15" s="80">
        <f>SUM(C16,C19,C31,C32,C33,C34,C37,C38,C45:C49,C53,C54)</f>
        <v>0</v>
      </c>
      <c r="D15" s="80">
        <f>SUM(D16,D19,D31,D32,D33,D34,D37,D38,D45:D49,D53,D54)</f>
        <v>0</v>
      </c>
      <c r="E15" s="229"/>
    </row>
    <row r="16" spans="1:5" s="3" customFormat="1" x14ac:dyDescent="0.2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6" s="3" customFormat="1" x14ac:dyDescent="0.2">
      <c r="A17" s="93" t="s">
        <v>87</v>
      </c>
      <c r="B17" s="93" t="s">
        <v>61</v>
      </c>
      <c r="C17" s="4"/>
      <c r="D17" s="230"/>
      <c r="E17" s="91"/>
    </row>
    <row r="18" spans="1:6" s="3" customFormat="1" x14ac:dyDescent="0.2">
      <c r="A18" s="93" t="s">
        <v>88</v>
      </c>
      <c r="B18" s="93" t="s">
        <v>62</v>
      </c>
      <c r="C18" s="4"/>
      <c r="D18" s="230"/>
      <c r="E18" s="91"/>
    </row>
    <row r="19" spans="1:6" s="3" customFormat="1" x14ac:dyDescent="0.2">
      <c r="A19" s="84" t="s">
        <v>33</v>
      </c>
      <c r="B19" s="84" t="s">
        <v>2</v>
      </c>
      <c r="C19" s="79">
        <f>SUM(C20:C25,C30)</f>
        <v>0</v>
      </c>
      <c r="D19" s="79">
        <f>SUM(D20:D25,D30)</f>
        <v>0</v>
      </c>
      <c r="E19" s="231"/>
      <c r="F19" s="232"/>
    </row>
    <row r="20" spans="1:6" s="235" customFormat="1" ht="30" x14ac:dyDescent="0.2">
      <c r="A20" s="93" t="s">
        <v>12</v>
      </c>
      <c r="B20" s="93" t="s">
        <v>237</v>
      </c>
      <c r="C20" s="233"/>
      <c r="D20" s="37"/>
      <c r="E20" s="234"/>
    </row>
    <row r="21" spans="1:6" s="235" customFormat="1" x14ac:dyDescent="0.2">
      <c r="A21" s="93" t="s">
        <v>13</v>
      </c>
      <c r="B21" s="93" t="s">
        <v>14</v>
      </c>
      <c r="C21" s="233"/>
      <c r="D21" s="38"/>
      <c r="E21" s="234"/>
    </row>
    <row r="22" spans="1:6" s="235" customFormat="1" ht="30" x14ac:dyDescent="0.2">
      <c r="A22" s="93" t="s">
        <v>268</v>
      </c>
      <c r="B22" s="93" t="s">
        <v>22</v>
      </c>
      <c r="C22" s="233"/>
      <c r="D22" s="39"/>
      <c r="E22" s="234"/>
    </row>
    <row r="23" spans="1:6" s="235" customFormat="1" ht="16.5" customHeight="1" x14ac:dyDescent="0.2">
      <c r="A23" s="93" t="s">
        <v>269</v>
      </c>
      <c r="B23" s="93" t="s">
        <v>15</v>
      </c>
      <c r="C23" s="233"/>
      <c r="D23" s="39"/>
      <c r="E23" s="234"/>
    </row>
    <row r="24" spans="1:6" s="235" customFormat="1" ht="16.5" customHeight="1" x14ac:dyDescent="0.2">
      <c r="A24" s="93" t="s">
        <v>270</v>
      </c>
      <c r="B24" s="93" t="s">
        <v>16</v>
      </c>
      <c r="C24" s="233"/>
      <c r="D24" s="39"/>
      <c r="E24" s="234"/>
    </row>
    <row r="25" spans="1:6" s="235" customFormat="1" ht="16.5" customHeight="1" x14ac:dyDescent="0.2">
      <c r="A25" s="93" t="s">
        <v>271</v>
      </c>
      <c r="B25" s="93" t="s">
        <v>17</v>
      </c>
      <c r="C25" s="79">
        <f>SUM(C26:C29)</f>
        <v>0</v>
      </c>
      <c r="D25" s="79">
        <f>SUM(D26:D29)</f>
        <v>0</v>
      </c>
      <c r="E25" s="234"/>
    </row>
    <row r="26" spans="1:6" s="235" customFormat="1" ht="16.5" customHeight="1" x14ac:dyDescent="0.2">
      <c r="A26" s="236" t="s">
        <v>272</v>
      </c>
      <c r="B26" s="236" t="s">
        <v>18</v>
      </c>
      <c r="C26" s="233"/>
      <c r="D26" s="39"/>
      <c r="E26" s="234"/>
    </row>
    <row r="27" spans="1:6" s="235" customFormat="1" ht="16.5" customHeight="1" x14ac:dyDescent="0.2">
      <c r="A27" s="236" t="s">
        <v>273</v>
      </c>
      <c r="B27" s="236" t="s">
        <v>19</v>
      </c>
      <c r="C27" s="233"/>
      <c r="D27" s="39"/>
      <c r="E27" s="234"/>
    </row>
    <row r="28" spans="1:6" s="235" customFormat="1" ht="16.5" customHeight="1" x14ac:dyDescent="0.2">
      <c r="A28" s="236" t="s">
        <v>274</v>
      </c>
      <c r="B28" s="236" t="s">
        <v>20</v>
      </c>
      <c r="C28" s="233"/>
      <c r="D28" s="39"/>
      <c r="E28" s="234"/>
    </row>
    <row r="29" spans="1:6" s="235" customFormat="1" ht="16.5" customHeight="1" x14ac:dyDescent="0.2">
      <c r="A29" s="236" t="s">
        <v>275</v>
      </c>
      <c r="B29" s="236" t="s">
        <v>23</v>
      </c>
      <c r="C29" s="233"/>
      <c r="D29" s="40"/>
      <c r="E29" s="234"/>
    </row>
    <row r="30" spans="1:6" s="235" customFormat="1" ht="16.5" customHeight="1" x14ac:dyDescent="0.2">
      <c r="A30" s="93" t="s">
        <v>276</v>
      </c>
      <c r="B30" s="93" t="s">
        <v>21</v>
      </c>
      <c r="C30" s="233"/>
      <c r="D30" s="40"/>
      <c r="E30" s="234"/>
    </row>
    <row r="31" spans="1:6" s="3" customFormat="1" ht="16.5" customHeight="1" x14ac:dyDescent="0.2">
      <c r="A31" s="84" t="s">
        <v>34</v>
      </c>
      <c r="B31" s="84" t="s">
        <v>3</v>
      </c>
      <c r="C31" s="4"/>
      <c r="D31" s="230"/>
      <c r="E31" s="231"/>
    </row>
    <row r="32" spans="1:6" s="3" customFormat="1" ht="16.5" customHeight="1" x14ac:dyDescent="0.2">
      <c r="A32" s="84" t="s">
        <v>35</v>
      </c>
      <c r="B32" s="84" t="s">
        <v>4</v>
      </c>
      <c r="C32" s="4"/>
      <c r="D32" s="230"/>
      <c r="E32" s="91"/>
    </row>
    <row r="33" spans="1:5" s="3" customFormat="1" ht="16.5" customHeight="1" x14ac:dyDescent="0.2">
      <c r="A33" s="84" t="s">
        <v>36</v>
      </c>
      <c r="B33" s="84" t="s">
        <v>5</v>
      </c>
      <c r="C33" s="4"/>
      <c r="D33" s="230"/>
      <c r="E33" s="91"/>
    </row>
    <row r="34" spans="1:5" s="3" customFormat="1" x14ac:dyDescent="0.2">
      <c r="A34" s="84" t="s">
        <v>37</v>
      </c>
      <c r="B34" s="84" t="s">
        <v>63</v>
      </c>
      <c r="C34" s="79">
        <f>SUM(C35:C36)</f>
        <v>0</v>
      </c>
      <c r="D34" s="79">
        <f>SUM(D35:D36)</f>
        <v>0</v>
      </c>
      <c r="E34" s="91"/>
    </row>
    <row r="35" spans="1:5" s="3" customFormat="1" ht="16.5" customHeight="1" x14ac:dyDescent="0.2">
      <c r="A35" s="93" t="s">
        <v>277</v>
      </c>
      <c r="B35" s="93" t="s">
        <v>56</v>
      </c>
      <c r="C35" s="4"/>
      <c r="D35" s="230"/>
      <c r="E35" s="91"/>
    </row>
    <row r="36" spans="1:5" s="3" customFormat="1" ht="16.5" customHeight="1" x14ac:dyDescent="0.2">
      <c r="A36" s="93" t="s">
        <v>278</v>
      </c>
      <c r="B36" s="93" t="s">
        <v>55</v>
      </c>
      <c r="C36" s="4"/>
      <c r="D36" s="230"/>
      <c r="E36" s="91"/>
    </row>
    <row r="37" spans="1:5" s="3" customFormat="1" ht="16.5" customHeight="1" x14ac:dyDescent="0.2">
      <c r="A37" s="84" t="s">
        <v>38</v>
      </c>
      <c r="B37" s="84" t="s">
        <v>49</v>
      </c>
      <c r="C37" s="4"/>
      <c r="D37" s="230"/>
      <c r="E37" s="91"/>
    </row>
    <row r="38" spans="1:5" s="3" customFormat="1" ht="16.5" customHeight="1" x14ac:dyDescent="0.2">
      <c r="A38" s="84" t="s">
        <v>39</v>
      </c>
      <c r="B38" s="84" t="s">
        <v>384</v>
      </c>
      <c r="C38" s="79">
        <f>SUM(C39:C44)</f>
        <v>0</v>
      </c>
      <c r="D38" s="79">
        <f>SUM(D39:D44)</f>
        <v>0</v>
      </c>
      <c r="E38" s="91"/>
    </row>
    <row r="39" spans="1:5" s="3" customFormat="1" ht="16.5" customHeight="1" x14ac:dyDescent="0.2">
      <c r="A39" s="17" t="s">
        <v>335</v>
      </c>
      <c r="B39" s="17" t="s">
        <v>339</v>
      </c>
      <c r="C39" s="4"/>
      <c r="D39" s="230"/>
      <c r="E39" s="91"/>
    </row>
    <row r="40" spans="1:5" s="3" customFormat="1" ht="16.5" customHeight="1" x14ac:dyDescent="0.2">
      <c r="A40" s="17" t="s">
        <v>336</v>
      </c>
      <c r="B40" s="17" t="s">
        <v>340</v>
      </c>
      <c r="C40" s="4"/>
      <c r="D40" s="230"/>
      <c r="E40" s="91"/>
    </row>
    <row r="41" spans="1:5" s="3" customFormat="1" ht="16.5" customHeight="1" x14ac:dyDescent="0.2">
      <c r="A41" s="17" t="s">
        <v>337</v>
      </c>
      <c r="B41" s="17" t="s">
        <v>343</v>
      </c>
      <c r="C41" s="4"/>
      <c r="D41" s="230"/>
      <c r="E41" s="91"/>
    </row>
    <row r="42" spans="1:5" s="3" customFormat="1" ht="16.5" customHeight="1" x14ac:dyDescent="0.2">
      <c r="A42" s="17" t="s">
        <v>342</v>
      </c>
      <c r="B42" s="17" t="s">
        <v>344</v>
      </c>
      <c r="C42" s="4"/>
      <c r="D42" s="230"/>
      <c r="E42" s="91"/>
    </row>
    <row r="43" spans="1:5" s="3" customFormat="1" ht="16.5" customHeight="1" x14ac:dyDescent="0.2">
      <c r="A43" s="17" t="s">
        <v>345</v>
      </c>
      <c r="B43" s="17" t="s">
        <v>464</v>
      </c>
      <c r="C43" s="4"/>
      <c r="D43" s="230"/>
      <c r="E43" s="91"/>
    </row>
    <row r="44" spans="1:5" s="3" customFormat="1" ht="16.5" customHeight="1" x14ac:dyDescent="0.2">
      <c r="A44" s="17" t="s">
        <v>465</v>
      </c>
      <c r="B44" s="17" t="s">
        <v>341</v>
      </c>
      <c r="C44" s="4"/>
      <c r="D44" s="230"/>
      <c r="E44" s="91"/>
    </row>
    <row r="45" spans="1:5" s="3" customFormat="1" ht="30" x14ac:dyDescent="0.2">
      <c r="A45" s="84" t="s">
        <v>40</v>
      </c>
      <c r="B45" s="84" t="s">
        <v>28</v>
      </c>
      <c r="C45" s="4"/>
      <c r="D45" s="230"/>
      <c r="E45" s="91"/>
    </row>
    <row r="46" spans="1:5" s="3" customFormat="1" ht="16.5" customHeight="1" x14ac:dyDescent="0.2">
      <c r="A46" s="84" t="s">
        <v>41</v>
      </c>
      <c r="B46" s="84" t="s">
        <v>24</v>
      </c>
      <c r="C46" s="4"/>
      <c r="D46" s="230"/>
      <c r="E46" s="91"/>
    </row>
    <row r="47" spans="1:5" s="3" customFormat="1" ht="16.5" customHeight="1" x14ac:dyDescent="0.2">
      <c r="A47" s="84" t="s">
        <v>42</v>
      </c>
      <c r="B47" s="84" t="s">
        <v>25</v>
      </c>
      <c r="C47" s="4"/>
      <c r="D47" s="230"/>
      <c r="E47" s="91"/>
    </row>
    <row r="48" spans="1:5" s="3" customFormat="1" ht="16.5" customHeight="1" x14ac:dyDescent="0.2">
      <c r="A48" s="84" t="s">
        <v>43</v>
      </c>
      <c r="B48" s="84" t="s">
        <v>26</v>
      </c>
      <c r="C48" s="4"/>
      <c r="D48" s="230"/>
      <c r="E48" s="91"/>
    </row>
    <row r="49" spans="1:6" s="3" customFormat="1" ht="16.5" customHeight="1" x14ac:dyDescent="0.2">
      <c r="A49" s="84" t="s">
        <v>44</v>
      </c>
      <c r="B49" s="84" t="s">
        <v>385</v>
      </c>
      <c r="C49" s="79">
        <f>SUM(C50:C52)</f>
        <v>0</v>
      </c>
      <c r="D49" s="79">
        <f>SUM(D50:D52)</f>
        <v>0</v>
      </c>
      <c r="E49" s="91"/>
    </row>
    <row r="50" spans="1:6" s="3" customFormat="1" ht="16.5" customHeight="1" x14ac:dyDescent="0.2">
      <c r="A50" s="93" t="s">
        <v>350</v>
      </c>
      <c r="B50" s="93" t="s">
        <v>353</v>
      </c>
      <c r="C50" s="4"/>
      <c r="D50" s="230"/>
      <c r="E50" s="91"/>
    </row>
    <row r="51" spans="1:6" s="3" customFormat="1" ht="16.5" customHeight="1" x14ac:dyDescent="0.2">
      <c r="A51" s="93" t="s">
        <v>351</v>
      </c>
      <c r="B51" s="93" t="s">
        <v>352</v>
      </c>
      <c r="C51" s="4"/>
      <c r="D51" s="230"/>
      <c r="E51" s="91"/>
    </row>
    <row r="52" spans="1:6" s="3" customFormat="1" ht="16.5" customHeight="1" x14ac:dyDescent="0.2">
      <c r="A52" s="93" t="s">
        <v>354</v>
      </c>
      <c r="B52" s="93" t="s">
        <v>355</v>
      </c>
      <c r="C52" s="4"/>
      <c r="D52" s="230"/>
      <c r="E52" s="91"/>
    </row>
    <row r="53" spans="1:6" s="3" customFormat="1" x14ac:dyDescent="0.2">
      <c r="A53" s="84" t="s">
        <v>45</v>
      </c>
      <c r="B53" s="84" t="s">
        <v>29</v>
      </c>
      <c r="C53" s="4"/>
      <c r="D53" s="230"/>
      <c r="E53" s="91"/>
    </row>
    <row r="54" spans="1:6" s="3" customFormat="1" ht="16.5" customHeight="1" x14ac:dyDescent="0.2">
      <c r="A54" s="84" t="s">
        <v>46</v>
      </c>
      <c r="B54" s="84" t="s">
        <v>6</v>
      </c>
      <c r="C54" s="4"/>
      <c r="D54" s="230"/>
      <c r="E54" s="231"/>
      <c r="F54" s="232"/>
    </row>
    <row r="55" spans="1:6" s="3" customFormat="1" ht="30" x14ac:dyDescent="0.2">
      <c r="A55" s="83">
        <v>1.3</v>
      </c>
      <c r="B55" s="83" t="s">
        <v>389</v>
      </c>
      <c r="C55" s="80">
        <f>SUM(C56:C57)</f>
        <v>0</v>
      </c>
      <c r="D55" s="80">
        <f>SUM(D56:D57)</f>
        <v>0</v>
      </c>
      <c r="E55" s="231"/>
      <c r="F55" s="232"/>
    </row>
    <row r="56" spans="1:6" s="3" customFormat="1" ht="30" x14ac:dyDescent="0.2">
      <c r="A56" s="84" t="s">
        <v>50</v>
      </c>
      <c r="B56" s="84" t="s">
        <v>48</v>
      </c>
      <c r="C56" s="4"/>
      <c r="D56" s="230"/>
      <c r="E56" s="231"/>
      <c r="F56" s="232"/>
    </row>
    <row r="57" spans="1:6" s="3" customFormat="1" ht="16.5" customHeight="1" x14ac:dyDescent="0.2">
      <c r="A57" s="84" t="s">
        <v>51</v>
      </c>
      <c r="B57" s="84" t="s">
        <v>47</v>
      </c>
      <c r="C57" s="4"/>
      <c r="D57" s="230"/>
      <c r="E57" s="231"/>
      <c r="F57" s="232"/>
    </row>
    <row r="58" spans="1:6" s="3" customFormat="1" x14ac:dyDescent="0.2">
      <c r="A58" s="83">
        <v>1.4</v>
      </c>
      <c r="B58" s="83" t="s">
        <v>391</v>
      </c>
      <c r="C58" s="4"/>
      <c r="D58" s="230"/>
      <c r="E58" s="231"/>
      <c r="F58" s="232"/>
    </row>
    <row r="59" spans="1:6" s="235" customFormat="1" x14ac:dyDescent="0.2">
      <c r="A59" s="83">
        <v>1.5</v>
      </c>
      <c r="B59" s="83" t="s">
        <v>7</v>
      </c>
      <c r="C59" s="233"/>
      <c r="D59" s="39"/>
      <c r="E59" s="234"/>
    </row>
    <row r="60" spans="1:6" s="235" customFormat="1" x14ac:dyDescent="0.3">
      <c r="A60" s="83">
        <v>1.6</v>
      </c>
      <c r="B60" s="44" t="s">
        <v>8</v>
      </c>
      <c r="C60" s="81">
        <f>SUM(C61:C65)</f>
        <v>0</v>
      </c>
      <c r="D60" s="82">
        <f>SUM(D61:D65)</f>
        <v>0</v>
      </c>
      <c r="E60" s="234"/>
    </row>
    <row r="61" spans="1:6" s="235" customFormat="1" x14ac:dyDescent="0.2">
      <c r="A61" s="84" t="s">
        <v>284</v>
      </c>
      <c r="B61" s="45" t="s">
        <v>52</v>
      </c>
      <c r="C61" s="233"/>
      <c r="D61" s="39"/>
      <c r="E61" s="234"/>
    </row>
    <row r="62" spans="1:6" s="235" customFormat="1" ht="30" x14ac:dyDescent="0.2">
      <c r="A62" s="84" t="s">
        <v>285</v>
      </c>
      <c r="B62" s="45" t="s">
        <v>54</v>
      </c>
      <c r="C62" s="233"/>
      <c r="D62" s="39"/>
      <c r="E62" s="234"/>
    </row>
    <row r="63" spans="1:6" s="235" customFormat="1" x14ac:dyDescent="0.2">
      <c r="A63" s="84" t="s">
        <v>286</v>
      </c>
      <c r="B63" s="45" t="s">
        <v>53</v>
      </c>
      <c r="C63" s="39"/>
      <c r="D63" s="39"/>
      <c r="E63" s="234"/>
    </row>
    <row r="64" spans="1:6" s="235" customFormat="1" x14ac:dyDescent="0.2">
      <c r="A64" s="84" t="s">
        <v>287</v>
      </c>
      <c r="B64" s="45" t="s">
        <v>27</v>
      </c>
      <c r="C64" s="233"/>
      <c r="D64" s="39"/>
      <c r="E64" s="234"/>
    </row>
    <row r="65" spans="1:5" s="235" customFormat="1" x14ac:dyDescent="0.2">
      <c r="A65" s="84" t="s">
        <v>321</v>
      </c>
      <c r="B65" s="45" t="s">
        <v>322</v>
      </c>
      <c r="C65" s="233"/>
      <c r="D65" s="39"/>
      <c r="E65" s="234"/>
    </row>
    <row r="66" spans="1:5" x14ac:dyDescent="0.3">
      <c r="A66" s="228">
        <v>2</v>
      </c>
      <c r="B66" s="228" t="s">
        <v>386</v>
      </c>
      <c r="C66" s="237"/>
      <c r="D66" s="81">
        <f>SUM(D67:D73)</f>
        <v>0</v>
      </c>
      <c r="E66" s="92"/>
    </row>
    <row r="67" spans="1:5" x14ac:dyDescent="0.3">
      <c r="A67" s="94">
        <v>2.1</v>
      </c>
      <c r="B67" s="238" t="s">
        <v>89</v>
      </c>
      <c r="C67" s="239"/>
      <c r="D67" s="22"/>
      <c r="E67" s="92"/>
    </row>
    <row r="68" spans="1:5" x14ac:dyDescent="0.3">
      <c r="A68" s="94">
        <v>2.2000000000000002</v>
      </c>
      <c r="B68" s="238" t="s">
        <v>387</v>
      </c>
      <c r="C68" s="239"/>
      <c r="D68" s="22"/>
      <c r="E68" s="92"/>
    </row>
    <row r="69" spans="1:5" x14ac:dyDescent="0.3">
      <c r="A69" s="94">
        <v>2.2999999999999998</v>
      </c>
      <c r="B69" s="238" t="s">
        <v>93</v>
      </c>
      <c r="C69" s="239"/>
      <c r="D69" s="22"/>
      <c r="E69" s="92"/>
    </row>
    <row r="70" spans="1:5" x14ac:dyDescent="0.3">
      <c r="A70" s="94">
        <v>2.4</v>
      </c>
      <c r="B70" s="238" t="s">
        <v>92</v>
      </c>
      <c r="C70" s="239"/>
      <c r="D70" s="22"/>
      <c r="E70" s="92"/>
    </row>
    <row r="71" spans="1:5" x14ac:dyDescent="0.3">
      <c r="A71" s="94">
        <v>2.5</v>
      </c>
      <c r="B71" s="238" t="s">
        <v>388</v>
      </c>
      <c r="C71" s="239"/>
      <c r="D71" s="22"/>
      <c r="E71" s="92"/>
    </row>
    <row r="72" spans="1:5" x14ac:dyDescent="0.3">
      <c r="A72" s="94">
        <v>2.6</v>
      </c>
      <c r="B72" s="238" t="s">
        <v>90</v>
      </c>
      <c r="C72" s="239"/>
      <c r="D72" s="22"/>
      <c r="E72" s="92"/>
    </row>
    <row r="73" spans="1:5" x14ac:dyDescent="0.3">
      <c r="A73" s="94">
        <v>2.7</v>
      </c>
      <c r="B73" s="238" t="s">
        <v>91</v>
      </c>
      <c r="C73" s="240"/>
      <c r="D73" s="22"/>
      <c r="E73" s="92"/>
    </row>
    <row r="74" spans="1:5" x14ac:dyDescent="0.3">
      <c r="A74" s="228">
        <v>3</v>
      </c>
      <c r="B74" s="228" t="s">
        <v>421</v>
      </c>
      <c r="C74" s="81"/>
      <c r="D74" s="22"/>
      <c r="E74" s="92"/>
    </row>
    <row r="75" spans="1:5" x14ac:dyDescent="0.3">
      <c r="A75" s="228">
        <v>4</v>
      </c>
      <c r="B75" s="228" t="s">
        <v>239</v>
      </c>
      <c r="C75" s="81"/>
      <c r="D75" s="81">
        <f>SUM(D76:D77)</f>
        <v>0</v>
      </c>
      <c r="E75" s="92"/>
    </row>
    <row r="76" spans="1:5" x14ac:dyDescent="0.3">
      <c r="A76" s="94">
        <v>4.0999999999999996</v>
      </c>
      <c r="B76" s="94" t="s">
        <v>240</v>
      </c>
      <c r="C76" s="239"/>
      <c r="D76" s="8"/>
      <c r="E76" s="92"/>
    </row>
    <row r="77" spans="1:5" x14ac:dyDescent="0.3">
      <c r="A77" s="94">
        <v>4.2</v>
      </c>
      <c r="B77" s="94" t="s">
        <v>241</v>
      </c>
      <c r="C77" s="240"/>
      <c r="D77" s="8"/>
      <c r="E77" s="92"/>
    </row>
    <row r="78" spans="1:5" x14ac:dyDescent="0.3">
      <c r="A78" s="228">
        <v>5</v>
      </c>
      <c r="B78" s="228" t="s">
        <v>266</v>
      </c>
      <c r="C78" s="264"/>
      <c r="D78" s="240"/>
      <c r="E78" s="92"/>
    </row>
    <row r="79" spans="1:5" x14ac:dyDescent="0.3">
      <c r="B79" s="43"/>
    </row>
    <row r="80" spans="1:5" x14ac:dyDescent="0.3">
      <c r="A80" s="470" t="s">
        <v>466</v>
      </c>
      <c r="B80" s="470"/>
      <c r="C80" s="470"/>
      <c r="D80" s="470"/>
      <c r="E80" s="5"/>
    </row>
    <row r="81" spans="1:9" x14ac:dyDescent="0.3">
      <c r="B81" s="43"/>
    </row>
    <row r="82" spans="1:9" s="23" customFormat="1" ht="12.75" x14ac:dyDescent="0.2"/>
    <row r="83" spans="1:9" x14ac:dyDescent="0.3">
      <c r="A83" s="65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5" t="s">
        <v>418</v>
      </c>
      <c r="D86" s="12"/>
      <c r="E86"/>
      <c r="F86"/>
      <c r="G86"/>
      <c r="H86"/>
      <c r="I86"/>
    </row>
    <row r="87" spans="1:9" x14ac:dyDescent="0.3">
      <c r="A87"/>
      <c r="B87" s="2" t="s">
        <v>419</v>
      </c>
      <c r="D87" s="12"/>
      <c r="E87"/>
      <c r="F87"/>
      <c r="G87"/>
      <c r="H87"/>
      <c r="I87"/>
    </row>
    <row r="88" spans="1:9" customFormat="1" ht="12.75" x14ac:dyDescent="0.2">
      <c r="B88" s="61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90" zoomScaleSheetLayoutView="90" workbookViewId="0">
      <selection activeCell="A5" sqref="A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0" t="s">
        <v>289</v>
      </c>
      <c r="B1" s="110"/>
      <c r="C1" s="469" t="s">
        <v>97</v>
      </c>
      <c r="D1" s="469"/>
      <c r="E1" s="142"/>
    </row>
    <row r="2" spans="1:12" x14ac:dyDescent="0.3">
      <c r="A2" s="72" t="s">
        <v>128</v>
      </c>
      <c r="B2" s="110"/>
      <c r="C2" s="463" t="s">
        <v>479</v>
      </c>
      <c r="D2" s="464"/>
      <c r="E2" s="142"/>
    </row>
    <row r="3" spans="1:12" x14ac:dyDescent="0.3">
      <c r="A3" s="72"/>
      <c r="B3" s="110"/>
      <c r="C3" s="284"/>
      <c r="D3" s="284"/>
      <c r="E3" s="142"/>
    </row>
    <row r="4" spans="1:12" s="2" customFormat="1" x14ac:dyDescent="0.3">
      <c r="A4" s="73" t="s">
        <v>261</v>
      </c>
      <c r="B4" s="73"/>
      <c r="C4" s="72"/>
      <c r="D4" s="72"/>
      <c r="E4" s="104"/>
      <c r="L4" s="21"/>
    </row>
    <row r="5" spans="1:12" s="2" customFormat="1" x14ac:dyDescent="0.3">
      <c r="A5" s="383" t="s">
        <v>633</v>
      </c>
      <c r="B5" s="107"/>
      <c r="C5" s="58"/>
      <c r="D5" s="58"/>
      <c r="E5" s="104"/>
    </row>
    <row r="6" spans="1:12" s="2" customFormat="1" x14ac:dyDescent="0.3">
      <c r="A6" s="73"/>
      <c r="B6" s="73"/>
      <c r="C6" s="72"/>
      <c r="D6" s="72"/>
      <c r="E6" s="104"/>
    </row>
    <row r="7" spans="1:12" s="6" customFormat="1" x14ac:dyDescent="0.3">
      <c r="A7" s="283"/>
      <c r="B7" s="283"/>
      <c r="C7" s="74"/>
      <c r="D7" s="74"/>
      <c r="E7" s="143"/>
    </row>
    <row r="8" spans="1:12" s="6" customFormat="1" ht="30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3"/>
    </row>
    <row r="9" spans="1:12" s="9" customFormat="1" ht="18" x14ac:dyDescent="0.2">
      <c r="A9" s="13">
        <v>1</v>
      </c>
      <c r="B9" s="13" t="s">
        <v>57</v>
      </c>
      <c r="C9" s="78">
        <f>SUM(C10,C13,C53,C56,C57,C58,C75)</f>
        <v>250758.72</v>
      </c>
      <c r="D9" s="78">
        <f>SUM(D10,D13,D53,D56,D57,D58,D64,D71,D72)</f>
        <v>252613.72</v>
      </c>
      <c r="E9" s="144"/>
    </row>
    <row r="10" spans="1:12" s="9" customFormat="1" ht="18" x14ac:dyDescent="0.2">
      <c r="A10" s="14">
        <v>1.1000000000000001</v>
      </c>
      <c r="B10" s="14" t="s">
        <v>58</v>
      </c>
      <c r="C10" s="80">
        <v>7625</v>
      </c>
      <c r="D10" s="80">
        <v>7625</v>
      </c>
      <c r="E10" s="144"/>
    </row>
    <row r="11" spans="1:12" s="9" customFormat="1" ht="16.5" customHeight="1" x14ac:dyDescent="0.2">
      <c r="A11" s="16" t="s">
        <v>30</v>
      </c>
      <c r="B11" s="16" t="s">
        <v>59</v>
      </c>
      <c r="C11" s="33">
        <v>7681</v>
      </c>
      <c r="D11" s="33">
        <v>7681</v>
      </c>
      <c r="E11" s="14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42"/>
    </row>
    <row r="13" spans="1:12" x14ac:dyDescent="0.3">
      <c r="A13" s="14">
        <v>1.2</v>
      </c>
      <c r="B13" s="14" t="s">
        <v>60</v>
      </c>
      <c r="C13" s="80">
        <f>SUM(C14,C17,C29:C32,C35,C36,C43,C44,C45,C46,C47,C51,C52)</f>
        <v>236883.19</v>
      </c>
      <c r="D13" s="80">
        <f>SUM(D14,D17,D29:D32,D35,D36,D43,D44,D45,D46,D47,D51,D52)</f>
        <v>236883.19</v>
      </c>
      <c r="E13" s="142"/>
    </row>
    <row r="14" spans="1:12" x14ac:dyDescent="0.3">
      <c r="A14" s="16" t="s">
        <v>32</v>
      </c>
      <c r="B14" s="16" t="s">
        <v>1</v>
      </c>
      <c r="C14" s="79">
        <f>SUM(C15:C16)</f>
        <v>940</v>
      </c>
      <c r="D14" s="79">
        <f>SUM(D15:D16)</f>
        <v>940</v>
      </c>
      <c r="E14" s="142"/>
    </row>
    <row r="15" spans="1:12" ht="17.25" customHeight="1" x14ac:dyDescent="0.3">
      <c r="A15" s="17" t="s">
        <v>87</v>
      </c>
      <c r="B15" s="17" t="s">
        <v>61</v>
      </c>
      <c r="C15" s="35">
        <v>940</v>
      </c>
      <c r="D15" s="35">
        <v>940</v>
      </c>
      <c r="E15" s="14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42"/>
    </row>
    <row r="17" spans="1:5" x14ac:dyDescent="0.3">
      <c r="A17" s="16" t="s">
        <v>33</v>
      </c>
      <c r="B17" s="16" t="s">
        <v>2</v>
      </c>
      <c r="C17" s="79">
        <f>SUM(C18:C23,C28)</f>
        <v>26200.71</v>
      </c>
      <c r="D17" s="79">
        <f>SUM(D18:D23,D28)</f>
        <v>26200.71</v>
      </c>
      <c r="E17" s="142"/>
    </row>
    <row r="18" spans="1:5" ht="30" x14ac:dyDescent="0.3">
      <c r="A18" s="17" t="s">
        <v>12</v>
      </c>
      <c r="B18" s="17" t="s">
        <v>237</v>
      </c>
      <c r="C18" s="37">
        <v>6209.94</v>
      </c>
      <c r="D18" s="37">
        <v>6209.94</v>
      </c>
      <c r="E18" s="142"/>
    </row>
    <row r="19" spans="1:5" x14ac:dyDescent="0.3">
      <c r="A19" s="17" t="s">
        <v>13</v>
      </c>
      <c r="B19" s="17" t="s">
        <v>14</v>
      </c>
      <c r="C19" s="36"/>
      <c r="D19" s="38"/>
      <c r="E19" s="142"/>
    </row>
    <row r="20" spans="1:5" ht="30" x14ac:dyDescent="0.3">
      <c r="A20" s="17" t="s">
        <v>268</v>
      </c>
      <c r="B20" s="17" t="s">
        <v>22</v>
      </c>
      <c r="C20" s="39">
        <v>2811.01</v>
      </c>
      <c r="D20" s="39">
        <v>2811.01</v>
      </c>
      <c r="E20" s="142"/>
    </row>
    <row r="21" spans="1:5" x14ac:dyDescent="0.3">
      <c r="A21" s="17" t="s">
        <v>269</v>
      </c>
      <c r="B21" s="17" t="s">
        <v>15</v>
      </c>
      <c r="C21" s="39">
        <v>11220.62</v>
      </c>
      <c r="D21" s="39">
        <v>11220.62</v>
      </c>
      <c r="E21" s="142"/>
    </row>
    <row r="22" spans="1:5" x14ac:dyDescent="0.3">
      <c r="A22" s="17" t="s">
        <v>270</v>
      </c>
      <c r="B22" s="17" t="s">
        <v>16</v>
      </c>
      <c r="C22" s="39">
        <v>85.5</v>
      </c>
      <c r="D22" s="39">
        <v>85.5</v>
      </c>
      <c r="E22" s="142"/>
    </row>
    <row r="23" spans="1:5" x14ac:dyDescent="0.3">
      <c r="A23" s="17" t="s">
        <v>271</v>
      </c>
      <c r="B23" s="17" t="s">
        <v>17</v>
      </c>
      <c r="C23" s="113">
        <f>SUM(C24:C27)</f>
        <v>5873.6399999999994</v>
      </c>
      <c r="D23" s="113">
        <f>SUM(D24:D27)</f>
        <v>5873.6399999999994</v>
      </c>
      <c r="E23" s="142"/>
    </row>
    <row r="24" spans="1:5" ht="16.5" customHeight="1" x14ac:dyDescent="0.3">
      <c r="A24" s="18" t="s">
        <v>272</v>
      </c>
      <c r="B24" s="18" t="s">
        <v>18</v>
      </c>
      <c r="C24" s="39">
        <v>3408.64</v>
      </c>
      <c r="D24" s="39">
        <v>3408.64</v>
      </c>
      <c r="E24" s="142"/>
    </row>
    <row r="25" spans="1:5" ht="16.5" customHeight="1" x14ac:dyDescent="0.3">
      <c r="A25" s="18" t="s">
        <v>273</v>
      </c>
      <c r="B25" s="18" t="s">
        <v>19</v>
      </c>
      <c r="C25" s="39">
        <v>399.79</v>
      </c>
      <c r="D25" s="39">
        <v>399.79</v>
      </c>
      <c r="E25" s="142"/>
    </row>
    <row r="26" spans="1:5" ht="16.5" customHeight="1" x14ac:dyDescent="0.3">
      <c r="A26" s="18" t="s">
        <v>274</v>
      </c>
      <c r="B26" s="18" t="s">
        <v>20</v>
      </c>
      <c r="C26" s="39">
        <v>2018.52</v>
      </c>
      <c r="D26" s="39">
        <v>2018.52</v>
      </c>
      <c r="E26" s="142"/>
    </row>
    <row r="27" spans="1:5" ht="16.5" customHeight="1" x14ac:dyDescent="0.3">
      <c r="A27" s="18" t="s">
        <v>275</v>
      </c>
      <c r="B27" s="18" t="s">
        <v>23</v>
      </c>
      <c r="C27" s="36">
        <v>46.69</v>
      </c>
      <c r="D27" s="39">
        <v>46.69</v>
      </c>
      <c r="E27" s="142"/>
    </row>
    <row r="28" spans="1:5" x14ac:dyDescent="0.3">
      <c r="A28" s="17" t="s">
        <v>276</v>
      </c>
      <c r="B28" s="17" t="s">
        <v>21</v>
      </c>
      <c r="C28" s="36"/>
      <c r="D28" s="40"/>
      <c r="E28" s="142"/>
    </row>
    <row r="29" spans="1:5" x14ac:dyDescent="0.3">
      <c r="A29" s="16" t="s">
        <v>34</v>
      </c>
      <c r="B29" s="16" t="s">
        <v>3</v>
      </c>
      <c r="C29" s="32">
        <v>1118.1099999999999</v>
      </c>
      <c r="D29" s="33">
        <v>1118.1099999999999</v>
      </c>
      <c r="E29" s="142"/>
    </row>
    <row r="30" spans="1:5" x14ac:dyDescent="0.3">
      <c r="A30" s="16" t="s">
        <v>35</v>
      </c>
      <c r="B30" s="16" t="s">
        <v>4</v>
      </c>
      <c r="C30" s="32"/>
      <c r="D30" s="33"/>
      <c r="E30" s="142"/>
    </row>
    <row r="31" spans="1:5" x14ac:dyDescent="0.3">
      <c r="A31" s="16" t="s">
        <v>36</v>
      </c>
      <c r="B31" s="16" t="s">
        <v>5</v>
      </c>
      <c r="C31" s="32"/>
      <c r="D31" s="33"/>
      <c r="E31" s="142"/>
    </row>
    <row r="32" spans="1:5" x14ac:dyDescent="0.3">
      <c r="A32" s="16" t="s">
        <v>37</v>
      </c>
      <c r="B32" s="16" t="s">
        <v>63</v>
      </c>
      <c r="C32" s="79">
        <f>SUM(C33:C34)</f>
        <v>19678.3</v>
      </c>
      <c r="D32" s="79">
        <f>SUM(D33:D34)</f>
        <v>19678.3</v>
      </c>
      <c r="E32" s="142"/>
    </row>
    <row r="33" spans="1:5" x14ac:dyDescent="0.3">
      <c r="A33" s="17" t="s">
        <v>277</v>
      </c>
      <c r="B33" s="17" t="s">
        <v>56</v>
      </c>
      <c r="C33" s="32">
        <v>15100</v>
      </c>
      <c r="D33" s="33">
        <v>15100</v>
      </c>
      <c r="E33" s="142"/>
    </row>
    <row r="34" spans="1:5" x14ac:dyDescent="0.3">
      <c r="A34" s="17" t="s">
        <v>278</v>
      </c>
      <c r="B34" s="17" t="s">
        <v>55</v>
      </c>
      <c r="C34" s="32">
        <v>4578.3</v>
      </c>
      <c r="D34" s="33">
        <v>4578.3</v>
      </c>
      <c r="E34" s="142"/>
    </row>
    <row r="35" spans="1:5" x14ac:dyDescent="0.3">
      <c r="A35" s="16" t="s">
        <v>38</v>
      </c>
      <c r="B35" s="16" t="s">
        <v>49</v>
      </c>
      <c r="C35" s="32"/>
      <c r="D35" s="33"/>
      <c r="E35" s="142"/>
    </row>
    <row r="36" spans="1:5" x14ac:dyDescent="0.3">
      <c r="A36" s="16" t="s">
        <v>39</v>
      </c>
      <c r="B36" s="16" t="s">
        <v>338</v>
      </c>
      <c r="C36" s="79">
        <f>SUM(C37:C42)</f>
        <v>101894.81</v>
      </c>
      <c r="D36" s="79">
        <f>SUM(D37:D42)</f>
        <v>101894.81</v>
      </c>
      <c r="E36" s="142"/>
    </row>
    <row r="37" spans="1:5" x14ac:dyDescent="0.3">
      <c r="A37" s="17" t="s">
        <v>335</v>
      </c>
      <c r="B37" s="17" t="s">
        <v>339</v>
      </c>
      <c r="C37" s="32">
        <v>101894.81</v>
      </c>
      <c r="D37" s="32">
        <v>101894.81</v>
      </c>
      <c r="E37" s="142"/>
    </row>
    <row r="38" spans="1:5" x14ac:dyDescent="0.3">
      <c r="A38" s="17" t="s">
        <v>336</v>
      </c>
      <c r="B38" s="17" t="s">
        <v>340</v>
      </c>
      <c r="C38" s="32"/>
      <c r="D38" s="32"/>
      <c r="E38" s="142"/>
    </row>
    <row r="39" spans="1:5" x14ac:dyDescent="0.3">
      <c r="A39" s="17" t="s">
        <v>337</v>
      </c>
      <c r="B39" s="17" t="s">
        <v>343</v>
      </c>
      <c r="C39" s="32"/>
      <c r="D39" s="33"/>
      <c r="E39" s="142"/>
    </row>
    <row r="40" spans="1:5" x14ac:dyDescent="0.3">
      <c r="A40" s="17" t="s">
        <v>342</v>
      </c>
      <c r="B40" s="17" t="s">
        <v>344</v>
      </c>
      <c r="C40" s="32"/>
      <c r="D40" s="33"/>
      <c r="E40" s="142"/>
    </row>
    <row r="41" spans="1:5" x14ac:dyDescent="0.3">
      <c r="A41" s="17" t="s">
        <v>345</v>
      </c>
      <c r="B41" s="17" t="s">
        <v>464</v>
      </c>
      <c r="C41" s="32"/>
      <c r="D41" s="33"/>
      <c r="E41" s="142"/>
    </row>
    <row r="42" spans="1:5" x14ac:dyDescent="0.3">
      <c r="A42" s="17" t="s">
        <v>465</v>
      </c>
      <c r="B42" s="17" t="s">
        <v>341</v>
      </c>
      <c r="C42" s="32"/>
      <c r="D42" s="33"/>
      <c r="E42" s="142"/>
    </row>
    <row r="43" spans="1:5" ht="30" x14ac:dyDescent="0.3">
      <c r="A43" s="16" t="s">
        <v>40</v>
      </c>
      <c r="B43" s="16" t="s">
        <v>28</v>
      </c>
      <c r="C43" s="32">
        <v>1401</v>
      </c>
      <c r="D43" s="33">
        <v>1401</v>
      </c>
      <c r="E43" s="142"/>
    </row>
    <row r="44" spans="1:5" x14ac:dyDescent="0.3">
      <c r="A44" s="16" t="s">
        <v>41</v>
      </c>
      <c r="B44" s="16" t="s">
        <v>24</v>
      </c>
      <c r="C44" s="32"/>
      <c r="D44" s="33"/>
      <c r="E44" s="142"/>
    </row>
    <row r="45" spans="1:5" x14ac:dyDescent="0.3">
      <c r="A45" s="16" t="s">
        <v>42</v>
      </c>
      <c r="B45" s="16" t="s">
        <v>25</v>
      </c>
      <c r="C45" s="33">
        <v>7000</v>
      </c>
      <c r="D45" s="33">
        <v>7000</v>
      </c>
      <c r="E45" s="142"/>
    </row>
    <row r="46" spans="1:5" x14ac:dyDescent="0.3">
      <c r="A46" s="16" t="s">
        <v>43</v>
      </c>
      <c r="B46" s="16" t="s">
        <v>26</v>
      </c>
      <c r="C46" s="33">
        <v>345</v>
      </c>
      <c r="D46" s="33">
        <v>345</v>
      </c>
      <c r="E46" s="142"/>
    </row>
    <row r="47" spans="1:5" x14ac:dyDescent="0.3">
      <c r="A47" s="16" t="s">
        <v>44</v>
      </c>
      <c r="B47" s="16" t="s">
        <v>283</v>
      </c>
      <c r="C47" s="79">
        <f>SUM(C48:C50)</f>
        <v>76690.460000000006</v>
      </c>
      <c r="D47" s="79">
        <f>SUM(D48:D50)</f>
        <v>76690.460000000006</v>
      </c>
      <c r="E47" s="142"/>
    </row>
    <row r="48" spans="1:5" x14ac:dyDescent="0.3">
      <c r="A48" s="93" t="s">
        <v>350</v>
      </c>
      <c r="B48" s="93" t="s">
        <v>353</v>
      </c>
      <c r="C48" s="33">
        <v>76065.460000000006</v>
      </c>
      <c r="D48" s="33">
        <v>76065.460000000006</v>
      </c>
      <c r="E48" s="142"/>
    </row>
    <row r="49" spans="1:5" x14ac:dyDescent="0.3">
      <c r="A49" s="93" t="s">
        <v>351</v>
      </c>
      <c r="B49" s="93" t="s">
        <v>352</v>
      </c>
      <c r="C49" s="33">
        <v>625</v>
      </c>
      <c r="D49" s="33">
        <v>625</v>
      </c>
      <c r="E49" s="142"/>
    </row>
    <row r="50" spans="1:5" x14ac:dyDescent="0.3">
      <c r="A50" s="93" t="s">
        <v>354</v>
      </c>
      <c r="B50" s="93" t="s">
        <v>355</v>
      </c>
      <c r="C50" s="32"/>
      <c r="D50" s="33"/>
      <c r="E50" s="14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42"/>
    </row>
    <row r="52" spans="1:5" x14ac:dyDescent="0.3">
      <c r="A52" s="16" t="s">
        <v>46</v>
      </c>
      <c r="B52" s="16" t="s">
        <v>6</v>
      </c>
      <c r="C52" s="33">
        <v>1614.8</v>
      </c>
      <c r="D52" s="33">
        <v>1614.8</v>
      </c>
      <c r="E52" s="142"/>
    </row>
    <row r="53" spans="1:5" ht="30" x14ac:dyDescent="0.3">
      <c r="A53" s="14">
        <v>1.3</v>
      </c>
      <c r="B53" s="83" t="s">
        <v>389</v>
      </c>
      <c r="C53" s="80">
        <f>SUM(C54:C55)</f>
        <v>0</v>
      </c>
      <c r="D53" s="80">
        <f>SUM(D54:D55)</f>
        <v>0</v>
      </c>
      <c r="E53" s="142"/>
    </row>
    <row r="54" spans="1:5" ht="30" x14ac:dyDescent="0.3">
      <c r="A54" s="16" t="s">
        <v>50</v>
      </c>
      <c r="B54" s="16" t="s">
        <v>48</v>
      </c>
      <c r="C54" s="32"/>
      <c r="D54" s="33"/>
      <c r="E54" s="142"/>
    </row>
    <row r="55" spans="1:5" x14ac:dyDescent="0.3">
      <c r="A55" s="16" t="s">
        <v>51</v>
      </c>
      <c r="B55" s="16" t="s">
        <v>47</v>
      </c>
      <c r="C55" s="32"/>
      <c r="D55" s="33"/>
      <c r="E55" s="142"/>
    </row>
    <row r="56" spans="1:5" x14ac:dyDescent="0.3">
      <c r="A56" s="14">
        <v>1.4</v>
      </c>
      <c r="B56" s="14" t="s">
        <v>391</v>
      </c>
      <c r="C56" s="32"/>
      <c r="D56" s="33"/>
      <c r="E56" s="142"/>
    </row>
    <row r="57" spans="1:5" x14ac:dyDescent="0.3">
      <c r="A57" s="14">
        <v>1.5</v>
      </c>
      <c r="B57" s="14" t="s">
        <v>7</v>
      </c>
      <c r="C57" s="36"/>
      <c r="D57" s="39"/>
      <c r="E57" s="142"/>
    </row>
    <row r="58" spans="1:5" x14ac:dyDescent="0.3">
      <c r="A58" s="14">
        <v>1.6</v>
      </c>
      <c r="B58" s="44" t="s">
        <v>8</v>
      </c>
      <c r="C58" s="80">
        <f>SUM(C59:C63)</f>
        <v>6250.53</v>
      </c>
      <c r="D58" s="80">
        <f>SUM(D59:D63)</f>
        <v>6250.53</v>
      </c>
      <c r="E58" s="142"/>
    </row>
    <row r="59" spans="1:5" x14ac:dyDescent="0.3">
      <c r="A59" s="16" t="s">
        <v>284</v>
      </c>
      <c r="B59" s="45" t="s">
        <v>52</v>
      </c>
      <c r="C59" s="36">
        <v>3756.22</v>
      </c>
      <c r="D59" s="39">
        <v>3756.22</v>
      </c>
      <c r="E59" s="142"/>
    </row>
    <row r="60" spans="1:5" ht="30" x14ac:dyDescent="0.3">
      <c r="A60" s="16" t="s">
        <v>285</v>
      </c>
      <c r="B60" s="45" t="s">
        <v>54</v>
      </c>
      <c r="C60" s="36"/>
      <c r="D60" s="39"/>
      <c r="E60" s="142"/>
    </row>
    <row r="61" spans="1:5" x14ac:dyDescent="0.3">
      <c r="A61" s="16" t="s">
        <v>286</v>
      </c>
      <c r="B61" s="45" t="s">
        <v>53</v>
      </c>
      <c r="C61" s="39"/>
      <c r="D61" s="39"/>
      <c r="E61" s="142"/>
    </row>
    <row r="62" spans="1:5" x14ac:dyDescent="0.3">
      <c r="A62" s="16" t="s">
        <v>287</v>
      </c>
      <c r="B62" s="45" t="s">
        <v>27</v>
      </c>
      <c r="C62" s="36">
        <v>2227.23</v>
      </c>
      <c r="D62" s="39">
        <v>2227.23</v>
      </c>
      <c r="E62" s="142"/>
    </row>
    <row r="63" spans="1:5" x14ac:dyDescent="0.3">
      <c r="A63" s="16" t="s">
        <v>321</v>
      </c>
      <c r="B63" s="208" t="s">
        <v>322</v>
      </c>
      <c r="C63" s="209">
        <v>267.08</v>
      </c>
      <c r="D63" s="209">
        <v>267.08</v>
      </c>
      <c r="E63" s="142"/>
    </row>
    <row r="64" spans="1:5" x14ac:dyDescent="0.3">
      <c r="A64" s="13">
        <v>2</v>
      </c>
      <c r="B64" s="46" t="s">
        <v>95</v>
      </c>
      <c r="C64" s="267"/>
      <c r="D64" s="114">
        <f>SUM(D65:D70)</f>
        <v>1855</v>
      </c>
      <c r="E64" s="142"/>
    </row>
    <row r="65" spans="1:5" x14ac:dyDescent="0.3">
      <c r="A65" s="15">
        <v>2.1</v>
      </c>
      <c r="B65" s="47" t="s">
        <v>89</v>
      </c>
      <c r="C65" s="267"/>
      <c r="D65" s="41"/>
      <c r="E65" s="142"/>
    </row>
    <row r="66" spans="1:5" x14ac:dyDescent="0.3">
      <c r="A66" s="15">
        <v>2.2000000000000002</v>
      </c>
      <c r="B66" s="47" t="s">
        <v>93</v>
      </c>
      <c r="C66" s="269"/>
      <c r="D66" s="42"/>
      <c r="E66" s="142"/>
    </row>
    <row r="67" spans="1:5" x14ac:dyDescent="0.3">
      <c r="A67" s="15">
        <v>2.2999999999999998</v>
      </c>
      <c r="B67" s="47" t="s">
        <v>92</v>
      </c>
      <c r="C67" s="269"/>
      <c r="D67" s="42"/>
      <c r="E67" s="142"/>
    </row>
    <row r="68" spans="1:5" x14ac:dyDescent="0.3">
      <c r="A68" s="15">
        <v>2.4</v>
      </c>
      <c r="B68" s="47" t="s">
        <v>94</v>
      </c>
      <c r="C68" s="269"/>
      <c r="D68" s="42"/>
      <c r="E68" s="142"/>
    </row>
    <row r="69" spans="1:5" x14ac:dyDescent="0.3">
      <c r="A69" s="15">
        <v>2.5</v>
      </c>
      <c r="B69" s="47" t="s">
        <v>90</v>
      </c>
      <c r="C69" s="269"/>
      <c r="D69" s="42">
        <v>1855</v>
      </c>
      <c r="E69" s="142"/>
    </row>
    <row r="70" spans="1:5" x14ac:dyDescent="0.3">
      <c r="A70" s="15">
        <v>2.6</v>
      </c>
      <c r="B70" s="47" t="s">
        <v>91</v>
      </c>
      <c r="C70" s="269"/>
      <c r="D70" s="42"/>
      <c r="E70" s="142"/>
    </row>
    <row r="71" spans="1:5" s="2" customFormat="1" x14ac:dyDescent="0.3">
      <c r="A71" s="13">
        <v>3</v>
      </c>
      <c r="B71" s="265" t="s">
        <v>421</v>
      </c>
      <c r="C71" s="268"/>
      <c r="D71" s="266"/>
      <c r="E71" s="101"/>
    </row>
    <row r="72" spans="1:5" s="2" customFormat="1" x14ac:dyDescent="0.3">
      <c r="A72" s="13">
        <v>4</v>
      </c>
      <c r="B72" s="13" t="s">
        <v>239</v>
      </c>
      <c r="C72" s="268">
        <f>SUM(C73:C74)</f>
        <v>0</v>
      </c>
      <c r="D72" s="81">
        <f>SUM(D73:D74)</f>
        <v>0</v>
      </c>
      <c r="E72" s="101"/>
    </row>
    <row r="73" spans="1:5" s="2" customFormat="1" x14ac:dyDescent="0.3">
      <c r="A73" s="15">
        <v>4.0999999999999996</v>
      </c>
      <c r="B73" s="15" t="s">
        <v>240</v>
      </c>
      <c r="C73" s="8"/>
      <c r="D73" s="8"/>
      <c r="E73" s="101"/>
    </row>
    <row r="74" spans="1:5" s="2" customFormat="1" x14ac:dyDescent="0.3">
      <c r="A74" s="15">
        <v>4.2</v>
      </c>
      <c r="B74" s="15" t="s">
        <v>241</v>
      </c>
      <c r="C74" s="8"/>
      <c r="D74" s="8"/>
      <c r="E74" s="101"/>
    </row>
    <row r="75" spans="1:5" s="2" customFormat="1" x14ac:dyDescent="0.3">
      <c r="A75" s="13">
        <v>5</v>
      </c>
      <c r="B75" s="263" t="s">
        <v>266</v>
      </c>
      <c r="C75" s="8"/>
      <c r="D75" s="81"/>
      <c r="E75" s="101"/>
    </row>
    <row r="76" spans="1:5" s="2" customFormat="1" x14ac:dyDescent="0.3">
      <c r="A76" s="285"/>
      <c r="B76" s="285"/>
      <c r="C76" s="12"/>
      <c r="D76" s="12"/>
      <c r="E76" s="101"/>
    </row>
    <row r="77" spans="1:5" s="2" customFormat="1" x14ac:dyDescent="0.3">
      <c r="A77" s="470" t="s">
        <v>466</v>
      </c>
      <c r="B77" s="470"/>
      <c r="C77" s="470"/>
      <c r="D77" s="470"/>
      <c r="E77" s="101"/>
    </row>
    <row r="78" spans="1:5" s="2" customFormat="1" x14ac:dyDescent="0.3">
      <c r="A78" s="285"/>
      <c r="B78" s="285"/>
      <c r="C78" s="12"/>
      <c r="D78" s="12"/>
      <c r="E78" s="101"/>
    </row>
    <row r="79" spans="1:5" s="23" customFormat="1" ht="12.75" x14ac:dyDescent="0.2"/>
    <row r="80" spans="1:5" s="2" customFormat="1" x14ac:dyDescent="0.3">
      <c r="A80" s="65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467</v>
      </c>
      <c r="D83" s="12"/>
      <c r="E83"/>
      <c r="F83"/>
      <c r="G83"/>
      <c r="H83"/>
      <c r="I83"/>
    </row>
    <row r="84" spans="1:9" s="2" customFormat="1" x14ac:dyDescent="0.3">
      <c r="A84"/>
      <c r="B84" s="471" t="s">
        <v>468</v>
      </c>
      <c r="C84" s="471"/>
      <c r="D84" s="471"/>
      <c r="E84"/>
      <c r="F84"/>
      <c r="G84"/>
      <c r="H84"/>
      <c r="I84"/>
    </row>
    <row r="85" spans="1:9" customFormat="1" ht="12.75" x14ac:dyDescent="0.2">
      <c r="B85" s="61" t="s">
        <v>469</v>
      </c>
    </row>
    <row r="86" spans="1:9" s="2" customFormat="1" x14ac:dyDescent="0.3">
      <c r="A86" s="11"/>
      <c r="B86" s="471" t="s">
        <v>470</v>
      </c>
      <c r="C86" s="471"/>
      <c r="D86" s="47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9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319</v>
      </c>
      <c r="B1" s="73"/>
      <c r="C1" s="469" t="s">
        <v>97</v>
      </c>
      <c r="D1" s="469"/>
      <c r="E1" s="87"/>
    </row>
    <row r="2" spans="1:5" s="6" customFormat="1" x14ac:dyDescent="0.3">
      <c r="A2" s="70" t="s">
        <v>314</v>
      </c>
      <c r="B2" s="73"/>
      <c r="C2" s="463" t="s">
        <v>479</v>
      </c>
      <c r="D2" s="464"/>
      <c r="E2" s="87"/>
    </row>
    <row r="3" spans="1:5" s="6" customFormat="1" x14ac:dyDescent="0.3">
      <c r="A3" s="72" t="s">
        <v>128</v>
      </c>
      <c r="B3" s="70"/>
      <c r="C3" s="153"/>
      <c r="D3" s="153"/>
      <c r="E3" s="87"/>
    </row>
    <row r="4" spans="1:5" s="6" customFormat="1" x14ac:dyDescent="0.3">
      <c r="A4" s="72"/>
      <c r="B4" s="72"/>
      <c r="C4" s="153"/>
      <c r="D4" s="153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383" t="s">
        <v>633</v>
      </c>
      <c r="B6" s="76"/>
      <c r="C6" s="7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2"/>
      <c r="B8" s="152"/>
      <c r="C8" s="74"/>
      <c r="D8" s="74"/>
      <c r="E8" s="87"/>
    </row>
    <row r="9" spans="1:5" s="6" customFormat="1" ht="30" x14ac:dyDescent="0.3">
      <c r="A9" s="85" t="s">
        <v>64</v>
      </c>
      <c r="B9" s="85" t="s">
        <v>318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315</v>
      </c>
      <c r="B10" s="94" t="s">
        <v>1018</v>
      </c>
      <c r="C10" s="4">
        <v>2227.23</v>
      </c>
      <c r="D10" s="4">
        <v>2227.23</v>
      </c>
      <c r="E10" s="89"/>
    </row>
    <row r="11" spans="1:5" s="10" customFormat="1" ht="17.25" customHeight="1" x14ac:dyDescent="0.2">
      <c r="A11" s="94" t="s">
        <v>316</v>
      </c>
      <c r="B11" s="83" t="s">
        <v>1019</v>
      </c>
      <c r="C11" s="4">
        <v>60</v>
      </c>
      <c r="D11" s="4">
        <v>60</v>
      </c>
      <c r="E11" s="90"/>
    </row>
    <row r="12" spans="1:5" s="10" customFormat="1" ht="18" customHeight="1" x14ac:dyDescent="0.2">
      <c r="A12" s="94" t="s">
        <v>317</v>
      </c>
      <c r="B12" s="83" t="s">
        <v>1020</v>
      </c>
      <c r="C12" s="4">
        <v>150</v>
      </c>
      <c r="D12" s="4">
        <v>150</v>
      </c>
      <c r="E12" s="90"/>
    </row>
    <row r="13" spans="1:5" s="10" customFormat="1" x14ac:dyDescent="0.2">
      <c r="A13" s="94" t="s">
        <v>1024</v>
      </c>
      <c r="B13" s="83" t="s">
        <v>1021</v>
      </c>
      <c r="C13" s="4">
        <v>2.8</v>
      </c>
      <c r="D13" s="4">
        <v>2.8</v>
      </c>
      <c r="E13" s="90"/>
    </row>
    <row r="14" spans="1:5" s="10" customFormat="1" x14ac:dyDescent="0.2">
      <c r="A14" s="94" t="s">
        <v>1025</v>
      </c>
      <c r="B14" s="83" t="s">
        <v>1022</v>
      </c>
      <c r="C14" s="4">
        <v>702</v>
      </c>
      <c r="D14" s="4">
        <v>702</v>
      </c>
      <c r="E14" s="90"/>
    </row>
    <row r="15" spans="1:5" s="10" customFormat="1" x14ac:dyDescent="0.2">
      <c r="A15" s="94" t="s">
        <v>1026</v>
      </c>
      <c r="B15" s="83" t="s">
        <v>1023</v>
      </c>
      <c r="C15" s="4">
        <v>700</v>
      </c>
      <c r="D15" s="4">
        <v>700</v>
      </c>
      <c r="E15" s="90"/>
    </row>
    <row r="16" spans="1:5" s="10" customFormat="1" x14ac:dyDescent="0.2">
      <c r="A16" s="83" t="s">
        <v>265</v>
      </c>
      <c r="B16" s="83"/>
      <c r="C16" s="4"/>
      <c r="D16" s="4"/>
      <c r="E16" s="90"/>
    </row>
    <row r="17" spans="1:9" s="10" customFormat="1" x14ac:dyDescent="0.2">
      <c r="A17" s="83" t="s">
        <v>265</v>
      </c>
      <c r="B17" s="83"/>
      <c r="C17" s="4"/>
      <c r="D17" s="4"/>
      <c r="E17" s="90"/>
    </row>
    <row r="18" spans="1:9" s="3" customFormat="1" x14ac:dyDescent="0.2">
      <c r="A18" s="84"/>
      <c r="B18" s="84"/>
      <c r="C18" s="4"/>
      <c r="D18" s="4"/>
      <c r="E18" s="91"/>
    </row>
    <row r="19" spans="1:9" x14ac:dyDescent="0.3">
      <c r="A19" s="95"/>
      <c r="B19" s="95" t="s">
        <v>320</v>
      </c>
      <c r="C19" s="82">
        <f>SUM(C10:C18)</f>
        <v>3842.03</v>
      </c>
      <c r="D19" s="82">
        <f>SUM(D10:D18)</f>
        <v>3842.03</v>
      </c>
      <c r="E19" s="92"/>
    </row>
    <row r="20" spans="1:9" x14ac:dyDescent="0.3">
      <c r="A20" s="43"/>
      <c r="B20" s="43"/>
    </row>
    <row r="21" spans="1:9" x14ac:dyDescent="0.3">
      <c r="A21" s="2" t="s">
        <v>409</v>
      </c>
      <c r="E21" s="5"/>
    </row>
    <row r="22" spans="1:9" x14ac:dyDescent="0.3">
      <c r="A22" s="2" t="s">
        <v>393</v>
      </c>
    </row>
    <row r="23" spans="1:9" x14ac:dyDescent="0.3">
      <c r="A23" s="207" t="s">
        <v>394</v>
      </c>
    </row>
    <row r="24" spans="1:9" x14ac:dyDescent="0.3">
      <c r="A24" s="207"/>
    </row>
    <row r="25" spans="1:9" x14ac:dyDescent="0.3">
      <c r="A25" s="207" t="s">
        <v>333</v>
      </c>
    </row>
    <row r="26" spans="1:9" s="23" customFormat="1" ht="12.75" x14ac:dyDescent="0.2"/>
    <row r="27" spans="1:9" x14ac:dyDescent="0.3">
      <c r="A27" s="65" t="s">
        <v>96</v>
      </c>
      <c r="E27" s="5"/>
    </row>
    <row r="28" spans="1:9" x14ac:dyDescent="0.3">
      <c r="E28"/>
      <c r="F28"/>
      <c r="G28"/>
      <c r="H28"/>
      <c r="I28"/>
    </row>
    <row r="29" spans="1:9" x14ac:dyDescent="0.3">
      <c r="D29" s="12"/>
      <c r="E29"/>
      <c r="F29"/>
      <c r="G29"/>
      <c r="H29"/>
      <c r="I29"/>
    </row>
    <row r="30" spans="1:9" x14ac:dyDescent="0.3">
      <c r="A30" s="65"/>
      <c r="B30" s="65" t="s">
        <v>258</v>
      </c>
      <c r="D30" s="12"/>
      <c r="E30"/>
      <c r="F30"/>
      <c r="G30"/>
      <c r="H30"/>
      <c r="I30"/>
    </row>
    <row r="31" spans="1:9" x14ac:dyDescent="0.3">
      <c r="B31" s="2" t="s">
        <v>257</v>
      </c>
      <c r="D31" s="12"/>
      <c r="E31"/>
      <c r="F31"/>
      <c r="G31"/>
      <c r="H31"/>
      <c r="I31"/>
    </row>
    <row r="32" spans="1:9" customFormat="1" ht="12.75" x14ac:dyDescent="0.2">
      <c r="A32" s="61"/>
      <c r="B32" s="61" t="s">
        <v>127</v>
      </c>
    </row>
    <row r="33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view="pageBreakPreview" zoomScale="80" zoomScaleSheetLayoutView="80" workbookViewId="0">
      <selection activeCell="A16" sqref="A16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21.8554687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441</v>
      </c>
      <c r="B1" s="70"/>
      <c r="C1" s="73"/>
      <c r="D1" s="73"/>
      <c r="E1" s="73"/>
      <c r="F1" s="73"/>
      <c r="G1" s="300"/>
      <c r="H1" s="300"/>
      <c r="I1" s="469" t="s">
        <v>97</v>
      </c>
      <c r="J1" s="469"/>
    </row>
    <row r="2" spans="1:10" ht="15" x14ac:dyDescent="0.3">
      <c r="A2" s="72" t="s">
        <v>128</v>
      </c>
      <c r="B2" s="70"/>
      <c r="C2" s="73"/>
      <c r="D2" s="73"/>
      <c r="E2" s="73"/>
      <c r="F2" s="73"/>
      <c r="G2" s="300"/>
      <c r="H2" s="300"/>
      <c r="I2" s="463" t="s">
        <v>479</v>
      </c>
      <c r="J2" s="464"/>
    </row>
    <row r="3" spans="1:10" ht="15" x14ac:dyDescent="0.3">
      <c r="A3" s="72"/>
      <c r="B3" s="72"/>
      <c r="C3" s="70"/>
      <c r="D3" s="70"/>
      <c r="E3" s="70"/>
      <c r="F3" s="70"/>
      <c r="G3" s="300"/>
      <c r="H3" s="300"/>
      <c r="I3" s="300"/>
    </row>
    <row r="4" spans="1:10" ht="15" x14ac:dyDescent="0.3">
      <c r="A4" s="73" t="s">
        <v>261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302" t="s">
        <v>478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296"/>
      <c r="B7" s="296"/>
      <c r="C7" s="296"/>
      <c r="D7" s="296"/>
      <c r="E7" s="296"/>
      <c r="F7" s="296"/>
      <c r="G7" s="74"/>
      <c r="H7" s="74"/>
      <c r="I7" s="74"/>
    </row>
    <row r="8" spans="1:10" ht="45" x14ac:dyDescent="0.2">
      <c r="A8" s="86" t="s">
        <v>64</v>
      </c>
      <c r="B8" s="86" t="s">
        <v>324</v>
      </c>
      <c r="C8" s="86" t="s">
        <v>325</v>
      </c>
      <c r="D8" s="86" t="s">
        <v>215</v>
      </c>
      <c r="E8" s="86" t="s">
        <v>329</v>
      </c>
      <c r="F8" s="86" t="s">
        <v>332</v>
      </c>
      <c r="G8" s="75" t="s">
        <v>10</v>
      </c>
      <c r="H8" s="75" t="s">
        <v>9</v>
      </c>
      <c r="I8" s="75" t="s">
        <v>375</v>
      </c>
      <c r="J8" s="218" t="s">
        <v>331</v>
      </c>
    </row>
    <row r="9" spans="1:10" ht="30" x14ac:dyDescent="0.2">
      <c r="A9" s="94">
        <v>1</v>
      </c>
      <c r="B9" s="83" t="s">
        <v>565</v>
      </c>
      <c r="C9" s="83" t="s">
        <v>566</v>
      </c>
      <c r="D9" s="83" t="s">
        <v>567</v>
      </c>
      <c r="E9" s="83" t="s">
        <v>568</v>
      </c>
      <c r="F9" s="94" t="s">
        <v>331</v>
      </c>
      <c r="G9" s="4">
        <v>750</v>
      </c>
      <c r="H9" s="4">
        <v>750</v>
      </c>
      <c r="I9" s="4">
        <v>150</v>
      </c>
      <c r="J9" s="176" t="s">
        <v>0</v>
      </c>
    </row>
    <row r="10" spans="1:10" ht="30" x14ac:dyDescent="0.2">
      <c r="A10" s="94">
        <v>2</v>
      </c>
      <c r="B10" s="83" t="s">
        <v>569</v>
      </c>
      <c r="C10" s="83" t="s">
        <v>570</v>
      </c>
      <c r="D10" s="83" t="s">
        <v>571</v>
      </c>
      <c r="E10" s="83" t="s">
        <v>572</v>
      </c>
      <c r="F10" s="94" t="s">
        <v>331</v>
      </c>
      <c r="G10" s="4">
        <v>1250</v>
      </c>
      <c r="H10" s="4">
        <v>1250</v>
      </c>
      <c r="I10" s="4">
        <v>250</v>
      </c>
    </row>
    <row r="11" spans="1:10" ht="15" x14ac:dyDescent="0.2">
      <c r="A11" s="94">
        <v>3</v>
      </c>
      <c r="B11" s="83" t="s">
        <v>573</v>
      </c>
      <c r="C11" s="83" t="s">
        <v>574</v>
      </c>
      <c r="D11" s="83" t="s">
        <v>575</v>
      </c>
      <c r="E11" s="83" t="s">
        <v>576</v>
      </c>
      <c r="F11" s="94" t="s">
        <v>331</v>
      </c>
      <c r="G11" s="4">
        <v>1250</v>
      </c>
      <c r="H11" s="4">
        <v>1250</v>
      </c>
      <c r="I11" s="4">
        <v>250</v>
      </c>
    </row>
    <row r="12" spans="1:10" ht="15" x14ac:dyDescent="0.2">
      <c r="A12" s="94">
        <v>4</v>
      </c>
      <c r="B12" s="83" t="s">
        <v>577</v>
      </c>
      <c r="C12" s="83" t="s">
        <v>578</v>
      </c>
      <c r="D12" s="83" t="s">
        <v>579</v>
      </c>
      <c r="E12" s="83" t="s">
        <v>576</v>
      </c>
      <c r="F12" s="94" t="s">
        <v>331</v>
      </c>
      <c r="G12" s="4">
        <v>1250</v>
      </c>
      <c r="H12" s="4">
        <v>1250</v>
      </c>
      <c r="I12" s="4">
        <v>250</v>
      </c>
    </row>
    <row r="13" spans="1:10" ht="15" x14ac:dyDescent="0.2">
      <c r="A13" s="94">
        <v>5</v>
      </c>
      <c r="B13" s="83" t="s">
        <v>580</v>
      </c>
      <c r="C13" s="83" t="s">
        <v>581</v>
      </c>
      <c r="D13" s="83" t="s">
        <v>582</v>
      </c>
      <c r="E13" s="83" t="s">
        <v>576</v>
      </c>
      <c r="F13" s="94" t="s">
        <v>331</v>
      </c>
      <c r="G13" s="4">
        <v>1250</v>
      </c>
      <c r="H13" s="4">
        <v>1250</v>
      </c>
      <c r="I13" s="4">
        <v>250</v>
      </c>
    </row>
    <row r="14" spans="1:10" ht="15" x14ac:dyDescent="0.2">
      <c r="A14" s="94">
        <v>6</v>
      </c>
      <c r="B14" s="83" t="s">
        <v>583</v>
      </c>
      <c r="C14" s="83" t="s">
        <v>584</v>
      </c>
      <c r="D14" s="83" t="s">
        <v>585</v>
      </c>
      <c r="E14" s="83" t="s">
        <v>576</v>
      </c>
      <c r="F14" s="94" t="s">
        <v>331</v>
      </c>
      <c r="G14" s="4">
        <v>1250</v>
      </c>
      <c r="H14" s="4">
        <v>1250</v>
      </c>
      <c r="I14" s="4">
        <v>250</v>
      </c>
    </row>
    <row r="15" spans="1:10" ht="15" x14ac:dyDescent="0.2">
      <c r="A15" s="94">
        <v>7</v>
      </c>
      <c r="B15" s="83" t="s">
        <v>586</v>
      </c>
      <c r="C15" s="83" t="s">
        <v>587</v>
      </c>
      <c r="D15" s="83" t="s">
        <v>588</v>
      </c>
      <c r="E15" s="83" t="s">
        <v>589</v>
      </c>
      <c r="F15" s="94" t="s">
        <v>331</v>
      </c>
      <c r="G15" s="4">
        <v>625</v>
      </c>
      <c r="H15" s="4">
        <v>625</v>
      </c>
      <c r="I15" s="4">
        <v>125</v>
      </c>
    </row>
    <row r="16" spans="1:10" ht="15" x14ac:dyDescent="0.2">
      <c r="A16" s="94"/>
      <c r="B16" s="83"/>
      <c r="C16" s="83"/>
      <c r="D16" s="83"/>
      <c r="E16" s="83"/>
      <c r="F16" s="94"/>
      <c r="G16" s="4"/>
      <c r="H16" s="4"/>
      <c r="I16" s="4"/>
    </row>
    <row r="17" spans="1:9" ht="15" x14ac:dyDescent="0.2">
      <c r="A17" s="83" t="s">
        <v>263</v>
      </c>
      <c r="B17" s="83"/>
      <c r="C17" s="83"/>
      <c r="D17" s="83"/>
      <c r="E17" s="83"/>
      <c r="F17" s="94"/>
      <c r="G17" s="4"/>
      <c r="H17" s="4"/>
      <c r="I17" s="4"/>
    </row>
    <row r="18" spans="1:9" ht="15" x14ac:dyDescent="0.3">
      <c r="A18" s="83"/>
      <c r="B18" s="95"/>
      <c r="C18" s="95"/>
      <c r="D18" s="95"/>
      <c r="E18" s="95"/>
      <c r="F18" s="83" t="s">
        <v>426</v>
      </c>
      <c r="G18" s="82">
        <f>SUM(G9:G17)</f>
        <v>7625</v>
      </c>
      <c r="H18" s="82">
        <f>SUM(H9:H17)</f>
        <v>7625</v>
      </c>
      <c r="I18" s="82">
        <f>SUM(I9:I17)</f>
        <v>1525</v>
      </c>
    </row>
    <row r="19" spans="1:9" ht="15" x14ac:dyDescent="0.3">
      <c r="A19" s="216"/>
      <c r="B19" s="216"/>
      <c r="C19" s="216"/>
      <c r="D19" s="216"/>
      <c r="E19" s="216"/>
      <c r="F19" s="216"/>
      <c r="G19" s="216"/>
      <c r="H19" s="175"/>
      <c r="I19" s="175"/>
    </row>
    <row r="20" spans="1:9" ht="15" x14ac:dyDescent="0.3">
      <c r="A20" s="217" t="s">
        <v>442</v>
      </c>
      <c r="B20" s="217"/>
      <c r="C20" s="216"/>
      <c r="D20" s="216"/>
      <c r="E20" s="216"/>
      <c r="F20" s="216"/>
      <c r="G20" s="216"/>
      <c r="H20" s="175"/>
      <c r="I20" s="175"/>
    </row>
    <row r="21" spans="1:9" ht="15" x14ac:dyDescent="0.3">
      <c r="A21" s="217"/>
      <c r="B21" s="217"/>
      <c r="C21" s="216"/>
      <c r="D21" s="216"/>
      <c r="E21" s="216"/>
      <c r="F21" s="216"/>
      <c r="G21" s="216"/>
      <c r="H21" s="175"/>
      <c r="I21" s="175"/>
    </row>
    <row r="22" spans="1:9" ht="15" x14ac:dyDescent="0.3">
      <c r="A22" s="217"/>
      <c r="B22" s="217"/>
      <c r="C22" s="175"/>
      <c r="D22" s="175"/>
      <c r="E22" s="175"/>
      <c r="F22" s="175"/>
      <c r="G22" s="175"/>
      <c r="H22" s="175"/>
      <c r="I22" s="175"/>
    </row>
    <row r="23" spans="1:9" ht="15" x14ac:dyDescent="0.3">
      <c r="A23" s="217"/>
      <c r="B23" s="217"/>
      <c r="C23" s="175"/>
      <c r="D23" s="175"/>
      <c r="E23" s="175"/>
      <c r="F23" s="175"/>
      <c r="G23" s="175"/>
      <c r="H23" s="175"/>
      <c r="I23" s="175"/>
    </row>
    <row r="24" spans="1:9" x14ac:dyDescent="0.2">
      <c r="A24" s="214"/>
      <c r="B24" s="214"/>
      <c r="C24" s="214"/>
      <c r="D24" s="214"/>
      <c r="E24" s="214"/>
      <c r="F24" s="214"/>
      <c r="G24" s="214"/>
      <c r="H24" s="214"/>
      <c r="I24" s="214"/>
    </row>
    <row r="25" spans="1:9" ht="15" x14ac:dyDescent="0.3">
      <c r="A25" s="181" t="s">
        <v>96</v>
      </c>
      <c r="B25" s="181"/>
      <c r="C25" s="175"/>
      <c r="D25" s="175"/>
      <c r="E25" s="175"/>
      <c r="F25" s="175"/>
      <c r="G25" s="175"/>
      <c r="H25" s="175"/>
      <c r="I25" s="175"/>
    </row>
    <row r="26" spans="1:9" ht="15" x14ac:dyDescent="0.3">
      <c r="A26" s="175"/>
      <c r="B26" s="175"/>
      <c r="C26" s="175"/>
      <c r="D26" s="175"/>
      <c r="E26" s="175"/>
      <c r="F26" s="175"/>
      <c r="G26" s="175"/>
      <c r="H26" s="175"/>
      <c r="I26" s="175"/>
    </row>
    <row r="27" spans="1:9" ht="15" x14ac:dyDescent="0.3">
      <c r="A27" s="175"/>
      <c r="B27" s="175"/>
      <c r="C27" s="175"/>
      <c r="D27" s="175"/>
      <c r="E27" s="179"/>
      <c r="F27" s="179"/>
      <c r="G27" s="179"/>
      <c r="H27" s="175"/>
      <c r="I27" s="175"/>
    </row>
    <row r="28" spans="1:9" ht="15" x14ac:dyDescent="0.3">
      <c r="A28" s="181"/>
      <c r="B28" s="181"/>
      <c r="C28" s="181" t="s">
        <v>374</v>
      </c>
      <c r="D28" s="181"/>
      <c r="E28" s="181"/>
      <c r="F28" s="181"/>
      <c r="G28" s="181"/>
      <c r="H28" s="175"/>
      <c r="I28" s="175"/>
    </row>
    <row r="29" spans="1:9" ht="15" x14ac:dyDescent="0.3">
      <c r="A29" s="175"/>
      <c r="B29" s="175"/>
      <c r="C29" s="175" t="s">
        <v>373</v>
      </c>
      <c r="D29" s="175"/>
      <c r="E29" s="175"/>
      <c r="F29" s="175"/>
      <c r="G29" s="175"/>
      <c r="H29" s="175"/>
      <c r="I29" s="175"/>
    </row>
    <row r="30" spans="1:9" x14ac:dyDescent="0.2">
      <c r="A30" s="183"/>
      <c r="B30" s="183"/>
      <c r="C30" s="183" t="s">
        <v>127</v>
      </c>
      <c r="D30" s="183"/>
      <c r="E30" s="183"/>
      <c r="F30" s="183"/>
      <c r="G30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SheetLayoutView="100" workbookViewId="0">
      <selection activeCell="D13" sqref="D1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23.140625" customWidth="1"/>
    <col min="6" max="6" width="15.140625" customWidth="1"/>
    <col min="7" max="7" width="15" customWidth="1"/>
    <col min="8" max="8" width="12" customWidth="1"/>
    <col min="9" max="9" width="11.28515625" customWidth="1"/>
  </cols>
  <sheetData>
    <row r="1" spans="1:9" ht="15" x14ac:dyDescent="0.3">
      <c r="A1" s="70" t="s">
        <v>443</v>
      </c>
      <c r="B1" s="73"/>
      <c r="C1" s="73"/>
      <c r="D1" s="73"/>
      <c r="E1" s="73"/>
      <c r="F1" s="73"/>
      <c r="G1" s="469" t="s">
        <v>97</v>
      </c>
      <c r="H1" s="469"/>
      <c r="I1" s="300"/>
    </row>
    <row r="2" spans="1:9" ht="15" x14ac:dyDescent="0.3">
      <c r="A2" s="72" t="s">
        <v>128</v>
      </c>
      <c r="B2" s="73"/>
      <c r="C2" s="73"/>
      <c r="D2" s="73"/>
      <c r="E2" s="73"/>
      <c r="F2" s="73"/>
      <c r="G2" s="463" t="s">
        <v>479</v>
      </c>
      <c r="H2" s="464"/>
      <c r="I2" s="72"/>
    </row>
    <row r="3" spans="1:9" ht="15" x14ac:dyDescent="0.3">
      <c r="A3" s="72"/>
      <c r="B3" s="72"/>
      <c r="C3" s="72"/>
      <c r="D3" s="72"/>
      <c r="E3" s="72"/>
      <c r="F3" s="72"/>
      <c r="G3" s="300"/>
      <c r="H3" s="300"/>
      <c r="I3" s="300"/>
    </row>
    <row r="4" spans="1:9" ht="15" x14ac:dyDescent="0.3">
      <c r="A4" s="73" t="s">
        <v>261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302" t="s">
        <v>478</v>
      </c>
      <c r="B5" s="76"/>
      <c r="C5" s="76"/>
      <c r="D5" s="76"/>
      <c r="E5" s="76"/>
      <c r="F5" s="76"/>
      <c r="G5" s="77"/>
      <c r="H5" s="77"/>
      <c r="I5" s="77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2">
      <c r="A7" s="296"/>
      <c r="B7" s="296"/>
      <c r="C7" s="296"/>
      <c r="D7" s="296"/>
      <c r="E7" s="296"/>
      <c r="F7" s="296"/>
      <c r="G7" s="74"/>
      <c r="H7" s="74"/>
      <c r="I7" s="300"/>
    </row>
    <row r="8" spans="1:9" ht="45" x14ac:dyDescent="0.2">
      <c r="A8" s="286" t="s">
        <v>64</v>
      </c>
      <c r="B8" s="75" t="s">
        <v>324</v>
      </c>
      <c r="C8" s="86" t="s">
        <v>325</v>
      </c>
      <c r="D8" s="86" t="s">
        <v>215</v>
      </c>
      <c r="E8" s="86" t="s">
        <v>328</v>
      </c>
      <c r="F8" s="86" t="s">
        <v>327</v>
      </c>
      <c r="G8" s="86" t="s">
        <v>369</v>
      </c>
      <c r="H8" s="75" t="s">
        <v>10</v>
      </c>
      <c r="I8" s="75" t="s">
        <v>9</v>
      </c>
    </row>
    <row r="9" spans="1:9" ht="60" x14ac:dyDescent="0.2">
      <c r="A9" s="287">
        <v>1</v>
      </c>
      <c r="B9" s="288" t="s">
        <v>590</v>
      </c>
      <c r="C9" s="83" t="s">
        <v>591</v>
      </c>
      <c r="D9" s="83" t="s">
        <v>592</v>
      </c>
      <c r="E9" s="381" t="s">
        <v>593</v>
      </c>
      <c r="F9" s="83" t="s">
        <v>594</v>
      </c>
      <c r="G9" s="83">
        <v>1</v>
      </c>
      <c r="H9" s="4">
        <v>15</v>
      </c>
      <c r="I9" s="4">
        <v>15</v>
      </c>
    </row>
    <row r="10" spans="1:9" ht="60" x14ac:dyDescent="0.2">
      <c r="A10" s="287">
        <v>2</v>
      </c>
      <c r="B10" s="288" t="s">
        <v>595</v>
      </c>
      <c r="C10" s="83" t="s">
        <v>596</v>
      </c>
      <c r="D10" s="83" t="s">
        <v>597</v>
      </c>
      <c r="E10" s="381" t="s">
        <v>593</v>
      </c>
      <c r="F10" s="83" t="s">
        <v>594</v>
      </c>
      <c r="G10" s="83">
        <v>1</v>
      </c>
      <c r="H10" s="4">
        <v>15</v>
      </c>
      <c r="I10" s="4">
        <v>15</v>
      </c>
    </row>
    <row r="11" spans="1:9" ht="60" x14ac:dyDescent="0.2">
      <c r="A11" s="287">
        <v>3</v>
      </c>
      <c r="B11" s="288" t="s">
        <v>598</v>
      </c>
      <c r="C11" s="83" t="s">
        <v>591</v>
      </c>
      <c r="D11" s="83" t="s">
        <v>599</v>
      </c>
      <c r="E11" s="381" t="s">
        <v>593</v>
      </c>
      <c r="F11" s="83" t="s">
        <v>594</v>
      </c>
      <c r="G11" s="83">
        <v>1</v>
      </c>
      <c r="H11" s="4">
        <v>15</v>
      </c>
      <c r="I11" s="4">
        <v>15</v>
      </c>
    </row>
    <row r="12" spans="1:9" ht="45" x14ac:dyDescent="0.2">
      <c r="A12" s="287">
        <v>4</v>
      </c>
      <c r="B12" s="288" t="s">
        <v>600</v>
      </c>
      <c r="C12" s="83" t="s">
        <v>601</v>
      </c>
      <c r="D12" s="83" t="s">
        <v>602</v>
      </c>
      <c r="E12" s="381" t="s">
        <v>603</v>
      </c>
      <c r="F12" s="83" t="s">
        <v>604</v>
      </c>
      <c r="G12" s="83">
        <v>1</v>
      </c>
      <c r="H12" s="4">
        <v>15</v>
      </c>
      <c r="I12" s="4">
        <v>15</v>
      </c>
    </row>
    <row r="13" spans="1:9" ht="45" x14ac:dyDescent="0.2">
      <c r="A13" s="287">
        <v>5</v>
      </c>
      <c r="B13" s="288" t="s">
        <v>605</v>
      </c>
      <c r="C13" s="83" t="s">
        <v>606</v>
      </c>
      <c r="D13" s="83">
        <v>62007006162</v>
      </c>
      <c r="E13" s="381" t="s">
        <v>603</v>
      </c>
      <c r="F13" s="83" t="s">
        <v>607</v>
      </c>
      <c r="G13" s="83">
        <v>2</v>
      </c>
      <c r="H13" s="4">
        <v>30</v>
      </c>
      <c r="I13" s="4">
        <v>30</v>
      </c>
    </row>
    <row r="14" spans="1:9" ht="45" x14ac:dyDescent="0.2">
      <c r="A14" s="287">
        <v>6</v>
      </c>
      <c r="B14" s="288" t="s">
        <v>608</v>
      </c>
      <c r="C14" s="83" t="s">
        <v>609</v>
      </c>
      <c r="D14" s="83" t="s">
        <v>610</v>
      </c>
      <c r="E14" s="381" t="s">
        <v>603</v>
      </c>
      <c r="F14" s="83" t="s">
        <v>607</v>
      </c>
      <c r="G14" s="83">
        <v>2</v>
      </c>
      <c r="H14" s="4">
        <v>30</v>
      </c>
      <c r="I14" s="4">
        <v>30</v>
      </c>
    </row>
    <row r="15" spans="1:9" ht="45" x14ac:dyDescent="0.2">
      <c r="A15" s="287">
        <v>7</v>
      </c>
      <c r="B15" s="288" t="s">
        <v>600</v>
      </c>
      <c r="C15" s="83" t="s">
        <v>601</v>
      </c>
      <c r="D15" s="83" t="s">
        <v>602</v>
      </c>
      <c r="E15" s="381" t="s">
        <v>603</v>
      </c>
      <c r="F15" s="83" t="s">
        <v>611</v>
      </c>
      <c r="G15" s="83">
        <v>2</v>
      </c>
      <c r="H15" s="4">
        <v>30</v>
      </c>
      <c r="I15" s="4">
        <v>30</v>
      </c>
    </row>
    <row r="16" spans="1:9" ht="45" x14ac:dyDescent="0.2">
      <c r="A16" s="287">
        <v>8</v>
      </c>
      <c r="B16" s="288" t="s">
        <v>612</v>
      </c>
      <c r="C16" s="83" t="s">
        <v>613</v>
      </c>
      <c r="D16" s="83" t="s">
        <v>614</v>
      </c>
      <c r="E16" s="381" t="s">
        <v>603</v>
      </c>
      <c r="F16" s="83" t="s">
        <v>611</v>
      </c>
      <c r="G16" s="83">
        <v>2</v>
      </c>
      <c r="H16" s="4">
        <v>30</v>
      </c>
      <c r="I16" s="4">
        <v>30</v>
      </c>
    </row>
    <row r="17" spans="1:9" ht="60" x14ac:dyDescent="0.2">
      <c r="A17" s="287">
        <v>9</v>
      </c>
      <c r="B17" s="288" t="s">
        <v>615</v>
      </c>
      <c r="C17" s="83" t="s">
        <v>616</v>
      </c>
      <c r="D17" s="83" t="s">
        <v>617</v>
      </c>
      <c r="E17" s="381" t="s">
        <v>603</v>
      </c>
      <c r="F17" s="83" t="s">
        <v>618</v>
      </c>
      <c r="G17" s="83">
        <v>2</v>
      </c>
      <c r="H17" s="4">
        <v>30</v>
      </c>
      <c r="I17" s="4">
        <v>30</v>
      </c>
    </row>
    <row r="18" spans="1:9" ht="60" x14ac:dyDescent="0.2">
      <c r="A18" s="287">
        <v>10</v>
      </c>
      <c r="B18" s="288" t="s">
        <v>619</v>
      </c>
      <c r="C18" s="83" t="s">
        <v>620</v>
      </c>
      <c r="D18" s="83" t="s">
        <v>621</v>
      </c>
      <c r="E18" s="381" t="s">
        <v>593</v>
      </c>
      <c r="F18" s="83" t="s">
        <v>622</v>
      </c>
      <c r="G18" s="83">
        <v>3</v>
      </c>
      <c r="H18" s="4">
        <v>45</v>
      </c>
      <c r="I18" s="4">
        <v>45</v>
      </c>
    </row>
    <row r="19" spans="1:9" ht="60" x14ac:dyDescent="0.2">
      <c r="A19" s="287">
        <v>11</v>
      </c>
      <c r="B19" s="288" t="s">
        <v>583</v>
      </c>
      <c r="C19" s="83" t="s">
        <v>596</v>
      </c>
      <c r="D19" s="83" t="s">
        <v>597</v>
      </c>
      <c r="E19" s="381" t="s">
        <v>593</v>
      </c>
      <c r="F19" s="83" t="s">
        <v>622</v>
      </c>
      <c r="G19" s="83">
        <v>3</v>
      </c>
      <c r="H19" s="4">
        <v>45</v>
      </c>
      <c r="I19" s="4">
        <v>45</v>
      </c>
    </row>
    <row r="20" spans="1:9" ht="60" x14ac:dyDescent="0.2">
      <c r="A20" s="287">
        <v>12</v>
      </c>
      <c r="B20" s="288" t="s">
        <v>623</v>
      </c>
      <c r="C20" s="83" t="s">
        <v>591</v>
      </c>
      <c r="D20" s="83" t="s">
        <v>599</v>
      </c>
      <c r="E20" s="381" t="s">
        <v>593</v>
      </c>
      <c r="F20" s="83" t="s">
        <v>622</v>
      </c>
      <c r="G20" s="83">
        <v>3</v>
      </c>
      <c r="H20" s="4">
        <v>45</v>
      </c>
      <c r="I20" s="4">
        <v>45</v>
      </c>
    </row>
    <row r="21" spans="1:9" ht="45" x14ac:dyDescent="0.2">
      <c r="A21" s="287">
        <v>13</v>
      </c>
      <c r="B21" s="288" t="s">
        <v>600</v>
      </c>
      <c r="C21" s="83" t="s">
        <v>601</v>
      </c>
      <c r="D21" s="83" t="s">
        <v>602</v>
      </c>
      <c r="E21" s="381" t="s">
        <v>603</v>
      </c>
      <c r="F21" s="83" t="s">
        <v>624</v>
      </c>
      <c r="G21" s="83">
        <v>1</v>
      </c>
      <c r="H21" s="4">
        <v>15</v>
      </c>
      <c r="I21" s="4">
        <v>15</v>
      </c>
    </row>
    <row r="22" spans="1:9" ht="45" x14ac:dyDescent="0.2">
      <c r="A22" s="287">
        <v>14</v>
      </c>
      <c r="B22" s="288" t="s">
        <v>586</v>
      </c>
      <c r="C22" s="83" t="s">
        <v>625</v>
      </c>
      <c r="D22" s="83" t="s">
        <v>626</v>
      </c>
      <c r="E22" s="381" t="s">
        <v>603</v>
      </c>
      <c r="F22" s="83" t="s">
        <v>624</v>
      </c>
      <c r="G22" s="83">
        <v>1</v>
      </c>
      <c r="H22" s="4">
        <v>15</v>
      </c>
      <c r="I22" s="4">
        <v>15</v>
      </c>
    </row>
    <row r="23" spans="1:9" ht="60" x14ac:dyDescent="0.2">
      <c r="A23" s="287">
        <v>15</v>
      </c>
      <c r="B23" s="288" t="s">
        <v>627</v>
      </c>
      <c r="C23" s="83" t="s">
        <v>628</v>
      </c>
      <c r="D23" s="83" t="s">
        <v>629</v>
      </c>
      <c r="E23" s="381" t="s">
        <v>630</v>
      </c>
      <c r="F23" s="83" t="s">
        <v>631</v>
      </c>
      <c r="G23" s="83">
        <v>1</v>
      </c>
      <c r="H23" s="4">
        <v>15</v>
      </c>
      <c r="I23" s="4">
        <v>15</v>
      </c>
    </row>
    <row r="24" spans="1:9" ht="60" x14ac:dyDescent="0.2">
      <c r="A24" s="287">
        <v>16</v>
      </c>
      <c r="B24" s="288" t="s">
        <v>590</v>
      </c>
      <c r="C24" s="83" t="s">
        <v>591</v>
      </c>
      <c r="D24" s="83" t="s">
        <v>592</v>
      </c>
      <c r="E24" s="381" t="s">
        <v>593</v>
      </c>
      <c r="F24" s="83" t="s">
        <v>632</v>
      </c>
      <c r="G24" s="83">
        <v>1</v>
      </c>
      <c r="H24" s="4">
        <v>15</v>
      </c>
      <c r="I24" s="4">
        <v>15</v>
      </c>
    </row>
    <row r="25" spans="1:9" ht="60" x14ac:dyDescent="0.2">
      <c r="A25" s="287">
        <v>17</v>
      </c>
      <c r="B25" s="288" t="s">
        <v>583</v>
      </c>
      <c r="C25" s="83" t="s">
        <v>596</v>
      </c>
      <c r="D25" s="83" t="s">
        <v>597</v>
      </c>
      <c r="E25" s="381" t="s">
        <v>593</v>
      </c>
      <c r="F25" s="83" t="s">
        <v>632</v>
      </c>
      <c r="G25" s="83">
        <v>1</v>
      </c>
      <c r="H25" s="4">
        <v>15</v>
      </c>
      <c r="I25" s="4">
        <v>15</v>
      </c>
    </row>
    <row r="26" spans="1:9" ht="60" x14ac:dyDescent="0.2">
      <c r="A26" s="287">
        <v>18</v>
      </c>
      <c r="B26" s="288" t="s">
        <v>619</v>
      </c>
      <c r="C26" s="83" t="s">
        <v>620</v>
      </c>
      <c r="D26" s="83" t="s">
        <v>621</v>
      </c>
      <c r="E26" s="381" t="s">
        <v>593</v>
      </c>
      <c r="F26" s="83" t="s">
        <v>632</v>
      </c>
      <c r="G26" s="83">
        <v>3</v>
      </c>
      <c r="H26" s="4">
        <v>185</v>
      </c>
      <c r="I26" s="4">
        <v>185</v>
      </c>
    </row>
    <row r="27" spans="1:9" ht="60" x14ac:dyDescent="0.2">
      <c r="A27" s="287">
        <v>19</v>
      </c>
      <c r="B27" s="288" t="s">
        <v>583</v>
      </c>
      <c r="C27" s="83" t="s">
        <v>596</v>
      </c>
      <c r="D27" s="83" t="s">
        <v>597</v>
      </c>
      <c r="E27" s="381" t="s">
        <v>593</v>
      </c>
      <c r="F27" s="83" t="s">
        <v>632</v>
      </c>
      <c r="G27" s="83">
        <v>3</v>
      </c>
      <c r="H27" s="4">
        <v>145</v>
      </c>
      <c r="I27" s="4">
        <v>145</v>
      </c>
    </row>
    <row r="28" spans="1:9" ht="60" x14ac:dyDescent="0.2">
      <c r="A28" s="287">
        <v>20</v>
      </c>
      <c r="B28" s="288" t="s">
        <v>623</v>
      </c>
      <c r="C28" s="83" t="s">
        <v>591</v>
      </c>
      <c r="D28" s="83" t="s">
        <v>599</v>
      </c>
      <c r="E28" s="381" t="s">
        <v>593</v>
      </c>
      <c r="F28" s="83" t="s">
        <v>632</v>
      </c>
      <c r="G28" s="83">
        <v>3</v>
      </c>
      <c r="H28" s="4">
        <v>145</v>
      </c>
      <c r="I28" s="4">
        <v>145</v>
      </c>
    </row>
    <row r="29" spans="1:9" ht="60" x14ac:dyDescent="0.2">
      <c r="A29" s="287">
        <v>21</v>
      </c>
      <c r="B29" s="288" t="s">
        <v>590</v>
      </c>
      <c r="C29" s="83" t="s">
        <v>591</v>
      </c>
      <c r="D29" s="83" t="s">
        <v>592</v>
      </c>
      <c r="E29" s="381" t="s">
        <v>593</v>
      </c>
      <c r="F29" s="83" t="s">
        <v>632</v>
      </c>
      <c r="G29" s="83">
        <v>3</v>
      </c>
      <c r="H29" s="4">
        <v>45</v>
      </c>
      <c r="I29" s="4">
        <v>45</v>
      </c>
    </row>
    <row r="30" spans="1:9" ht="15" x14ac:dyDescent="0.2">
      <c r="A30" s="287"/>
      <c r="B30" s="288"/>
      <c r="C30" s="83"/>
      <c r="D30" s="83"/>
      <c r="E30" s="83"/>
      <c r="F30" s="83"/>
      <c r="G30" s="83"/>
      <c r="H30" s="4"/>
      <c r="I30" s="4"/>
    </row>
    <row r="31" spans="1:9" ht="15" x14ac:dyDescent="0.2">
      <c r="A31" s="287"/>
      <c r="B31" s="288"/>
      <c r="C31" s="83"/>
      <c r="D31" s="83"/>
      <c r="E31" s="83"/>
      <c r="F31" s="83"/>
      <c r="G31" s="83"/>
      <c r="H31" s="4"/>
      <c r="I31" s="4"/>
    </row>
    <row r="32" spans="1:9" ht="15" x14ac:dyDescent="0.2">
      <c r="A32" s="287"/>
      <c r="B32" s="288"/>
      <c r="C32" s="83"/>
      <c r="D32" s="83"/>
      <c r="E32" s="83"/>
      <c r="F32" s="83"/>
      <c r="G32" s="83"/>
      <c r="H32" s="4"/>
      <c r="I32" s="4"/>
    </row>
    <row r="33" spans="1:9" ht="15" x14ac:dyDescent="0.2">
      <c r="A33" s="287"/>
      <c r="B33" s="288"/>
      <c r="C33" s="83"/>
      <c r="D33" s="83"/>
      <c r="E33" s="83"/>
      <c r="F33" s="83"/>
      <c r="G33" s="83"/>
      <c r="H33" s="4"/>
      <c r="I33" s="4"/>
    </row>
    <row r="34" spans="1:9" ht="15" x14ac:dyDescent="0.3">
      <c r="A34" s="287"/>
      <c r="B34" s="289"/>
      <c r="C34" s="95"/>
      <c r="D34" s="95"/>
      <c r="E34" s="95"/>
      <c r="F34" s="95"/>
      <c r="G34" s="95" t="s">
        <v>323</v>
      </c>
      <c r="H34" s="82">
        <f>SUM(H9:H33)</f>
        <v>940</v>
      </c>
      <c r="I34" s="82">
        <f>SUM(I9:I33)</f>
        <v>940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207" t="s">
        <v>444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207"/>
      <c r="B37" s="43"/>
      <c r="C37" s="43"/>
      <c r="D37" s="43"/>
      <c r="E37" s="43"/>
      <c r="F37" s="43"/>
      <c r="G37" s="2"/>
      <c r="H37" s="2"/>
    </row>
    <row r="38" spans="1:9" ht="15" x14ac:dyDescent="0.3">
      <c r="A38" s="207"/>
      <c r="B38" s="2"/>
      <c r="C38" s="2"/>
      <c r="D38" s="2"/>
      <c r="E38" s="2"/>
      <c r="F38" s="2"/>
      <c r="G38" s="2"/>
      <c r="H38" s="2"/>
    </row>
    <row r="39" spans="1:9" ht="15" x14ac:dyDescent="0.3">
      <c r="A39" s="20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5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5"/>
      <c r="B44" s="65" t="s">
        <v>258</v>
      </c>
      <c r="C44" s="65"/>
      <c r="D44" s="65"/>
      <c r="E44" s="65"/>
      <c r="F44" s="65"/>
      <c r="G44" s="2"/>
      <c r="H44" s="12"/>
    </row>
    <row r="45" spans="1:9" ht="15" x14ac:dyDescent="0.3">
      <c r="A45" s="2"/>
      <c r="B45" s="2" t="s">
        <v>257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127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445</v>
      </c>
      <c r="B1" s="70"/>
      <c r="C1" s="73"/>
      <c r="D1" s="73"/>
      <c r="E1" s="73"/>
      <c r="F1" s="73"/>
      <c r="G1" s="469" t="s">
        <v>97</v>
      </c>
      <c r="H1" s="469"/>
    </row>
    <row r="2" spans="1:10" ht="15" x14ac:dyDescent="0.3">
      <c r="A2" s="72" t="s">
        <v>128</v>
      </c>
      <c r="B2" s="70"/>
      <c r="C2" s="73"/>
      <c r="D2" s="73"/>
      <c r="E2" s="73"/>
      <c r="F2" s="73"/>
      <c r="G2" s="463" t="s">
        <v>479</v>
      </c>
      <c r="H2" s="464"/>
    </row>
    <row r="3" spans="1:10" ht="15" x14ac:dyDescent="0.3">
      <c r="A3" s="72"/>
      <c r="B3" s="72"/>
      <c r="C3" s="72"/>
      <c r="D3" s="72"/>
      <c r="E3" s="72"/>
      <c r="F3" s="72"/>
      <c r="G3" s="274"/>
      <c r="H3" s="274"/>
    </row>
    <row r="4" spans="1:10" ht="15" x14ac:dyDescent="0.3">
      <c r="A4" s="73" t="s">
        <v>261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383" t="s">
        <v>633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73"/>
      <c r="B7" s="273"/>
      <c r="C7" s="273"/>
      <c r="D7" s="273"/>
      <c r="E7" s="273"/>
      <c r="F7" s="273"/>
      <c r="G7" s="74"/>
      <c r="H7" s="74"/>
    </row>
    <row r="8" spans="1:10" ht="30" x14ac:dyDescent="0.2">
      <c r="A8" s="86" t="s">
        <v>64</v>
      </c>
      <c r="B8" s="86" t="s">
        <v>324</v>
      </c>
      <c r="C8" s="86" t="s">
        <v>325</v>
      </c>
      <c r="D8" s="86" t="s">
        <v>215</v>
      </c>
      <c r="E8" s="86" t="s">
        <v>332</v>
      </c>
      <c r="F8" s="86" t="s">
        <v>326</v>
      </c>
      <c r="G8" s="75" t="s">
        <v>10</v>
      </c>
      <c r="H8" s="75" t="s">
        <v>9</v>
      </c>
      <c r="J8" s="218" t="s">
        <v>331</v>
      </c>
    </row>
    <row r="9" spans="1:10" ht="15" x14ac:dyDescent="0.2">
      <c r="A9" s="94"/>
      <c r="B9" s="94"/>
      <c r="C9" s="94"/>
      <c r="D9" s="94"/>
      <c r="E9" s="94"/>
      <c r="F9" s="94"/>
      <c r="G9" s="4"/>
      <c r="H9" s="4"/>
      <c r="J9" s="218" t="s">
        <v>0</v>
      </c>
    </row>
    <row r="10" spans="1:10" ht="15" x14ac:dyDescent="0.2">
      <c r="A10" s="94"/>
      <c r="B10" s="94"/>
      <c r="C10" s="94"/>
      <c r="D10" s="94"/>
      <c r="E10" s="94"/>
      <c r="F10" s="94"/>
      <c r="G10" s="4"/>
      <c r="H10" s="4"/>
    </row>
    <row r="11" spans="1:10" ht="15" x14ac:dyDescent="0.2">
      <c r="A11" s="83"/>
      <c r="B11" s="83"/>
      <c r="C11" s="83"/>
      <c r="D11" s="83"/>
      <c r="E11" s="83"/>
      <c r="F11" s="83"/>
      <c r="G11" s="4"/>
      <c r="H11" s="4"/>
    </row>
    <row r="12" spans="1:10" ht="15" x14ac:dyDescent="0.2">
      <c r="A12" s="83"/>
      <c r="B12" s="83"/>
      <c r="C12" s="83"/>
      <c r="D12" s="83"/>
      <c r="E12" s="83"/>
      <c r="F12" s="83"/>
      <c r="G12" s="4"/>
      <c r="H12" s="4"/>
    </row>
    <row r="13" spans="1:10" ht="15" x14ac:dyDescent="0.2">
      <c r="A13" s="83"/>
      <c r="B13" s="83"/>
      <c r="C13" s="83"/>
      <c r="D13" s="83"/>
      <c r="E13" s="83"/>
      <c r="F13" s="83"/>
      <c r="G13" s="4"/>
      <c r="H13" s="4"/>
    </row>
    <row r="14" spans="1:10" ht="15" x14ac:dyDescent="0.2">
      <c r="A14" s="83"/>
      <c r="B14" s="83"/>
      <c r="C14" s="83"/>
      <c r="D14" s="83"/>
      <c r="E14" s="83"/>
      <c r="F14" s="83"/>
      <c r="G14" s="4"/>
      <c r="H14" s="4"/>
    </row>
    <row r="15" spans="1:10" ht="15" x14ac:dyDescent="0.2">
      <c r="A15" s="83"/>
      <c r="B15" s="83"/>
      <c r="C15" s="83"/>
      <c r="D15" s="83"/>
      <c r="E15" s="83"/>
      <c r="F15" s="83"/>
      <c r="G15" s="4"/>
      <c r="H15" s="4"/>
    </row>
    <row r="16" spans="1:10" ht="15" x14ac:dyDescent="0.2">
      <c r="A16" s="83"/>
      <c r="B16" s="83"/>
      <c r="C16" s="83"/>
      <c r="D16" s="83"/>
      <c r="E16" s="83"/>
      <c r="F16" s="83"/>
      <c r="G16" s="4"/>
      <c r="H16" s="4"/>
    </row>
    <row r="17" spans="1:8" ht="15" x14ac:dyDescent="0.2">
      <c r="A17" s="83"/>
      <c r="B17" s="83"/>
      <c r="C17" s="83"/>
      <c r="D17" s="83"/>
      <c r="E17" s="83"/>
      <c r="F17" s="83"/>
      <c r="G17" s="4"/>
      <c r="H17" s="4"/>
    </row>
    <row r="18" spans="1:8" ht="15" x14ac:dyDescent="0.2">
      <c r="A18" s="83"/>
      <c r="B18" s="83"/>
      <c r="C18" s="83"/>
      <c r="D18" s="83"/>
      <c r="E18" s="83"/>
      <c r="F18" s="83"/>
      <c r="G18" s="4"/>
      <c r="H18" s="4"/>
    </row>
    <row r="19" spans="1:8" ht="15" x14ac:dyDescent="0.2">
      <c r="A19" s="83"/>
      <c r="B19" s="83"/>
      <c r="C19" s="83"/>
      <c r="D19" s="83"/>
      <c r="E19" s="83"/>
      <c r="F19" s="83"/>
      <c r="G19" s="4"/>
      <c r="H19" s="4"/>
    </row>
    <row r="20" spans="1:8" ht="15" x14ac:dyDescent="0.2">
      <c r="A20" s="83"/>
      <c r="B20" s="83"/>
      <c r="C20" s="83"/>
      <c r="D20" s="83"/>
      <c r="E20" s="83"/>
      <c r="F20" s="83"/>
      <c r="G20" s="4"/>
      <c r="H20" s="4"/>
    </row>
    <row r="21" spans="1:8" ht="15" x14ac:dyDescent="0.2">
      <c r="A21" s="83"/>
      <c r="B21" s="83"/>
      <c r="C21" s="83"/>
      <c r="D21" s="83"/>
      <c r="E21" s="83"/>
      <c r="F21" s="83"/>
      <c r="G21" s="4"/>
      <c r="H21" s="4"/>
    </row>
    <row r="22" spans="1:8" ht="15" x14ac:dyDescent="0.2">
      <c r="A22" s="83"/>
      <c r="B22" s="83"/>
      <c r="C22" s="83"/>
      <c r="D22" s="83"/>
      <c r="E22" s="83"/>
      <c r="F22" s="83"/>
      <c r="G22" s="4"/>
      <c r="H22" s="4"/>
    </row>
    <row r="23" spans="1:8" ht="15" x14ac:dyDescent="0.2">
      <c r="A23" s="83"/>
      <c r="B23" s="83"/>
      <c r="C23" s="83"/>
      <c r="D23" s="83"/>
      <c r="E23" s="83"/>
      <c r="F23" s="83"/>
      <c r="G23" s="4"/>
      <c r="H23" s="4"/>
    </row>
    <row r="24" spans="1:8" ht="15" x14ac:dyDescent="0.2">
      <c r="A24" s="83"/>
      <c r="B24" s="83"/>
      <c r="C24" s="83"/>
      <c r="D24" s="83"/>
      <c r="E24" s="83"/>
      <c r="F24" s="83"/>
      <c r="G24" s="4"/>
      <c r="H24" s="4"/>
    </row>
    <row r="25" spans="1:8" ht="15" x14ac:dyDescent="0.2">
      <c r="A25" s="83"/>
      <c r="B25" s="83"/>
      <c r="C25" s="83"/>
      <c r="D25" s="83"/>
      <c r="E25" s="83"/>
      <c r="F25" s="83"/>
      <c r="G25" s="4"/>
      <c r="H25" s="4"/>
    </row>
    <row r="26" spans="1:8" ht="15" x14ac:dyDescent="0.2">
      <c r="A26" s="83"/>
      <c r="B26" s="83"/>
      <c r="C26" s="83"/>
      <c r="D26" s="83"/>
      <c r="E26" s="83"/>
      <c r="F26" s="83"/>
      <c r="G26" s="4"/>
      <c r="H26" s="4"/>
    </row>
    <row r="27" spans="1:8" ht="15" x14ac:dyDescent="0.2">
      <c r="A27" s="83"/>
      <c r="B27" s="83"/>
      <c r="C27" s="83"/>
      <c r="D27" s="83"/>
      <c r="E27" s="83"/>
      <c r="F27" s="83"/>
      <c r="G27" s="4"/>
      <c r="H27" s="4"/>
    </row>
    <row r="28" spans="1:8" ht="15" x14ac:dyDescent="0.2">
      <c r="A28" s="83"/>
      <c r="B28" s="83"/>
      <c r="C28" s="83"/>
      <c r="D28" s="83"/>
      <c r="E28" s="83"/>
      <c r="F28" s="83"/>
      <c r="G28" s="4"/>
      <c r="H28" s="4"/>
    </row>
    <row r="29" spans="1:8" ht="15" x14ac:dyDescent="0.2">
      <c r="A29" s="83"/>
      <c r="B29" s="83"/>
      <c r="C29" s="83"/>
      <c r="D29" s="83"/>
      <c r="E29" s="83"/>
      <c r="F29" s="83"/>
      <c r="G29" s="4"/>
      <c r="H29" s="4"/>
    </row>
    <row r="30" spans="1:8" ht="15" x14ac:dyDescent="0.2">
      <c r="A30" s="83"/>
      <c r="B30" s="83"/>
      <c r="C30" s="83"/>
      <c r="D30" s="83"/>
      <c r="E30" s="83"/>
      <c r="F30" s="83"/>
      <c r="G30" s="4"/>
      <c r="H30" s="4"/>
    </row>
    <row r="31" spans="1:8" ht="15" x14ac:dyDescent="0.2">
      <c r="A31" s="83"/>
      <c r="B31" s="83"/>
      <c r="C31" s="83"/>
      <c r="D31" s="83"/>
      <c r="E31" s="83"/>
      <c r="F31" s="83"/>
      <c r="G31" s="4"/>
      <c r="H31" s="4"/>
    </row>
    <row r="32" spans="1:8" ht="15" x14ac:dyDescent="0.2">
      <c r="A32" s="83"/>
      <c r="B32" s="83"/>
      <c r="C32" s="83"/>
      <c r="D32" s="83"/>
      <c r="E32" s="83"/>
      <c r="F32" s="83"/>
      <c r="G32" s="4"/>
      <c r="H32" s="4"/>
    </row>
    <row r="33" spans="1:9" ht="15" x14ac:dyDescent="0.2">
      <c r="A33" s="83"/>
      <c r="B33" s="83"/>
      <c r="C33" s="83"/>
      <c r="D33" s="83"/>
      <c r="E33" s="83"/>
      <c r="F33" s="83"/>
      <c r="G33" s="4"/>
      <c r="H33" s="4"/>
    </row>
    <row r="34" spans="1:9" ht="15" x14ac:dyDescent="0.3">
      <c r="A34" s="83"/>
      <c r="B34" s="95"/>
      <c r="C34" s="95"/>
      <c r="D34" s="95"/>
      <c r="E34" s="95"/>
      <c r="F34" s="95" t="s">
        <v>330</v>
      </c>
      <c r="G34" s="82">
        <f>SUM(G9:G33)</f>
        <v>0</v>
      </c>
      <c r="H34" s="82">
        <f>SUM(H9:H33)</f>
        <v>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 x14ac:dyDescent="0.3">
      <c r="A36" s="217" t="s">
        <v>446</v>
      </c>
      <c r="B36" s="217"/>
      <c r="C36" s="216"/>
      <c r="D36" s="216"/>
      <c r="E36" s="216"/>
      <c r="F36" s="216"/>
      <c r="G36" s="216"/>
      <c r="H36" s="175"/>
      <c r="I36" s="175"/>
    </row>
    <row r="37" spans="1:9" ht="15" x14ac:dyDescent="0.3">
      <c r="A37" s="217"/>
      <c r="B37" s="217"/>
      <c r="C37" s="216"/>
      <c r="D37" s="216"/>
      <c r="E37" s="216"/>
      <c r="F37" s="216"/>
      <c r="G37" s="216"/>
      <c r="H37" s="175"/>
      <c r="I37" s="175"/>
    </row>
    <row r="38" spans="1:9" ht="15" x14ac:dyDescent="0.3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 x14ac:dyDescent="0.2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 x14ac:dyDescent="0.3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 x14ac:dyDescent="0.3">
      <c r="A44" s="181"/>
      <c r="B44" s="181"/>
      <c r="C44" s="181" t="s">
        <v>408</v>
      </c>
      <c r="D44" s="181"/>
      <c r="E44" s="216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257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2016-05-25T12:06:09Z</cp:lastPrinted>
  <dcterms:created xsi:type="dcterms:W3CDTF">2011-12-27T13:20:18Z</dcterms:created>
  <dcterms:modified xsi:type="dcterms:W3CDTF">2016-07-11T07:41:18Z</dcterms:modified>
</cp:coreProperties>
</file>