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43" r:id="rId6"/>
    <sheet name="ფორმა N5.3" sheetId="44" r:id="rId7"/>
    <sheet name="ფორმა 5.4" sheetId="34" r:id="rId8"/>
    <sheet name="ფორმა N7" sheetId="12" r:id="rId9"/>
    <sheet name="ფორმა N8" sheetId="46" r:id="rId10"/>
    <sheet name="ფორმა N 8.1" sheetId="18" r:id="rId11"/>
    <sheet name="ფორმა N9" sheetId="47" r:id="rId12"/>
    <sheet name="ფორმა N9.1" sheetId="16" r:id="rId13"/>
    <sheet name="ფორმა N9.2" sheetId="48" r:id="rId14"/>
    <sheet name="ფორმა 9.3" sheetId="25" r:id="rId15"/>
    <sheet name="ფორმა 9.4" sheetId="49" r:id="rId16"/>
    <sheet name="ფორმა 9.5" sheetId="32" r:id="rId17"/>
    <sheet name="ფორმა 9.6" sheetId="39" r:id="rId18"/>
    <sheet name="ფორმა N 9.7" sheetId="4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18" hidden="1">'ფორმა N 9.7'!$A$8:$L$567</definedName>
    <definedName name="_xlnm._FilterDatabase" localSheetId="0" hidden="1">'ფორმა N1'!$A$9:$M$22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N5.1'!$B$9:$D$32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5">'ფორმა 5.2'!$A$1:$I$48</definedName>
    <definedName name="_xlnm.Print_Area" localSheetId="7">'ფორმა 5.4'!$A$1:$H$46</definedName>
    <definedName name="_xlnm.Print_Area" localSheetId="16">'ფორმა 9.5'!$A$1:$L$21</definedName>
    <definedName name="_xlnm.Print_Area" localSheetId="17">'ფორმა 9.6'!$A$1:$I$21</definedName>
    <definedName name="_xlnm.Print_Area" localSheetId="10">'ფორმა N 8.1'!$A$1:$G$37</definedName>
    <definedName name="_xlnm.Print_Area" localSheetId="18">'ფორმა N 9.7'!$A$1:$I$579</definedName>
    <definedName name="_xlnm.Print_Area" localSheetId="0">'ფორმა N1'!$A$1:$M$39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6">'ფორმა N5.3'!$A$1:$I$26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F569" i="45" l="1"/>
  <c r="D14" i="12"/>
  <c r="C14" i="12"/>
  <c r="D29" i="8"/>
  <c r="C29" i="8"/>
  <c r="D14" i="27"/>
  <c r="C14" i="27"/>
  <c r="D51" i="8"/>
  <c r="C51" i="8"/>
  <c r="D21" i="8"/>
  <c r="D25" i="8"/>
  <c r="C25" i="8"/>
  <c r="D24" i="8"/>
  <c r="C24" i="8"/>
  <c r="C21" i="8"/>
  <c r="D26" i="8"/>
  <c r="C26" i="8"/>
  <c r="C17" i="8" s="1"/>
  <c r="I10" i="46"/>
  <c r="A4" i="49"/>
  <c r="A4" i="48"/>
  <c r="J39" i="47"/>
  <c r="J36" i="47"/>
  <c r="I39" i="47"/>
  <c r="H39" i="47"/>
  <c r="H36" i="47" s="1"/>
  <c r="G39" i="47"/>
  <c r="G36" i="47" s="1"/>
  <c r="F39" i="47"/>
  <c r="F36" i="47"/>
  <c r="E39" i="47"/>
  <c r="D39" i="47"/>
  <c r="D36" i="47" s="1"/>
  <c r="C39" i="47"/>
  <c r="C36" i="47" s="1"/>
  <c r="B39" i="47"/>
  <c r="B36" i="47" s="1"/>
  <c r="I36" i="47"/>
  <c r="E36" i="47"/>
  <c r="J32" i="47"/>
  <c r="I32" i="47"/>
  <c r="H32" i="47"/>
  <c r="G32" i="47"/>
  <c r="F32" i="47"/>
  <c r="E32" i="47"/>
  <c r="D32" i="47"/>
  <c r="C32" i="47"/>
  <c r="B32" i="47"/>
  <c r="J31" i="47"/>
  <c r="J24" i="47" s="1"/>
  <c r="I31" i="47"/>
  <c r="I24" i="47" s="1"/>
  <c r="H24" i="47"/>
  <c r="G24" i="47"/>
  <c r="F24" i="47"/>
  <c r="E24" i="47"/>
  <c r="D24" i="47"/>
  <c r="C24" i="47"/>
  <c r="B24" i="47"/>
  <c r="J21" i="47"/>
  <c r="J19" i="47"/>
  <c r="J17" i="47" s="1"/>
  <c r="I21" i="47"/>
  <c r="I19" i="47"/>
  <c r="I17" i="47" s="1"/>
  <c r="I9" i="47" s="1"/>
  <c r="H19" i="47"/>
  <c r="H17" i="47" s="1"/>
  <c r="H9" i="47" s="1"/>
  <c r="G19" i="47"/>
  <c r="G17" i="47"/>
  <c r="F19" i="47"/>
  <c r="F17" i="47" s="1"/>
  <c r="F9" i="47" s="1"/>
  <c r="E19" i="47"/>
  <c r="E17" i="47" s="1"/>
  <c r="D19" i="47"/>
  <c r="D17" i="47"/>
  <c r="C19" i="47"/>
  <c r="C17" i="47" s="1"/>
  <c r="B19" i="47"/>
  <c r="B17" i="47"/>
  <c r="J16" i="47"/>
  <c r="J15" i="47"/>
  <c r="J14" i="47"/>
  <c r="J9" i="47" s="1"/>
  <c r="I15" i="47"/>
  <c r="I14" i="47"/>
  <c r="H14" i="47"/>
  <c r="G14" i="47"/>
  <c r="F14" i="47"/>
  <c r="E14" i="47"/>
  <c r="D14" i="47"/>
  <c r="C14" i="47"/>
  <c r="C9" i="47" s="1"/>
  <c r="B14" i="47"/>
  <c r="J10" i="47"/>
  <c r="I10" i="47"/>
  <c r="H10" i="47"/>
  <c r="G10" i="47"/>
  <c r="G9" i="47" s="1"/>
  <c r="F10" i="47"/>
  <c r="E10" i="47"/>
  <c r="D10" i="47"/>
  <c r="D9" i="47" s="1"/>
  <c r="C10" i="47"/>
  <c r="B10" i="47"/>
  <c r="B9" i="47" s="1"/>
  <c r="A4" i="47"/>
  <c r="A4" i="46"/>
  <c r="I11" i="46"/>
  <c r="I12" i="46"/>
  <c r="A4" i="45"/>
  <c r="H14" i="44"/>
  <c r="G14" i="44"/>
  <c r="A4" i="44"/>
  <c r="A4" i="43"/>
  <c r="D10" i="8"/>
  <c r="C14" i="8"/>
  <c r="C13" i="8" s="1"/>
  <c r="I569" i="45"/>
  <c r="D75" i="8"/>
  <c r="C75" i="8"/>
  <c r="D26" i="7"/>
  <c r="C26" i="7"/>
  <c r="D26" i="3"/>
  <c r="C26" i="3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25" i="7"/>
  <c r="C25" i="7"/>
  <c r="D18" i="7"/>
  <c r="D15" i="7"/>
  <c r="C15" i="7"/>
  <c r="D12" i="7"/>
  <c r="D10" i="7" s="1"/>
  <c r="D9" i="7" s="1"/>
  <c r="C12" i="7"/>
  <c r="C10" i="7"/>
  <c r="C46" i="8"/>
  <c r="C36" i="8"/>
  <c r="A4" i="39"/>
  <c r="D14" i="8"/>
  <c r="D46" i="8"/>
  <c r="D36" i="8"/>
  <c r="H34" i="34"/>
  <c r="G34" i="34"/>
  <c r="A4" i="34"/>
  <c r="A4" i="32"/>
  <c r="D57" i="8"/>
  <c r="C57" i="8"/>
  <c r="D33" i="27"/>
  <c r="C33" i="27"/>
  <c r="A5" i="27"/>
  <c r="G25" i="18"/>
  <c r="G24" i="18"/>
  <c r="G23" i="18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C64" i="12"/>
  <c r="D64" i="12"/>
  <c r="C10" i="8"/>
  <c r="C9" i="8" s="1"/>
  <c r="A4" i="16"/>
  <c r="A4" i="12"/>
  <c r="A4" i="8"/>
  <c r="A4" i="7"/>
  <c r="D71" i="8"/>
  <c r="C71" i="8"/>
  <c r="D45" i="12"/>
  <c r="D44" i="12" s="1"/>
  <c r="C45" i="12"/>
  <c r="C44" i="12" s="1"/>
  <c r="D34" i="12"/>
  <c r="C34" i="12"/>
  <c r="D11" i="12"/>
  <c r="D10" i="12" s="1"/>
  <c r="C11" i="12"/>
  <c r="C10" i="12"/>
  <c r="D63" i="8"/>
  <c r="C32" i="8"/>
  <c r="D18" i="3"/>
  <c r="C18" i="3"/>
  <c r="D15" i="3"/>
  <c r="C15" i="3"/>
  <c r="C10" i="3" s="1"/>
  <c r="C9" i="3" s="1"/>
  <c r="D12" i="3"/>
  <c r="C25" i="3"/>
  <c r="D10" i="3"/>
  <c r="D9" i="3"/>
  <c r="D25" i="3"/>
  <c r="D17" i="8"/>
  <c r="D13" i="8"/>
  <c r="D9" i="8" s="1"/>
  <c r="C9" i="7"/>
  <c r="G569" i="45"/>
  <c r="E9" i="47" l="1"/>
</calcChain>
</file>

<file path=xl/sharedStrings.xml><?xml version="1.0" encoding="utf-8"?>
<sst xmlns="http://schemas.openxmlformats.org/spreadsheetml/2006/main" count="2679" uniqueCount="1740">
  <si>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</si>
  <si>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</si>
  <si>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</si>
  <si>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</si>
  <si>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</si>
  <si>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</si>
  <si>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</si>
  <si>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</si>
  <si>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</si>
  <si>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</si>
  <si>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</si>
  <si>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</si>
  <si>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</si>
  <si>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</si>
  <si>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</si>
  <si>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</si>
  <si>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</si>
  <si>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</si>
  <si>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</si>
  <si>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</si>
  <si>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</si>
  <si>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</si>
  <si>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</si>
  <si>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</si>
  <si>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</si>
  <si>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</si>
  <si>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</si>
  <si>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</si>
  <si>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</si>
  <si>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</si>
  <si>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</si>
  <si>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</si>
  <si>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</si>
  <si>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</si>
  <si>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</si>
  <si>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</si>
  <si>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</si>
  <si>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</si>
  <si>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</si>
  <si>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</si>
  <si>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</si>
  <si>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</si>
  <si>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</si>
  <si>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</si>
  <si>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</si>
  <si>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</si>
  <si>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</si>
  <si>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</si>
  <si>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</si>
  <si>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</si>
  <si>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</si>
  <si>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</si>
  <si>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</si>
  <si>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</si>
  <si>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</si>
  <si>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</si>
  <si>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</si>
  <si>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</si>
  <si>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</si>
  <si>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</si>
  <si>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</si>
  <si>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</si>
  <si>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</si>
  <si>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</si>
  <si>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</si>
  <si>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</si>
  <si>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</si>
  <si>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</si>
  <si>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</si>
  <si>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</si>
  <si>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</si>
  <si>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</si>
  <si>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</si>
  <si>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</si>
  <si>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</si>
  <si>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</si>
  <si>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</si>
  <si>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</si>
  <si>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</si>
  <si>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</si>
  <si>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</si>
  <si>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</si>
  <si>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</si>
  <si>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</si>
  <si>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</si>
  <si>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</si>
  <si>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</si>
  <si>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</si>
  <si>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</si>
  <si>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</si>
  <si>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</si>
  <si>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</si>
  <si>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</si>
  <si>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</si>
  <si>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</si>
  <si>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</si>
  <si>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</si>
  <si>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</si>
  <si>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</si>
  <si>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</si>
  <si>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</si>
  <si>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</si>
  <si>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</si>
  <si>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</si>
  <si>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</si>
  <si>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</si>
  <si>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</si>
  <si>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</si>
  <si>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</si>
  <si>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</si>
  <si>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</si>
  <si>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</si>
  <si>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</si>
  <si>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</si>
  <si>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</si>
  <si>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</si>
  <si>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</si>
  <si>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</si>
  <si>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</si>
  <si>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</si>
  <si>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</si>
  <si>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</si>
  <si>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</si>
  <si>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</si>
  <si>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</si>
  <si>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</si>
  <si>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</si>
  <si>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</si>
  <si>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</si>
  <si>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</si>
  <si>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</si>
  <si>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</si>
  <si>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</si>
  <si>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</si>
  <si>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</si>
  <si>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</si>
  <si>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</si>
  <si>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</si>
  <si>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</si>
  <si>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</si>
  <si>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</si>
  <si>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</si>
  <si>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</si>
  <si>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</si>
  <si>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</si>
  <si>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</si>
  <si>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</si>
  <si>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</si>
  <si>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</si>
  <si>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</si>
  <si>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</si>
  <si>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</si>
  <si>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</si>
  <si>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</si>
  <si>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</si>
  <si>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</si>
  <si>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</si>
  <si>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</si>
  <si>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</si>
  <si>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</si>
  <si>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</si>
  <si>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</si>
  <si>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</si>
  <si>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</si>
  <si>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</si>
  <si>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</si>
  <si>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</si>
  <si>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</si>
  <si>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</si>
  <si>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</si>
  <si>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</si>
  <si>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</si>
  <si>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</si>
  <si>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</si>
  <si>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</si>
  <si>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</si>
  <si>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</si>
  <si>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</si>
  <si>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</si>
  <si>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</si>
  <si>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</si>
  <si>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</si>
  <si>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</si>
  <si>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</si>
  <si>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</si>
  <si>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</si>
  <si>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</si>
  <si>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</si>
  <si>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</si>
  <si>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</si>
  <si>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</si>
  <si>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</si>
  <si>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</si>
  <si>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</si>
  <si>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</si>
  <si>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</si>
  <si>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</si>
  <si>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</si>
  <si>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</si>
  <si>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</si>
  <si>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</si>
  <si>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</si>
  <si>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</si>
  <si>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</si>
  <si>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</si>
  <si>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</si>
  <si>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</si>
  <si>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</si>
  <si>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</si>
  <si>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</si>
  <si>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</si>
  <si>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</si>
  <si>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</si>
  <si>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</si>
  <si>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</si>
  <si>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</si>
  <si>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</si>
  <si>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</si>
  <si>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</si>
  <si>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</si>
  <si>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</si>
  <si>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</si>
  <si>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</si>
  <si>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</si>
  <si>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</si>
  <si>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</si>
  <si>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</si>
  <si>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</si>
  <si>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</si>
  <si>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</si>
  <si>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</si>
  <si>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</si>
  <si>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</si>
  <si>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</si>
  <si>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</si>
  <si>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</si>
  <si>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</si>
  <si>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</si>
  <si>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</si>
  <si>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</si>
  <si>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</si>
  <si>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</si>
  <si>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</si>
  <si>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</si>
  <si>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</si>
  <si>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</si>
  <si>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</si>
  <si>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</si>
  <si>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</si>
  <si>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</si>
  <si>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</si>
  <si>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</si>
  <si>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</si>
  <si>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</si>
  <si>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</si>
  <si>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</si>
  <si>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</si>
  <si>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</si>
  <si>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</si>
  <si>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</si>
  <si>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</si>
  <si>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</si>
  <si>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</si>
  <si>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</si>
  <si>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</si>
  <si>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</si>
  <si>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</si>
  <si>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</si>
  <si>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</si>
  <si>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</si>
  <si>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</si>
  <si>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</si>
  <si>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</si>
  <si>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</si>
  <si>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</si>
  <si>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</si>
  <si>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</si>
  <si>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</si>
  <si>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</si>
  <si>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</si>
  <si>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</si>
  <si>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</si>
  <si>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</si>
  <si>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</si>
  <si>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</si>
  <si>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</si>
  <si>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</si>
  <si>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</si>
  <si>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</si>
  <si>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</si>
  <si>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</si>
  <si>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</si>
  <si>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</si>
  <si>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</si>
  <si>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</si>
  <si>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</si>
  <si>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</si>
  <si>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</si>
  <si>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</si>
  <si>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</si>
  <si>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</si>
  <si>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</si>
  <si>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</si>
  <si>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</si>
  <si>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</si>
  <si>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</si>
  <si>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</si>
  <si>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</si>
  <si>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</si>
  <si>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</si>
  <si>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</si>
  <si>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</si>
  <si>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</si>
  <si>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</si>
  <si>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</si>
  <si>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</si>
  <si>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</si>
  <si>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</si>
  <si>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</si>
  <si>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</si>
  <si>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</si>
  <si>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</si>
  <si>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</si>
  <si>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</si>
  <si>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</si>
  <si>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</si>
  <si>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</si>
  <si>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</si>
  <si>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</si>
  <si>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</si>
  <si>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</si>
  <si>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</si>
  <si>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</si>
  <si>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</si>
  <si>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</si>
  <si>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</si>
  <si>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</si>
  <si>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</si>
  <si>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</si>
  <si>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</si>
  <si>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</si>
  <si>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</si>
  <si>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</si>
  <si>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</si>
  <si>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</si>
  <si>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</si>
  <si>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</si>
  <si>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</si>
  <si>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</si>
  <si>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</si>
  <si>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</si>
  <si>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</si>
  <si>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</si>
  <si>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</si>
  <si>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</si>
  <si>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</si>
  <si>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</si>
  <si>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</si>
  <si>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</si>
  <si>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</si>
  <si>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</si>
  <si>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</si>
  <si>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</si>
  <si>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</si>
  <si>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</si>
  <si>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</si>
  <si>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</si>
  <si>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</si>
  <si>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</si>
  <si>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</si>
  <si>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</si>
  <si>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</si>
  <si>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</si>
  <si>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</si>
  <si>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</si>
  <si>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</si>
  <si>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</si>
  <si>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</si>
  <si>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</si>
  <si>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</si>
  <si>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</si>
  <si>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</si>
  <si>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</si>
  <si>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</si>
  <si>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</si>
  <si>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</si>
  <si>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</si>
  <si>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</si>
  <si>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</si>
  <si>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</si>
  <si>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</si>
  <si>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</si>
  <si>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</si>
  <si>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</si>
  <si>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</si>
  <si>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</si>
  <si>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</si>
  <si>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</si>
  <si>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</si>
  <si>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</si>
  <si>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</si>
  <si>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</si>
  <si>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</si>
  <si>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</si>
  <si>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</si>
  <si>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</si>
  <si>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</si>
  <si>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</si>
  <si>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</si>
  <si>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</si>
  <si>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</si>
  <si>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</si>
  <si>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</si>
  <si>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</si>
  <si>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</si>
  <si>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</si>
  <si>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</si>
  <si>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</si>
  <si>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</si>
  <si>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</si>
  <si>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</si>
  <si>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</si>
  <si>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</si>
  <si>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</si>
  <si>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</si>
  <si>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</si>
  <si>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</si>
  <si>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</si>
  <si>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</si>
  <si>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</si>
  <si>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</si>
  <si>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</si>
  <si>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</si>
  <si>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</si>
  <si>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</si>
  <si>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</si>
  <si>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</si>
  <si>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</si>
  <si>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</si>
  <si>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</si>
  <si>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</si>
  <si>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</si>
  <si>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</si>
  <si>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</si>
  <si>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</si>
  <si>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ბეჭდვითი მომსახურეობა</t>
  </si>
  <si>
    <t>ა/ტ მომსახურეობა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</si>
  <si>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</si>
  <si>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</si>
  <si>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</si>
  <si>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</si>
  <si>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</si>
  <si>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</si>
  <si>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</si>
  <si>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</si>
  <si>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</si>
  <si>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</si>
  <si>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კვლევის ხარჯი</t>
  </si>
  <si>
    <t>სასცენო მოწყობილობებით მომსახურეობა</t>
  </si>
  <si>
    <t>საინფორმაციო მომსახურეობა</t>
  </si>
  <si>
    <t>მონიტორით მომსახურეობა</t>
  </si>
  <si>
    <t>პიროტექნიკური მომსახურეობა</t>
  </si>
  <si>
    <t>განათებით მომსახურეობა</t>
  </si>
  <si>
    <t>გახმოვანებით მომსახურეობა</t>
  </si>
  <si>
    <t>ვიდეო გადაღებით მომსახურეობა</t>
  </si>
  <si>
    <t>რეჟისურა</t>
  </si>
  <si>
    <t>ვიდეო სიგნალის მოწოდება</t>
  </si>
  <si>
    <t>1.2.15.13</t>
  </si>
  <si>
    <t>სპორტული ღონისძიების ხარჯი</t>
  </si>
  <si>
    <t>1.2.15.14</t>
  </si>
  <si>
    <t>ნერგების ხარჯი</t>
  </si>
  <si>
    <t>1.2.15.15</t>
  </si>
  <si>
    <t>ფოტო მომსახურეობა</t>
  </si>
  <si>
    <t>1.2.15.16</t>
  </si>
  <si>
    <t xml:space="preserve">საშემოსავლო </t>
  </si>
  <si>
    <t>1.2.15.17</t>
  </si>
  <si>
    <t>თანხის დაბრუნება</t>
  </si>
  <si>
    <t>1.2.15.18</t>
  </si>
  <si>
    <t>მუსიკალური გაფორმება; საკონცერტო ნომრები და სხვა გასართობი ღონისძიებები</t>
  </si>
  <si>
    <t>სხვადასხვა ხარჯები (ბაჟი)</t>
  </si>
  <si>
    <t>წარმომადგენელთა ანაზღაურება</t>
  </si>
  <si>
    <t>1.2.15.19</t>
  </si>
  <si>
    <t>აგიტატორები</t>
  </si>
  <si>
    <r>
      <t xml:space="preserve">ხელმძღვანელი                                            ბუღალტერი </t>
    </r>
    <r>
      <rPr>
        <sz val="12"/>
        <rFont val="Sylfaen"/>
        <family val="1"/>
      </rPr>
      <t>(ან საამისოდ უფლებამოსილი</t>
    </r>
    <r>
      <rPr>
        <b/>
        <sz val="12"/>
        <rFont val="Sylfaen"/>
        <family val="1"/>
      </rPr>
      <t xml:space="preserve"> </t>
    </r>
  </si>
  <si>
    <t>მპგ "თავისუფალი დემოკრატები"</t>
  </si>
  <si>
    <t>გიორგი</t>
  </si>
  <si>
    <r>
      <t xml:space="preserve">ხელმძღვანელი                                        ბუღალტერი </t>
    </r>
    <r>
      <rPr>
        <sz val="14"/>
        <rFont val="Sylfaen"/>
        <family val="1"/>
      </rPr>
      <t>(ან საამისოდ უფლებამოსილი</t>
    </r>
    <r>
      <rPr>
        <b/>
        <sz val="14"/>
        <rFont val="Sylfaen"/>
        <family val="1"/>
      </rPr>
      <t xml:space="preserve"> </t>
    </r>
  </si>
  <si>
    <r>
      <rPr>
        <b/>
        <sz val="14"/>
        <rFont val="Sylfaen"/>
        <family val="1"/>
      </rPr>
      <t>ბუღალტერი</t>
    </r>
    <r>
      <rPr>
        <sz val="14"/>
        <rFont val="Sylfaen"/>
        <family val="1"/>
      </rPr>
      <t xml:space="preserve"> (ან საამისოდ უფლებამოსილი </t>
    </r>
  </si>
  <si>
    <t>ფუნტი სტერლინგი</t>
  </si>
  <si>
    <t>ევრო</t>
  </si>
  <si>
    <t>აშშ დოლარი</t>
  </si>
  <si>
    <t>GE78TB1908736180100004/GBP</t>
  </si>
  <si>
    <t>GE78TB1908736180100004/EUR</t>
  </si>
  <si>
    <t>GE78TB1908736180100004/USD</t>
  </si>
  <si>
    <t>GE61TB1908736080100003/GEL</t>
  </si>
  <si>
    <t>მეორადი</t>
  </si>
  <si>
    <t>JLJ106</t>
  </si>
  <si>
    <t>RAV4</t>
  </si>
  <si>
    <t xml:space="preserve">ტოიოტა </t>
  </si>
  <si>
    <t>მსუბუქი მაღალი გამავლობის</t>
  </si>
  <si>
    <t>OVO680</t>
  </si>
  <si>
    <t>პრადო</t>
  </si>
  <si>
    <t>ტოიოტა</t>
  </si>
  <si>
    <t>ოფისი</t>
  </si>
  <si>
    <t>205172230</t>
  </si>
  <si>
    <t>შპს „პიკაჯეო“</t>
  </si>
  <si>
    <t>ჯამი:</t>
  </si>
  <si>
    <t>სხვა ხარჯები (ფონდი "ქართული ოცნება")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</si>
  <si>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</si>
  <si>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</si>
  <si>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</si>
  <si>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</si>
  <si>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</si>
  <si>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</si>
  <si>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</si>
  <si>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</si>
  <si>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</si>
  <si>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</si>
  <si>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</si>
  <si>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</si>
  <si>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</si>
  <si>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</si>
  <si>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</si>
  <si>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</si>
  <si>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</si>
  <si>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</si>
  <si>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</si>
  <si>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</si>
  <si>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</si>
  <si>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</si>
  <si>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</si>
  <si>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</si>
  <si>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</si>
  <si>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</si>
  <si>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</si>
  <si>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</si>
  <si>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</si>
  <si>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</si>
  <si>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</si>
  <si>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</si>
  <si>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</si>
  <si>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</si>
  <si>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</si>
  <si>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</si>
  <si>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</si>
  <si>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</si>
  <si>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</si>
  <si>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</si>
  <si>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</si>
  <si>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</si>
  <si>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</si>
  <si>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</si>
  <si>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</si>
  <si>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</si>
  <si>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</si>
  <si>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</si>
  <si>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</si>
  <si>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</si>
  <si>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</si>
  <si>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</si>
  <si>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</si>
  <si>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</si>
  <si>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</si>
  <si>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</si>
  <si>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</si>
  <si>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</si>
  <si>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</si>
  <si>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</si>
  <si>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</si>
  <si>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</si>
  <si>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</si>
  <si>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</si>
  <si>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</si>
  <si>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</si>
  <si>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</si>
  <si>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</si>
  <si>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</si>
  <si>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</si>
  <si>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</si>
  <si>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</si>
  <si>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</si>
  <si>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</si>
  <si>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</si>
  <si>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</si>
  <si>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</si>
  <si>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</si>
  <si>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</si>
  <si>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</si>
  <si>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</si>
  <si>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</si>
  <si>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</si>
  <si>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</si>
  <si>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</si>
  <si>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</si>
  <si>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</si>
  <si>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</si>
  <si>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</si>
  <si>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</si>
  <si>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</si>
  <si>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</si>
  <si>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</si>
  <si>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</si>
  <si>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</si>
  <si>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</si>
  <si>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</si>
  <si>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</si>
  <si>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</si>
  <si>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</si>
  <si>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</si>
  <si>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</si>
  <si>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</si>
  <si>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</si>
  <si>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</si>
  <si>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</si>
  <si>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</si>
  <si>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</si>
  <si>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</si>
  <si>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</si>
  <si>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</si>
  <si>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</si>
  <si>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</si>
  <si>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</si>
  <si>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</si>
  <si>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</si>
  <si>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</si>
  <si>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</si>
  <si>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</si>
  <si>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</si>
  <si>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</si>
  <si>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</si>
  <si>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</si>
  <si>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</si>
  <si>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</si>
  <si>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</si>
  <si>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</si>
  <si>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</si>
  <si>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</si>
  <si>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</si>
  <si>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</si>
  <si>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</si>
  <si>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</si>
  <si>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</si>
  <si>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</si>
  <si>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</si>
  <si>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</si>
  <si>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</si>
  <si>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</si>
  <si>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</si>
  <si>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</si>
  <si>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</si>
  <si>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</si>
  <si>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</si>
  <si>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</si>
  <si>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</si>
  <si>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</si>
  <si>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</si>
  <si>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</si>
  <si>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</si>
  <si>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</si>
  <si>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</si>
  <si>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</si>
  <si>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</si>
  <si>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</si>
  <si>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</si>
  <si>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</si>
  <si>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</si>
  <si>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</si>
  <si>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</si>
  <si>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</si>
  <si>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</si>
  <si>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</si>
  <si>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</si>
  <si>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</si>
  <si>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</si>
  <si>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</si>
  <si>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</si>
  <si>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</si>
  <si>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</si>
  <si>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</si>
  <si>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</si>
  <si>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</si>
  <si>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</si>
  <si>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</si>
  <si>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</si>
  <si>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</si>
  <si>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</si>
  <si>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</si>
  <si>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</si>
  <si>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</si>
  <si>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</si>
  <si>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</si>
  <si>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</si>
  <si>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</si>
  <si>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</si>
  <si>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</si>
  <si>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</si>
  <si>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</si>
  <si>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</si>
  <si>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</si>
  <si>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</si>
  <si>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</si>
  <si>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</si>
  <si>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</si>
  <si>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</si>
  <si>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</si>
  <si>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</si>
  <si>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</si>
  <si>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</si>
  <si>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</si>
  <si>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</si>
  <si>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</si>
  <si>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</si>
  <si>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</si>
  <si>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</si>
  <si>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</si>
  <si>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</si>
  <si>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</si>
  <si>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</si>
  <si>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</si>
  <si>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</si>
  <si>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</si>
  <si>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</si>
  <si>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</si>
  <si>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</si>
  <si>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</si>
  <si>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</si>
  <si>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</si>
  <si>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</si>
  <si>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</si>
  <si>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</si>
  <si>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</si>
  <si>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</si>
  <si>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</si>
  <si>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</si>
  <si>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</si>
  <si>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</si>
  <si>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</si>
  <si>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</si>
  <si>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</si>
  <si>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</si>
  <si>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</si>
  <si>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</si>
  <si>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</si>
  <si>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</si>
  <si>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</si>
  <si>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</si>
  <si>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</si>
  <si>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</si>
  <si>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</si>
  <si>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</si>
  <si>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</si>
  <si>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</si>
  <si>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</si>
  <si>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</si>
  <si>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</si>
  <si>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</si>
  <si>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</si>
  <si>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</si>
  <si>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</si>
  <si>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</si>
  <si>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</si>
  <si>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</si>
  <si>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</si>
  <si>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</si>
  <si>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</si>
  <si>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</si>
  <si>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</si>
  <si>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</si>
  <si>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</si>
  <si>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</si>
  <si>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</si>
  <si>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</si>
  <si>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</si>
  <si>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</si>
  <si>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</si>
  <si>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</si>
  <si>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</si>
  <si>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</si>
  <si>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</si>
  <si>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</si>
  <si>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</si>
  <si>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</si>
  <si>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</si>
  <si>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</si>
  <si>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</si>
  <si>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</si>
  <si>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</si>
  <si>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</si>
  <si>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</si>
  <si>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</si>
  <si>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</si>
  <si>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</si>
  <si>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</si>
  <si>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</si>
  <si>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</si>
  <si>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</si>
  <si>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</si>
  <si>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</si>
  <si>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</si>
  <si>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</si>
  <si>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</si>
  <si>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</si>
  <si>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</si>
  <si>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</si>
  <si>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</si>
  <si>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</si>
  <si>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</si>
  <si>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</si>
  <si>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</si>
  <si>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</si>
  <si>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</si>
  <si>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</si>
  <si>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</si>
  <si>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</si>
  <si>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</si>
  <si>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</si>
  <si>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</si>
  <si>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</si>
  <si>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</si>
  <si>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</si>
  <si>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</si>
  <si>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</si>
  <si>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</si>
  <si>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</si>
  <si>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</si>
  <si>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</si>
  <si>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</si>
  <si>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</si>
  <si>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</si>
  <si>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</si>
  <si>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</si>
  <si>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</si>
  <si>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</si>
  <si>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</si>
  <si>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</si>
  <si>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</si>
  <si>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</si>
  <si>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</si>
  <si>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</si>
  <si>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</si>
  <si>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</si>
  <si>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</si>
  <si>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</si>
  <si>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</si>
  <si>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</si>
  <si>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</si>
  <si>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</si>
  <si>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</si>
  <si>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</si>
  <si>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</si>
  <si>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</si>
  <si>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</si>
  <si>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</si>
  <si>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</si>
  <si>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</si>
  <si>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</si>
  <si>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</si>
  <si>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</si>
  <si>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</si>
  <si>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</si>
  <si>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</si>
  <si>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</si>
  <si>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</si>
  <si>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</si>
  <si>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</si>
  <si>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</si>
  <si>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</si>
  <si>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</si>
  <si>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</si>
  <si>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</si>
  <si>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</si>
  <si>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</si>
  <si>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</si>
  <si>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</si>
  <si>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</si>
  <si>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</si>
  <si>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</si>
  <si>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</si>
  <si>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</si>
  <si>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</si>
  <si>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</si>
  <si>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</si>
  <si>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</si>
  <si>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</si>
  <si>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</si>
  <si>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</si>
  <si>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</si>
  <si>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</si>
  <si>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</si>
  <si>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</si>
  <si>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</si>
  <si>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</si>
  <si>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</si>
  <si>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</si>
  <si>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</si>
  <si>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</si>
  <si>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</si>
  <si>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</si>
  <si>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</si>
  <si>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</si>
  <si>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</si>
  <si>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</si>
  <si>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</si>
  <si>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</si>
  <si>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</si>
  <si>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</si>
  <si>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</si>
  <si>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</si>
  <si>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</si>
  <si>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</si>
  <si>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</si>
  <si>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</si>
  <si>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</si>
  <si>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</si>
  <si>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</si>
  <si>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</si>
  <si>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</si>
  <si>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</si>
  <si>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</si>
  <si>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</si>
  <si>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</si>
  <si>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</si>
  <si>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</si>
  <si>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</si>
  <si>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</si>
  <si>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</si>
  <si>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</si>
  <si>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</si>
  <si>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</si>
  <si>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</si>
  <si>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</si>
  <si>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</si>
  <si>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</si>
  <si>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</si>
  <si>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</si>
  <si>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</si>
  <si>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</si>
  <si>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</si>
  <si>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</si>
  <si>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</si>
  <si>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</si>
  <si>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</si>
  <si>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</si>
  <si>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</si>
  <si>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</si>
  <si>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</si>
  <si>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</si>
  <si>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</si>
  <si>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</si>
  <si>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</si>
  <si>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</si>
  <si>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</si>
  <si>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</si>
  <si>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</si>
  <si>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</si>
  <si>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</si>
  <si>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</si>
  <si>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</si>
  <si>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</si>
  <si>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</si>
  <si>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</si>
  <si>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</si>
  <si>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</si>
  <si>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</si>
  <si>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</si>
  <si>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</si>
  <si>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</si>
  <si>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</si>
  <si>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</si>
  <si>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</si>
  <si>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</si>
  <si>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</si>
  <si>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</si>
  <si>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</si>
  <si>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</si>
  <si>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</si>
  <si>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</si>
  <si>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</si>
  <si>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</si>
  <si>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</si>
  <si>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</si>
  <si>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</si>
  <si>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</si>
  <si>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</si>
  <si>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</si>
  <si>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</si>
  <si>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</si>
  <si>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</si>
  <si>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</si>
  <si>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</si>
  <si>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</si>
  <si>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</si>
  <si>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</si>
  <si>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</si>
  <si>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</si>
  <si>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</si>
  <si>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</si>
  <si>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</si>
  <si>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</si>
  <si>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</si>
  <si>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</si>
  <si>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</si>
  <si>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</si>
  <si>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</si>
  <si>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</si>
  <si>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</si>
  <si>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</si>
  <si>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</si>
  <si>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</si>
  <si>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</si>
  <si>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</si>
  <si>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</si>
  <si>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</si>
  <si>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</si>
  <si>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</si>
  <si>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</si>
  <si>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</si>
  <si>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</si>
  <si>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</si>
  <si>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</si>
  <si>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</si>
  <si>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</si>
  <si>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</si>
  <si>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</si>
  <si>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</si>
  <si>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</si>
  <si>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</si>
  <si>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</si>
  <si>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</si>
  <si>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</si>
  <si>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</si>
  <si>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</si>
  <si>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</si>
  <si>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</si>
  <si>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</si>
  <si>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</si>
  <si>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</si>
  <si>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</si>
  <si>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</si>
  <si>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</si>
  <si>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</si>
  <si>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</si>
  <si>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</si>
  <si>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</si>
  <si>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</si>
  <si>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</si>
  <si>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</si>
  <si>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</si>
  <si>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</si>
  <si>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</si>
  <si>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</si>
  <si>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</si>
  <si>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</si>
  <si>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</si>
  <si>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</si>
  <si>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</si>
  <si>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</si>
  <si>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</si>
  <si>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</si>
  <si>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</si>
  <si>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</si>
  <si>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</si>
  <si>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</si>
  <si>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</si>
  <si>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</si>
  <si>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</si>
  <si>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</si>
  <si>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</si>
  <si>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</si>
  <si>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</si>
  <si>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</si>
  <si>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</si>
  <si>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</si>
  <si>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</si>
  <si>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</si>
  <si>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</si>
  <si>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</si>
  <si>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</si>
  <si>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</si>
  <si>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</si>
  <si>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</si>
  <si>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</si>
  <si>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</si>
  <si>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</si>
  <si>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</si>
  <si>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</si>
  <si>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</si>
  <si>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</si>
  <si>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</si>
  <si>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</si>
  <si>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</si>
  <si>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</si>
  <si>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</si>
  <si>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</si>
  <si>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</si>
  <si>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</si>
  <si>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</si>
  <si>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</si>
  <si>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</si>
  <si>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</si>
  <si>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</si>
  <si>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</si>
  <si>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</si>
  <si>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</si>
  <si>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</si>
  <si>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</si>
  <si>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</si>
  <si>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</si>
  <si>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</si>
  <si>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</si>
  <si>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</si>
  <si>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</si>
  <si>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</si>
  <si>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</si>
  <si>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</si>
  <si>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</si>
  <si>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</si>
  <si>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</si>
  <si>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</si>
  <si>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</si>
  <si>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</si>
  <si>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</si>
  <si>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</si>
  <si>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</si>
  <si>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</si>
  <si>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</si>
  <si>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</si>
  <si>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</si>
  <si>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</si>
  <si>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</si>
  <si>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</si>
  <si>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</si>
  <si>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</si>
  <si>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</si>
  <si>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</si>
  <si>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</si>
  <si>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</si>
  <si>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</si>
  <si>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</si>
  <si>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</si>
  <si>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</si>
  <si>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</si>
  <si>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</si>
  <si>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</si>
  <si>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</si>
  <si>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</si>
  <si>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</si>
  <si>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</si>
  <si>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</si>
  <si>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</si>
  <si>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</si>
  <si>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</si>
  <si>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</si>
  <si>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</si>
  <si>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</si>
  <si>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</si>
  <si>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</si>
  <si>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</si>
  <si>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</si>
  <si>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</si>
  <si>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</si>
  <si>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</si>
  <si>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</si>
  <si>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</si>
  <si>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</si>
  <si>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</si>
  <si>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</si>
  <si>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</si>
  <si>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</si>
  <si>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</si>
  <si>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</si>
  <si>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</si>
  <si>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</si>
  <si>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</si>
  <si>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</si>
  <si>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</si>
  <si>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</si>
  <si>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</si>
  <si>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</si>
  <si>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</si>
  <si>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</si>
  <si>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</si>
  <si>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</si>
  <si>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</si>
  <si>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</si>
  <si>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</si>
  <si>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</si>
  <si>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</si>
  <si>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</si>
  <si>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</si>
  <si>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</si>
  <si>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</si>
  <si>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</si>
  <si>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</si>
  <si>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</si>
  <si>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</si>
  <si>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</si>
  <si>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</si>
  <si>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</si>
  <si>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</si>
  <si>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</si>
  <si>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</si>
  <si>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</si>
  <si>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</si>
  <si>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</si>
  <si>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</si>
  <si>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</si>
  <si>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</si>
  <si>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</si>
  <si>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</si>
  <si>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</si>
  <si>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</si>
  <si>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</si>
  <si>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</si>
  <si>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</si>
  <si>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</si>
  <si>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</si>
  <si>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</si>
  <si>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</si>
  <si>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</si>
  <si>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</si>
  <si>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</si>
  <si>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</si>
  <si>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</si>
  <si>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</si>
  <si>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</si>
  <si>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</si>
  <si>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</si>
  <si>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</si>
  <si>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</si>
  <si>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</si>
  <si>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</si>
  <si>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</si>
  <si>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</si>
  <si>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</si>
  <si>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</si>
  <si>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</si>
  <si>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</si>
  <si>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</si>
  <si>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</si>
  <si>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</si>
  <si>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</si>
  <si>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</si>
  <si>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</si>
  <si>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</si>
  <si>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</si>
  <si>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</si>
  <si>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</si>
  <si>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</si>
  <si>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</si>
  <si>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</si>
  <si>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</si>
  <si>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</si>
  <si>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</si>
  <si>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</si>
  <si>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</si>
  <si>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</si>
  <si>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</si>
  <si>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</si>
  <si>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</si>
  <si>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</si>
  <si>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</si>
  <si>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</si>
  <si>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</si>
  <si>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</si>
  <si>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</si>
  <si>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</si>
  <si>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</si>
  <si>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</si>
  <si>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</si>
  <si>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</si>
  <si>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</si>
  <si>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</si>
  <si>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</si>
  <si>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</si>
  <si>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</si>
  <si>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</si>
  <si>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</si>
  <si>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</si>
  <si>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</si>
  <si>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</si>
  <si>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</si>
  <si>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</si>
  <si>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</si>
  <si>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</si>
  <si>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</si>
  <si>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</si>
  <si>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</si>
  <si>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</si>
  <si>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</si>
  <si>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</si>
  <si>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</si>
  <si>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</si>
  <si>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</si>
  <si>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</si>
  <si>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</si>
  <si>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</si>
  <si>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</si>
  <si>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</si>
  <si>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</si>
  <si>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</si>
  <si>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</si>
  <si>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</si>
  <si>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</si>
  <si>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</si>
  <si>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</si>
  <si>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</si>
  <si>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</si>
  <si>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</si>
  <si>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</si>
  <si>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</si>
  <si>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</si>
  <si>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</si>
  <si>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</si>
  <si>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</si>
  <si>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</si>
  <si>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</si>
  <si>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</si>
  <si>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</si>
  <si>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</si>
  <si>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</si>
  <si>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</si>
  <si>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</si>
  <si>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</si>
  <si>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</si>
  <si>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</si>
  <si>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</si>
  <si>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</si>
  <si>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</si>
  <si>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</si>
  <si>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</si>
  <si>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</si>
  <si>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</si>
  <si>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</si>
  <si>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</si>
  <si>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</si>
  <si>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</si>
  <si>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</si>
  <si>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</si>
  <si>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</si>
  <si>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</si>
  <si>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</si>
  <si>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</si>
  <si>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</si>
  <si>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</si>
  <si>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</si>
  <si>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</si>
  <si>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</si>
  <si>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</si>
  <si>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</si>
  <si>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</si>
  <si>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</si>
  <si>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</si>
  <si>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</si>
  <si>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</si>
  <si>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</si>
  <si>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</si>
  <si>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</si>
  <si>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</si>
  <si>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</si>
  <si>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</si>
  <si>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</si>
  <si>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</si>
  <si>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</si>
  <si>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</si>
  <si>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</si>
  <si>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</si>
  <si>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</si>
  <si>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</si>
  <si>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</si>
  <si>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</si>
  <si>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</si>
  <si>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</si>
  <si>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</si>
  <si>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</si>
  <si>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</si>
  <si>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</si>
  <si>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</si>
  <si>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</si>
  <si>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</si>
  <si>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</si>
  <si>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</si>
  <si>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</si>
  <si>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</si>
  <si>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</si>
  <si>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</si>
  <si>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</si>
  <si>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</si>
  <si>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</si>
  <si>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</si>
  <si>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</si>
  <si>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</si>
  <si>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</si>
  <si>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</si>
  <si>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</si>
  <si>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</si>
  <si>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</si>
  <si>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</si>
  <si>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</si>
  <si>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</si>
  <si>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</si>
  <si>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</si>
  <si>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</si>
  <si>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</si>
  <si>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</si>
  <si>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</si>
  <si>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</si>
  <si>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</si>
  <si>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</si>
  <si>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</si>
  <si>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</si>
  <si>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</si>
  <si>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</si>
  <si>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</si>
  <si>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</si>
  <si>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</si>
  <si>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</si>
  <si>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</si>
  <si>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</si>
  <si>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</si>
  <si>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</si>
  <si>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</si>
  <si>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</si>
  <si>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</si>
  <si>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</si>
  <si>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</si>
  <si>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</si>
  <si>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</si>
  <si>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</si>
  <si>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</si>
  <si>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</si>
  <si>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</si>
  <si>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</si>
  <si>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</si>
  <si>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</si>
  <si>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</si>
  <si>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</si>
  <si>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</si>
  <si>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</si>
  <si>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</si>
  <si>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</si>
  <si>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</si>
  <si>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</si>
  <si>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</si>
  <si>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</si>
  <si>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</si>
  <si>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</si>
  <si>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</si>
  <si>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</si>
  <si>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</si>
  <si>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</si>
  <si>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</si>
  <si>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</si>
  <si>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</si>
  <si>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</si>
  <si>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</si>
  <si>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</si>
  <si>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</si>
  <si>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</si>
  <si>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</si>
  <si>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</si>
  <si>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</si>
  <si>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</si>
  <si>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</si>
  <si>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</si>
  <si>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</si>
  <si>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</si>
  <si>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</si>
  <si>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</si>
  <si>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</si>
  <si>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</si>
  <si>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</si>
  <si>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</si>
  <si>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</si>
  <si>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</si>
  <si>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</si>
  <si>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</si>
  <si>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</si>
  <si>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</si>
  <si>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</si>
  <si>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</si>
  <si>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</si>
  <si>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</si>
  <si>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</si>
  <si>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</si>
  <si>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</si>
  <si>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</si>
  <si>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</si>
  <si>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</si>
  <si>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</si>
  <si>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</si>
  <si>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</si>
  <si>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</si>
  <si>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</si>
  <si>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</si>
  <si>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</si>
  <si>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</si>
  <si>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</si>
  <si>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</si>
  <si>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</si>
  <si>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</si>
  <si>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</si>
  <si>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</si>
  <si>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</si>
  <si>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</si>
  <si>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</si>
  <si>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</si>
  <si>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</si>
  <si>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</si>
  <si>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</si>
  <si>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</si>
  <si>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</si>
  <si>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</si>
  <si>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</si>
  <si>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</si>
  <si>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</si>
  <si>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</si>
  <si>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</si>
  <si>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</si>
  <si>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</si>
  <si>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</si>
  <si>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</si>
  <si>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</si>
  <si>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</si>
  <si>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</si>
  <si>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</si>
  <si>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</si>
  <si>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</si>
  <si>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</si>
  <si>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</si>
  <si>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</si>
  <si>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</si>
  <si>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</si>
  <si>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</si>
  <si>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</si>
  <si>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</si>
  <si>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</si>
  <si>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</si>
  <si>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,,თეგეტა მოტორსი"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</si>
  <si>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</si>
  <si>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</si>
  <si>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</si>
  <si>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</si>
  <si>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</si>
  <si>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</si>
  <si>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</si>
  <si>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</si>
  <si>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</si>
  <si>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</si>
  <si>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</si>
  <si>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</si>
  <si>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</si>
  <si>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</si>
  <si>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</si>
  <si>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</si>
  <si>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</si>
  <si>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</si>
  <si>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</si>
  <si>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</si>
  <si>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</si>
  <si>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204447713</t>
  </si>
  <si>
    <t>საკანც.საქ.</t>
  </si>
  <si>
    <t>05.02.2015</t>
  </si>
  <si>
    <t>ა/მ შეკეთება</t>
  </si>
  <si>
    <t>ნინო</t>
  </si>
  <si>
    <t>23.03.2016-12.04.2016</t>
  </si>
  <si>
    <t>ქ. თბილისი, ი. ჭაჭავაძის გამზ. # 75, კორპ. 7/13,ფართი არის ზაგესში</t>
  </si>
  <si>
    <t xml:space="preserve">ქ. თბილისი, ი. ჭაჭავაძის გამზ. # 7, </t>
  </si>
  <si>
    <t>48 თვე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</si>
  <si>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</si>
  <si>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</si>
  <si>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</si>
  <si>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</si>
  <si>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</si>
  <si>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</si>
  <si>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</si>
  <si>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</si>
  <si>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</si>
  <si>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</si>
  <si>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</si>
  <si>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</si>
  <si>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</si>
  <si>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</si>
  <si>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</si>
  <si>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</si>
  <si>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</si>
  <si>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</si>
  <si>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</si>
  <si>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</si>
  <si>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</si>
  <si>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</si>
  <si>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ქ. თბილისი, ა.წერეთლის გამზ. #61</t>
  </si>
  <si>
    <t>11 თვე</t>
  </si>
  <si>
    <t>0102702873</t>
  </si>
  <si>
    <t>ედუარდ</t>
  </si>
  <si>
    <t>აირაპეტიანი</t>
  </si>
  <si>
    <t>წყალტუბო,დედაენის  ქუჩა #11</t>
  </si>
  <si>
    <t xml:space="preserve">ოლია </t>
  </si>
  <si>
    <t>კირთაძე</t>
  </si>
  <si>
    <t>12 თვე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</si>
  <si>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</si>
  <si>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</si>
  <si>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</si>
  <si>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</si>
  <si>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</si>
  <si>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დ.აღმაშენებლის გამზირი #115</t>
  </si>
  <si>
    <t>01005006434</t>
  </si>
  <si>
    <t>ელერდაშვილი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</si>
  <si>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</si>
  <si>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</si>
  <si>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</si>
  <si>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</si>
  <si>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</si>
  <si>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01025017776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</si>
  <si>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</si>
  <si>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</si>
  <si>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</si>
  <si>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</si>
  <si>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</si>
  <si>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</si>
  <si>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</si>
  <si>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</si>
  <si>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</si>
  <si>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</si>
  <si>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3 თვე</t>
  </si>
  <si>
    <t>ბათუმი, ფარნავაზ მეფის ქუჩა #41</t>
  </si>
  <si>
    <t>მარეზი</t>
  </si>
  <si>
    <t>მესხი</t>
  </si>
  <si>
    <t>თბილისი, კრწანისის ქ. #14, კორპ. 2,</t>
  </si>
  <si>
    <t>9 თვე</t>
  </si>
  <si>
    <t>ჯანელიძე</t>
  </si>
  <si>
    <t>10 თვე</t>
  </si>
  <si>
    <t>ქუთაისი, ნიუპორტის ქ. #5.</t>
  </si>
  <si>
    <t>25,03,2016</t>
  </si>
  <si>
    <t>ფულადი შემოწირულობა</t>
  </si>
  <si>
    <t>აბაშიძე</t>
  </si>
  <si>
    <t>ზურაბ</t>
  </si>
  <si>
    <t>01024012319</t>
  </si>
  <si>
    <t>28,03,2016</t>
  </si>
  <si>
    <t>ჩიქოვანი</t>
  </si>
  <si>
    <t>ირაკლი</t>
  </si>
  <si>
    <t>19031003538</t>
  </si>
  <si>
    <t>GE62TB7908745067800003/GEL</t>
  </si>
  <si>
    <t>GE62TB7908745067800003/USD</t>
  </si>
  <si>
    <t>GE62TB7908745067800003/EUR</t>
  </si>
  <si>
    <r>
      <t xml:space="preserve">შპს </t>
    </r>
    <r>
      <rPr>
        <sz val="10"/>
        <color indexed="8"/>
        <rFont val="AcadNusx"/>
      </rPr>
      <t>lizi jorjia</t>
    </r>
  </si>
  <si>
    <t>31,12,2014</t>
  </si>
  <si>
    <t>შპს „უნიქოლორი"</t>
  </si>
  <si>
    <t>31,12,2015</t>
  </si>
  <si>
    <t>ქარცივაძე თამარ</t>
  </si>
  <si>
    <t>33001056327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</si>
  <si>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</si>
  <si>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</si>
  <si>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</si>
  <si>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</si>
  <si>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</si>
  <si>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</si>
  <si>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</si>
  <si>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</si>
  <si>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</si>
  <si>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</si>
  <si>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30,10,2015</t>
  </si>
  <si>
    <t>შპს „ცოდნისა“</t>
  </si>
  <si>
    <t>211344188</t>
  </si>
  <si>
    <t>აუდიტ. მომსახ.</t>
  </si>
  <si>
    <t>შპს „ვი თი ჯგუფი“</t>
  </si>
  <si>
    <t>205143824</t>
  </si>
  <si>
    <t>30,11,2015</t>
  </si>
  <si>
    <t>შპს „საერთაშორისო სახლი“</t>
  </si>
  <si>
    <t>404401811</t>
  </si>
  <si>
    <t>ბასილია ნინო</t>
  </si>
  <si>
    <t>61001025501</t>
  </si>
  <si>
    <t>კევლიშვილი ჯურხა</t>
  </si>
  <si>
    <t>შათირიშვილი ავთანდილ</t>
  </si>
  <si>
    <t>04,12,2015</t>
  </si>
  <si>
    <t>შპს „41 გრადუსი“</t>
  </si>
  <si>
    <t>404393599</t>
  </si>
  <si>
    <t>წარმომადგ.</t>
  </si>
  <si>
    <t>08,07,2015</t>
  </si>
  <si>
    <t>შპს „ბორჯომი ვოთერს“</t>
  </si>
  <si>
    <t>226146872</t>
  </si>
  <si>
    <t>მინერ. წყალი</t>
  </si>
  <si>
    <t>05.12.2015</t>
  </si>
  <si>
    <t>შპს უნიგრუპი</t>
  </si>
  <si>
    <t>205054894</t>
  </si>
  <si>
    <t>საწვავი</t>
  </si>
  <si>
    <t>06.11.2015</t>
  </si>
  <si>
    <t>შპს აიდიეს ბორჯომი თბილისი</t>
  </si>
  <si>
    <t>404888528</t>
  </si>
  <si>
    <t>20.12.2015</t>
  </si>
  <si>
    <t>შპს მვპ</t>
  </si>
  <si>
    <t>204465131</t>
  </si>
  <si>
    <t>გაზეთის ბეჭდვა</t>
  </si>
  <si>
    <t>21.05.2015</t>
  </si>
  <si>
    <t>შპს პრომო შოპი</t>
  </si>
  <si>
    <t>400004366</t>
  </si>
  <si>
    <t>მაისურების ღირებულება</t>
  </si>
  <si>
    <t>შპს საირმე-დ</t>
  </si>
  <si>
    <t>406081706</t>
  </si>
  <si>
    <t>შპს სინგორი</t>
  </si>
  <si>
    <t>204959553</t>
  </si>
  <si>
    <t>საკ.ბეჭდის დამზადება</t>
  </si>
  <si>
    <t>12.11.2015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</si>
  <si>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</si>
  <si>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</si>
  <si>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</si>
  <si>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</si>
  <si>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</si>
  <si>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</si>
  <si>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</si>
  <si>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406101668</t>
  </si>
  <si>
    <t>გაზეთის დაკაბადონების</t>
  </si>
  <si>
    <t>მესხი მარეზი</t>
  </si>
  <si>
    <t>იჯარა</t>
  </si>
  <si>
    <t>შპს გლორია</t>
  </si>
  <si>
    <t>შპს დეგაპრინტი</t>
  </si>
  <si>
    <t>ბეჭდვის ღირებულება</t>
  </si>
  <si>
    <t>შპს ლოჯიქალ სისტემს კომპანი</t>
  </si>
  <si>
    <t>შპს პრემიუმ ღონისძიებები</t>
  </si>
  <si>
    <t>შპს ტურინვესტი</t>
  </si>
  <si>
    <t>შპს ქლაუდცხრა</t>
  </si>
  <si>
    <t>ყურაშვილი ბაჩუკი</t>
  </si>
  <si>
    <t>შპს აიფიემ კვლევები</t>
  </si>
  <si>
    <t>204447544</t>
  </si>
  <si>
    <t>31.03.2016</t>
  </si>
  <si>
    <t>245555554</t>
  </si>
  <si>
    <t>14.03.2016</t>
  </si>
  <si>
    <t>405113416</t>
  </si>
  <si>
    <t>29.02.2016</t>
  </si>
  <si>
    <t>საკონფ. სისტ.გაქირავება</t>
  </si>
  <si>
    <t>უჩიპო პლასტ.ბარათი</t>
  </si>
  <si>
    <t>200242816</t>
  </si>
  <si>
    <t>15.03.2016</t>
  </si>
  <si>
    <t>404379338</t>
  </si>
  <si>
    <t>10.11.2015</t>
  </si>
  <si>
    <t>კონფ.მომსახ.</t>
  </si>
  <si>
    <t>204444477</t>
  </si>
  <si>
    <t>23.03.2016</t>
  </si>
  <si>
    <t>60002009910</t>
  </si>
  <si>
    <t xml:space="preserve">შენიშვნა შემომწირავის საბანკო ანგარიშის და შემომწირავი ბანკის დასახელების ჩაწერა ვერ  განვახორციელეთ.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</si>
</sst>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,000.00"/>
    <numFmt numFmtId="174" formatCode="dd/mm/yy;@"/>
    <numFmt numFmtId="175" formatCode="0.0"/>
  </numFmts>
  <fonts count="48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name val="Sylfaen"/>
      <family val="1"/>
      <charset val="204"/>
    </font>
    <font>
      <sz val="12"/>
      <name val="Sylfaen"/>
      <family val="1"/>
    </font>
    <font>
      <sz val="12"/>
      <name val="Arial"/>
      <family val="2"/>
    </font>
    <font>
      <b/>
      <sz val="12"/>
      <name val="Arial"/>
      <family val="2"/>
    </font>
    <font>
      <b/>
      <sz val="11"/>
      <name val="AcadNusx"/>
    </font>
    <font>
      <sz val="8"/>
      <color indexed="8"/>
      <name val="Sylfaen"/>
      <family val="1"/>
    </font>
    <font>
      <sz val="8"/>
      <name val="Sylfaen"/>
      <family val="1"/>
    </font>
    <font>
      <b/>
      <sz val="14"/>
      <name val="Sylfaen"/>
      <family val="1"/>
    </font>
    <font>
      <sz val="14"/>
      <name val="Sylfaen"/>
      <family val="1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Sylfaen"/>
      <family val="1"/>
    </font>
    <font>
      <b/>
      <sz val="14"/>
      <color indexed="8"/>
      <name val="Sylfaen"/>
      <family val="1"/>
    </font>
    <font>
      <sz val="14"/>
      <color indexed="18"/>
      <name val="Sylfaen"/>
      <family val="1"/>
    </font>
    <font>
      <b/>
      <sz val="9"/>
      <color indexed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9"/>
      <color theme="1"/>
      <name val="Arial Unicode MS"/>
      <family val="2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rgb="FFFF0000"/>
      <name val="AcadNusx"/>
    </font>
    <font>
      <sz val="10"/>
      <color theme="0"/>
      <name val="Sylfaen"/>
      <family val="1"/>
    </font>
    <font>
      <sz val="14"/>
      <color theme="1"/>
      <name val="Sylfaen"/>
      <family val="1"/>
    </font>
    <font>
      <b/>
      <sz val="11"/>
      <color theme="1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7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</cellStyleXfs>
  <cellXfs count="702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Border="1" applyProtection="1">
      <protection locked="0"/>
    </xf>
    <xf numFmtId="0" fontId="7" fillId="0" borderId="0" xfId="4" applyFont="1" applyAlignment="1" applyProtection="1">
      <alignment horizontal="center" vertical="center"/>
      <protection locked="0"/>
    </xf>
    <xf numFmtId="0" fontId="34" fillId="0" borderId="0" xfId="4" applyFont="1" applyAlignment="1" applyProtection="1">
      <alignment horizontal="center" vertical="center"/>
      <protection locked="0"/>
    </xf>
    <xf numFmtId="0" fontId="7" fillId="0" borderId="0" xfId="4" applyFont="1" applyProtection="1">
      <protection locked="0"/>
    </xf>
    <xf numFmtId="0" fontId="0" fillId="0" borderId="0" xfId="0" applyProtection="1">
      <protection locked="0"/>
    </xf>
    <xf numFmtId="0" fontId="35" fillId="0" borderId="0" xfId="5" applyFont="1" applyProtection="1">
      <protection locked="0"/>
    </xf>
    <xf numFmtId="0" fontId="36" fillId="0" borderId="1" xfId="5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Fill="1" applyProtection="1"/>
    <xf numFmtId="15" fontId="0" fillId="0" borderId="0" xfId="0" applyNumberFormat="1"/>
    <xf numFmtId="0" fontId="37" fillId="0" borderId="0" xfId="9" applyFont="1" applyProtection="1"/>
    <xf numFmtId="0" fontId="37" fillId="0" borderId="0" xfId="9" applyFont="1" applyProtection="1">
      <protection locked="0"/>
    </xf>
    <xf numFmtId="0" fontId="38" fillId="3" borderId="2" xfId="9" applyFont="1" applyFill="1" applyBorder="1" applyAlignment="1" applyProtection="1">
      <alignment horizontal="center" vertical="top" wrapText="1"/>
    </xf>
    <xf numFmtId="0" fontId="38" fillId="3" borderId="3" xfId="9" applyFont="1" applyFill="1" applyBorder="1" applyAlignment="1" applyProtection="1">
      <alignment horizontal="center" vertical="top" wrapText="1"/>
    </xf>
    <xf numFmtId="49" fontId="38" fillId="3" borderId="3" xfId="9" applyNumberFormat="1" applyFont="1" applyFill="1" applyBorder="1" applyAlignment="1" applyProtection="1">
      <alignment horizontal="center" vertical="top" wrapText="1"/>
    </xf>
    <xf numFmtId="0" fontId="38" fillId="3" borderId="4" xfId="9" applyFont="1" applyFill="1" applyBorder="1" applyAlignment="1" applyProtection="1">
      <alignment horizontal="center" vertical="top" wrapText="1"/>
    </xf>
    <xf numFmtId="0" fontId="38" fillId="3" borderId="5" xfId="9" applyFont="1" applyFill="1" applyBorder="1" applyAlignment="1" applyProtection="1">
      <alignment horizontal="center" vertical="top" wrapText="1"/>
    </xf>
    <xf numFmtId="0" fontId="38" fillId="4" borderId="2" xfId="9" applyFont="1" applyFill="1" applyBorder="1" applyAlignment="1" applyProtection="1">
      <alignment horizontal="center" vertical="top" wrapText="1"/>
    </xf>
    <xf numFmtId="0" fontId="38" fillId="4" borderId="3" xfId="9" applyFont="1" applyFill="1" applyBorder="1" applyAlignment="1" applyProtection="1">
      <alignment horizontal="center" vertical="top" wrapText="1"/>
    </xf>
    <xf numFmtId="0" fontId="38" fillId="0" borderId="0" xfId="9" applyFont="1" applyAlignment="1" applyProtection="1">
      <alignment horizontal="center" vertical="top" wrapText="1"/>
      <protection locked="0"/>
    </xf>
    <xf numFmtId="0" fontId="37" fillId="0" borderId="6" xfId="9" applyFont="1" applyBorder="1" applyAlignment="1" applyProtection="1">
      <alignment horizontal="center"/>
      <protection locked="0"/>
    </xf>
    <xf numFmtId="0" fontId="37" fillId="0" borderId="7" xfId="9" applyFont="1" applyBorder="1" applyAlignment="1" applyProtection="1">
      <alignment wrapText="1"/>
      <protection locked="0"/>
    </xf>
    <xf numFmtId="0" fontId="37" fillId="4" borderId="8" xfId="9" applyFont="1" applyFill="1" applyBorder="1" applyAlignment="1" applyProtection="1">
      <alignment wrapText="1"/>
      <protection locked="0"/>
    </xf>
    <xf numFmtId="0" fontId="37" fillId="4" borderId="8" xfId="9" applyFont="1" applyFill="1" applyBorder="1" applyProtection="1">
      <protection locked="0"/>
    </xf>
    <xf numFmtId="0" fontId="37" fillId="0" borderId="9" xfId="9" applyFont="1" applyBorder="1" applyAlignment="1" applyProtection="1">
      <alignment horizontal="center"/>
      <protection locked="0"/>
    </xf>
    <xf numFmtId="0" fontId="37" fillId="0" borderId="10" xfId="9" applyFont="1" applyBorder="1" applyAlignment="1" applyProtection="1">
      <alignment wrapText="1"/>
      <protection locked="0"/>
    </xf>
    <xf numFmtId="0" fontId="37" fillId="4" borderId="9" xfId="9" applyFont="1" applyFill="1" applyBorder="1" applyAlignment="1" applyProtection="1">
      <alignment wrapText="1"/>
      <protection locked="0"/>
    </xf>
    <xf numFmtId="0" fontId="37" fillId="4" borderId="1" xfId="9" applyFont="1" applyFill="1" applyBorder="1" applyAlignment="1" applyProtection="1">
      <alignment wrapText="1"/>
      <protection locked="0"/>
    </xf>
    <xf numFmtId="0" fontId="37" fillId="4" borderId="1" xfId="9" applyFont="1" applyFill="1" applyBorder="1" applyProtection="1">
      <protection locked="0"/>
    </xf>
    <xf numFmtId="0" fontId="37" fillId="0" borderId="11" xfId="9" applyFont="1" applyBorder="1" applyAlignment="1" applyProtection="1">
      <alignment horizontal="center"/>
      <protection locked="0"/>
    </xf>
    <xf numFmtId="0" fontId="37" fillId="0" borderId="12" xfId="9" applyFont="1" applyBorder="1" applyAlignment="1" applyProtection="1">
      <alignment wrapText="1"/>
      <protection locked="0"/>
    </xf>
    <xf numFmtId="0" fontId="37" fillId="0" borderId="11" xfId="9" applyFont="1" applyBorder="1" applyAlignment="1" applyProtection="1">
      <alignment wrapText="1"/>
      <protection locked="0"/>
    </xf>
    <xf numFmtId="49" fontId="37" fillId="0" borderId="12" xfId="9" applyNumberFormat="1" applyFont="1" applyBorder="1" applyProtection="1">
      <protection locked="0"/>
    </xf>
    <xf numFmtId="0" fontId="37" fillId="0" borderId="13" xfId="9" applyFont="1" applyBorder="1" applyAlignment="1" applyProtection="1">
      <alignment wrapText="1"/>
      <protection locked="0"/>
    </xf>
    <xf numFmtId="0" fontId="37" fillId="4" borderId="11" xfId="9" applyFont="1" applyFill="1" applyBorder="1" applyAlignment="1" applyProtection="1">
      <alignment wrapText="1"/>
      <protection locked="0"/>
    </xf>
    <xf numFmtId="0" fontId="37" fillId="4" borderId="12" xfId="9" applyFont="1" applyFill="1" applyBorder="1" applyAlignment="1" applyProtection="1">
      <alignment wrapText="1"/>
      <protection locked="0"/>
    </xf>
    <xf numFmtId="0" fontId="37" fillId="4" borderId="12" xfId="9" applyFont="1" applyFill="1" applyBorder="1" applyProtection="1">
      <protection locked="0"/>
    </xf>
    <xf numFmtId="49" fontId="37" fillId="0" borderId="0" xfId="9" applyNumberFormat="1" applyFont="1" applyProtection="1">
      <protection locked="0"/>
    </xf>
    <xf numFmtId="0" fontId="36" fillId="0" borderId="0" xfId="5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5" fillId="0" borderId="0" xfId="5" applyFont="1" applyBorder="1" applyProtection="1">
      <protection locked="0"/>
    </xf>
    <xf numFmtId="0" fontId="6" fillId="0" borderId="0" xfId="0" applyFont="1"/>
    <xf numFmtId="0" fontId="37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36" fillId="0" borderId="1" xfId="5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4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4" xfId="0" applyBorder="1"/>
    <xf numFmtId="0" fontId="36" fillId="0" borderId="0" xfId="9" applyFont="1" applyProtection="1">
      <protection locked="0"/>
    </xf>
    <xf numFmtId="0" fontId="36" fillId="0" borderId="0" xfId="9" applyFont="1" applyProtection="1"/>
    <xf numFmtId="49" fontId="36" fillId="0" borderId="0" xfId="9" applyNumberFormat="1" applyFont="1" applyProtection="1">
      <protection locked="0"/>
    </xf>
    <xf numFmtId="0" fontId="8" fillId="5" borderId="0" xfId="0" applyFont="1" applyFill="1" applyProtection="1"/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16" applyFont="1" applyFill="1" applyAlignment="1" applyProtection="1">
      <alignment vertical="center"/>
    </xf>
    <xf numFmtId="3" fontId="8" fillId="5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5" borderId="1" xfId="16" applyNumberFormat="1" applyFont="1" applyFill="1" applyBorder="1" applyAlignment="1" applyProtection="1">
      <alignment horizontal="right" vertical="center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6" borderId="1" xfId="16" applyNumberFormat="1" applyFont="1" applyFill="1" applyBorder="1" applyAlignment="1" applyProtection="1">
      <alignment horizontal="left" vertical="center" wrapText="1"/>
    </xf>
    <xf numFmtId="3" fontId="8" fillId="6" borderId="1" xfId="16" applyNumberFormat="1" applyFont="1" applyFill="1" applyBorder="1" applyAlignment="1" applyProtection="1">
      <alignment horizontal="center" vertical="center" wrapText="1"/>
    </xf>
    <xf numFmtId="0" fontId="7" fillId="6" borderId="0" xfId="16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16" applyFont="1" applyFill="1" applyAlignment="1" applyProtection="1">
      <alignment horizontal="center" vertical="center"/>
    </xf>
    <xf numFmtId="0" fontId="36" fillId="5" borderId="0" xfId="9" applyFont="1" applyFill="1" applyProtection="1"/>
    <xf numFmtId="0" fontId="36" fillId="5" borderId="0" xfId="9" applyFont="1" applyFill="1" applyProtection="1">
      <protection locked="0"/>
    </xf>
    <xf numFmtId="0" fontId="0" fillId="5" borderId="0" xfId="0" applyFill="1"/>
    <xf numFmtId="0" fontId="39" fillId="5" borderId="0" xfId="9" applyFont="1" applyFill="1" applyBorder="1" applyAlignment="1" applyProtection="1">
      <alignment horizontal="right"/>
    </xf>
    <xf numFmtId="0" fontId="1" fillId="5" borderId="0" xfId="0" applyFont="1" applyFill="1"/>
    <xf numFmtId="174" fontId="36" fillId="5" borderId="0" xfId="9" applyNumberFormat="1" applyFont="1" applyFill="1" applyBorder="1" applyProtection="1"/>
    <xf numFmtId="14" fontId="36" fillId="5" borderId="0" xfId="9" applyNumberFormat="1" applyFont="1" applyFill="1" applyBorder="1" applyProtection="1"/>
    <xf numFmtId="0" fontId="39" fillId="5" borderId="0" xfId="9" applyFont="1" applyFill="1" applyBorder="1" applyAlignment="1" applyProtection="1">
      <alignment horizontal="right"/>
      <protection locked="0"/>
    </xf>
    <xf numFmtId="49" fontId="36" fillId="5" borderId="0" xfId="9" applyNumberFormat="1" applyFont="1" applyFill="1" applyProtection="1">
      <protection locked="0"/>
    </xf>
    <xf numFmtId="0" fontId="7" fillId="5" borderId="0" xfId="16" applyFont="1" applyFill="1" applyAlignment="1" applyProtection="1">
      <alignment horizontal="left" vertical="center"/>
    </xf>
    <xf numFmtId="174" fontId="36" fillId="5" borderId="0" xfId="9" applyNumberFormat="1" applyFont="1" applyFill="1" applyBorder="1" applyProtection="1">
      <protection locked="0"/>
    </xf>
    <xf numFmtId="0" fontId="37" fillId="5" borderId="0" xfId="9" applyFont="1" applyFill="1" applyProtection="1"/>
    <xf numFmtId="0" fontId="40" fillId="5" borderId="0" xfId="9" applyFont="1" applyFill="1" applyProtection="1"/>
    <xf numFmtId="0" fontId="37" fillId="5" borderId="0" xfId="9" applyFont="1" applyFill="1" applyBorder="1" applyAlignment="1" applyProtection="1"/>
    <xf numFmtId="0" fontId="36" fillId="5" borderId="0" xfId="9" applyFont="1" applyFill="1" applyBorder="1" applyProtection="1">
      <protection locked="0"/>
    </xf>
    <xf numFmtId="0" fontId="0" fillId="5" borderId="0" xfId="0" applyFill="1" applyBorder="1"/>
    <xf numFmtId="0" fontId="7" fillId="5" borderId="0" xfId="16" applyFont="1" applyFill="1" applyBorder="1" applyAlignment="1" applyProtection="1">
      <alignment horizontal="right" vertical="center"/>
    </xf>
    <xf numFmtId="0" fontId="7" fillId="5" borderId="0" xfId="0" applyFont="1" applyFill="1" applyProtection="1">
      <protection locked="0"/>
    </xf>
    <xf numFmtId="3" fontId="8" fillId="5" borderId="1" xfId="16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36" fillId="5" borderId="0" xfId="9" applyFont="1" applyFill="1" applyAlignment="1" applyProtection="1">
      <alignment horizontal="left"/>
    </xf>
    <xf numFmtId="14" fontId="39" fillId="5" borderId="0" xfId="9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34" fillId="5" borderId="0" xfId="4" applyFont="1" applyFill="1" applyAlignment="1" applyProtection="1">
      <alignment horizontal="center" vertical="center" wrapText="1"/>
    </xf>
    <xf numFmtId="0" fontId="7" fillId="5" borderId="0" xfId="4" applyFont="1" applyFill="1" applyAlignment="1" applyProtection="1">
      <alignment horizontal="center" vertical="center"/>
      <protection locked="0"/>
    </xf>
    <xf numFmtId="0" fontId="7" fillId="5" borderId="0" xfId="4" applyFont="1" applyFill="1" applyProtection="1"/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5" borderId="14" xfId="16" applyFont="1" applyFill="1" applyBorder="1" applyAlignment="1" applyProtection="1">
      <alignment horizontal="left" vertical="center"/>
    </xf>
    <xf numFmtId="0" fontId="10" fillId="5" borderId="15" xfId="1" applyFont="1" applyFill="1" applyBorder="1" applyAlignment="1" applyProtection="1">
      <alignment horizontal="center" vertical="top" wrapText="1"/>
    </xf>
    <xf numFmtId="0" fontId="10" fillId="5" borderId="16" xfId="1" applyFont="1" applyFill="1" applyBorder="1" applyAlignment="1" applyProtection="1">
      <alignment horizontal="center" vertical="top" wrapText="1"/>
    </xf>
    <xf numFmtId="1" fontId="10" fillId="5" borderId="16" xfId="1" applyNumberFormat="1" applyFont="1" applyFill="1" applyBorder="1" applyAlignment="1" applyProtection="1">
      <alignment horizontal="center" vertical="top" wrapText="1"/>
    </xf>
    <xf numFmtId="1" fontId="10" fillId="5" borderId="15" xfId="1" applyNumberFormat="1" applyFont="1" applyFill="1" applyBorder="1" applyAlignment="1" applyProtection="1">
      <alignment horizontal="center" vertical="top" wrapText="1"/>
    </xf>
    <xf numFmtId="0" fontId="39" fillId="5" borderId="17" xfId="5" applyFont="1" applyFill="1" applyBorder="1" applyAlignment="1" applyProtection="1">
      <alignment horizontal="center" vertical="center" wrapText="1"/>
    </xf>
    <xf numFmtId="0" fontId="39" fillId="5" borderId="1" xfId="5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16" applyNumberFormat="1" applyFont="1" applyFill="1" applyBorder="1" applyAlignment="1" applyProtection="1">
      <alignment vertical="center"/>
    </xf>
    <xf numFmtId="0" fontId="7" fillId="5" borderId="0" xfId="16" applyFont="1" applyFill="1" applyBorder="1" applyAlignment="1" applyProtection="1">
      <alignment vertical="center"/>
    </xf>
    <xf numFmtId="14" fontId="7" fillId="5" borderId="0" xfId="16" applyNumberFormat="1" applyFont="1" applyFill="1" applyBorder="1" applyAlignment="1" applyProtection="1">
      <alignment horizontal="center" vertical="center"/>
    </xf>
    <xf numFmtId="0" fontId="2" fillId="5" borderId="0" xfId="16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9" fillId="5" borderId="17" xfId="5" applyFont="1" applyFill="1" applyBorder="1" applyAlignment="1" applyProtection="1">
      <alignment horizontal="left" vertical="center" wrapText="1"/>
    </xf>
    <xf numFmtId="0" fontId="7" fillId="5" borderId="0" xfId="16" applyFont="1" applyFill="1" applyBorder="1" applyAlignment="1" applyProtection="1">
      <alignment vertical="center"/>
      <protection locked="0"/>
    </xf>
    <xf numFmtId="0" fontId="9" fillId="5" borderId="0" xfId="16" applyFont="1" applyFill="1" applyAlignment="1" applyProtection="1">
      <alignment horizontal="center" vertical="center" wrapText="1"/>
      <protection locked="0"/>
    </xf>
    <xf numFmtId="14" fontId="37" fillId="0" borderId="8" xfId="9" applyNumberFormat="1" applyFont="1" applyBorder="1" applyAlignment="1" applyProtection="1">
      <alignment wrapText="1"/>
      <protection locked="0"/>
    </xf>
    <xf numFmtId="0" fontId="38" fillId="5" borderId="2" xfId="9" applyFont="1" applyFill="1" applyBorder="1" applyAlignment="1" applyProtection="1">
      <alignment horizontal="center" vertical="center"/>
    </xf>
    <xf numFmtId="0" fontId="38" fillId="5" borderId="3" xfId="9" applyFont="1" applyFill="1" applyBorder="1" applyAlignment="1" applyProtection="1">
      <alignment horizontal="center"/>
    </xf>
    <xf numFmtId="0" fontId="38" fillId="5" borderId="18" xfId="9" applyFont="1" applyFill="1" applyBorder="1" applyAlignment="1" applyProtection="1">
      <alignment horizontal="center"/>
    </xf>
    <xf numFmtId="0" fontId="38" fillId="5" borderId="2" xfId="9" applyFont="1" applyFill="1" applyBorder="1" applyAlignment="1" applyProtection="1">
      <alignment horizontal="center"/>
    </xf>
    <xf numFmtId="0" fontId="38" fillId="5" borderId="5" xfId="9" applyFont="1" applyFill="1" applyBorder="1" applyAlignment="1" applyProtection="1">
      <alignment horizontal="center"/>
    </xf>
    <xf numFmtId="0" fontId="38" fillId="5" borderId="3" xfId="9" applyNumberFormat="1" applyFont="1" applyFill="1" applyBorder="1" applyAlignment="1" applyProtection="1">
      <alignment horizontal="center"/>
    </xf>
    <xf numFmtId="0" fontId="38" fillId="5" borderId="4" xfId="9" applyFont="1" applyFill="1" applyBorder="1" applyAlignment="1" applyProtection="1">
      <alignment horizontal="center"/>
    </xf>
    <xf numFmtId="0" fontId="38" fillId="5" borderId="2" xfId="9" applyFont="1" applyFill="1" applyBorder="1" applyAlignment="1" applyProtection="1">
      <alignment horizontal="center" vertical="top" wrapText="1"/>
    </xf>
    <xf numFmtId="0" fontId="38" fillId="5" borderId="3" xfId="9" applyFont="1" applyFill="1" applyBorder="1" applyAlignment="1" applyProtection="1">
      <alignment horizontal="center" vertical="top" wrapText="1"/>
    </xf>
    <xf numFmtId="0" fontId="38" fillId="5" borderId="18" xfId="9" applyFont="1" applyFill="1" applyBorder="1" applyAlignment="1" applyProtection="1">
      <alignment horizontal="center" vertical="top" wrapText="1"/>
    </xf>
    <xf numFmtId="0" fontId="38" fillId="5" borderId="5" xfId="9" applyFont="1" applyFill="1" applyBorder="1" applyAlignment="1" applyProtection="1">
      <alignment horizontal="center" vertical="top" wrapText="1"/>
    </xf>
    <xf numFmtId="0" fontId="11" fillId="5" borderId="1" xfId="1" applyFont="1" applyFill="1" applyBorder="1" applyAlignment="1" applyProtection="1">
      <alignment horizontal="center" vertical="top" wrapText="1"/>
    </xf>
    <xf numFmtId="1" fontId="11" fillId="5" borderId="1" xfId="1" applyNumberFormat="1" applyFont="1" applyFill="1" applyBorder="1" applyAlignment="1" applyProtection="1">
      <alignment horizontal="center" vertical="top" wrapText="1"/>
    </xf>
    <xf numFmtId="14" fontId="37" fillId="0" borderId="12" xfId="9" applyNumberFormat="1" applyFont="1" applyBorder="1" applyAlignment="1" applyProtection="1">
      <alignment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  <protection locked="0"/>
    </xf>
    <xf numFmtId="0" fontId="11" fillId="5" borderId="19" xfId="1" applyFont="1" applyFill="1" applyBorder="1" applyAlignment="1" applyProtection="1">
      <alignment horizontal="center" vertical="top" wrapText="1"/>
    </xf>
    <xf numFmtId="1" fontId="11" fillId="5" borderId="19" xfId="1" applyNumberFormat="1" applyFont="1" applyFill="1" applyBorder="1" applyAlignment="1" applyProtection="1">
      <alignment horizontal="center" vertical="top" wrapText="1"/>
    </xf>
    <xf numFmtId="0" fontId="10" fillId="0" borderId="19" xfId="1" applyFont="1" applyFill="1" applyBorder="1" applyAlignment="1" applyProtection="1">
      <alignment horizontal="center" vertical="top" wrapText="1"/>
      <protection locked="0"/>
    </xf>
    <xf numFmtId="0" fontId="10" fillId="0" borderId="19" xfId="1" applyFont="1" applyFill="1" applyBorder="1" applyAlignment="1" applyProtection="1">
      <alignment horizontal="left" vertical="top" wrapText="1"/>
      <protection locked="0"/>
    </xf>
    <xf numFmtId="1" fontId="10" fillId="0" borderId="19" xfId="1" applyNumberFormat="1" applyFont="1" applyFill="1" applyBorder="1" applyAlignment="1" applyProtection="1">
      <alignment horizontal="left" vertical="top" wrapText="1"/>
      <protection locked="0"/>
    </xf>
    <xf numFmtId="0" fontId="10" fillId="0" borderId="20" xfId="1" applyFont="1" applyFill="1" applyBorder="1" applyAlignment="1" applyProtection="1">
      <alignment horizontal="left" vertical="top" wrapText="1"/>
      <protection locked="0"/>
    </xf>
    <xf numFmtId="1" fontId="10" fillId="0" borderId="20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4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4" applyFont="1" applyFill="1" applyProtection="1"/>
    <xf numFmtId="0" fontId="1" fillId="5" borderId="0" xfId="4" applyFill="1" applyProtection="1"/>
    <xf numFmtId="0" fontId="1" fillId="5" borderId="0" xfId="4" applyFill="1" applyBorder="1" applyProtection="1"/>
    <xf numFmtId="0" fontId="1" fillId="0" borderId="0" xfId="4" applyProtection="1">
      <protection locked="0"/>
    </xf>
    <xf numFmtId="0" fontId="1" fillId="5" borderId="0" xfId="4" applyFill="1" applyProtection="1">
      <protection locked="0"/>
    </xf>
    <xf numFmtId="0" fontId="1" fillId="5" borderId="0" xfId="4" applyFill="1" applyBorder="1" applyProtection="1">
      <protection locked="0"/>
    </xf>
    <xf numFmtId="0" fontId="1" fillId="0" borderId="0" xfId="4" applyFill="1" applyProtection="1"/>
    <xf numFmtId="0" fontId="1" fillId="0" borderId="0" xfId="4" applyFill="1" applyBorder="1" applyProtection="1"/>
    <xf numFmtId="0" fontId="1" fillId="5" borderId="14" xfId="4" applyFill="1" applyBorder="1" applyProtection="1"/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5" borderId="8" xfId="4" applyFont="1" applyFill="1" applyBorder="1" applyAlignment="1" applyProtection="1">
      <alignment horizontal="center" vertical="center" wrapText="1"/>
    </xf>
    <xf numFmtId="0" fontId="1" fillId="0" borderId="1" xfId="4" applyBorder="1" applyProtection="1">
      <protection locked="0"/>
    </xf>
    <xf numFmtId="14" fontId="1" fillId="0" borderId="1" xfId="4" applyNumberFormat="1" applyBorder="1" applyProtection="1">
      <protection locked="0"/>
    </xf>
    <xf numFmtId="0" fontId="8" fillId="0" borderId="0" xfId="4" applyFont="1" applyProtection="1">
      <protection locked="0"/>
    </xf>
    <xf numFmtId="0" fontId="7" fillId="0" borderId="0" xfId="4" applyFont="1" applyBorder="1" applyProtection="1">
      <protection locked="0"/>
    </xf>
    <xf numFmtId="0" fontId="7" fillId="0" borderId="14" xfId="4" applyFont="1" applyBorder="1" applyProtection="1">
      <protection locked="0"/>
    </xf>
    <xf numFmtId="0" fontId="8" fillId="0" borderId="0" xfId="4" applyFont="1" applyAlignment="1" applyProtection="1">
      <alignment horizontal="left"/>
      <protection locked="0"/>
    </xf>
    <xf numFmtId="0" fontId="7" fillId="0" borderId="0" xfId="4" applyFont="1" applyAlignment="1" applyProtection="1">
      <alignment horizontal="left"/>
      <protection locked="0"/>
    </xf>
    <xf numFmtId="0" fontId="1" fillId="0" borderId="0" xfId="4"/>
    <xf numFmtId="0" fontId="1" fillId="0" borderId="0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36" fillId="0" borderId="8" xfId="5" applyFont="1" applyBorder="1" applyAlignment="1" applyProtection="1">
      <alignment vertical="center"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35" fillId="2" borderId="0" xfId="5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4" xfId="0" applyFill="1" applyBorder="1"/>
    <xf numFmtId="0" fontId="6" fillId="5" borderId="8" xfId="4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5" borderId="0" xfId="16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4" fillId="5" borderId="0" xfId="16" applyFont="1" applyFill="1" applyAlignment="1" applyProtection="1">
      <alignment horizontal="right" vertical="center"/>
    </xf>
    <xf numFmtId="0" fontId="1" fillId="5" borderId="0" xfId="4" applyFill="1" applyBorder="1" applyAlignment="1" applyProtection="1">
      <alignment horizontal="left"/>
      <protection locked="0"/>
    </xf>
    <xf numFmtId="0" fontId="1" fillId="5" borderId="21" xfId="4" applyFill="1" applyBorder="1" applyProtection="1"/>
    <xf numFmtId="0" fontId="1" fillId="5" borderId="1" xfId="4" applyFont="1" applyFill="1" applyBorder="1" applyAlignment="1" applyProtection="1">
      <alignment horizontal="center" vertical="center"/>
    </xf>
    <xf numFmtId="0" fontId="1" fillId="5" borderId="1" xfId="4" applyFill="1" applyBorder="1" applyAlignment="1" applyProtection="1">
      <alignment horizontal="center" vertical="center" wrapText="1"/>
    </xf>
    <xf numFmtId="0" fontId="1" fillId="5" borderId="8" xfId="4" applyFill="1" applyBorder="1" applyAlignment="1" applyProtection="1">
      <alignment horizontal="center" vertical="center" wrapText="1"/>
    </xf>
    <xf numFmtId="0" fontId="1" fillId="5" borderId="1" xfId="4" applyFont="1" applyFill="1" applyBorder="1" applyAlignment="1" applyProtection="1">
      <alignment horizontal="center" vertical="center" wrapText="1"/>
    </xf>
    <xf numFmtId="0" fontId="1" fillId="5" borderId="8" xfId="4" applyFont="1" applyFill="1" applyBorder="1" applyAlignment="1" applyProtection="1">
      <alignment horizontal="center" vertical="center" wrapText="1"/>
    </xf>
    <xf numFmtId="0" fontId="37" fillId="0" borderId="1" xfId="11" applyFont="1" applyBorder="1" applyAlignment="1" applyProtection="1">
      <alignment wrapText="1"/>
      <protection locked="0"/>
    </xf>
    <xf numFmtId="14" fontId="1" fillId="5" borderId="1" xfId="4" applyNumberFormat="1" applyFill="1" applyBorder="1" applyProtection="1"/>
    <xf numFmtId="0" fontId="1" fillId="0" borderId="1" xfId="4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2" xfId="1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Protection="1">
      <protection locked="0"/>
    </xf>
    <xf numFmtId="0" fontId="36" fillId="5" borderId="0" xfId="9" applyFont="1" applyFill="1" applyBorder="1" applyAlignment="1" applyProtection="1">
      <alignment horizontal="right"/>
    </xf>
    <xf numFmtId="0" fontId="11" fillId="0" borderId="1" xfId="1" applyFont="1" applyFill="1" applyBorder="1" applyAlignment="1" applyProtection="1">
      <alignment horizontal="left" vertical="top" wrapText="1"/>
      <protection locked="0"/>
    </xf>
    <xf numFmtId="49" fontId="41" fillId="0" borderId="43" xfId="0" applyNumberFormat="1" applyFont="1" applyBorder="1" applyAlignment="1">
      <alignment horizontal="left" wrapText="1"/>
    </xf>
    <xf numFmtId="0" fontId="41" fillId="0" borderId="43" xfId="0" applyNumberFormat="1" applyFont="1" applyBorder="1" applyAlignment="1">
      <alignment horizontal="left" wrapText="1"/>
    </xf>
    <xf numFmtId="175" fontId="11" fillId="5" borderId="1" xfId="1" applyNumberFormat="1" applyFont="1" applyFill="1" applyBorder="1" applyAlignment="1" applyProtection="1">
      <alignment horizontal="center" vertical="top" wrapText="1"/>
    </xf>
    <xf numFmtId="0" fontId="36" fillId="0" borderId="1" xfId="6" applyFont="1" applyBorder="1" applyAlignment="1" applyProtection="1">
      <alignment vertical="center" wrapText="1"/>
      <protection locked="0"/>
    </xf>
    <xf numFmtId="0" fontId="15" fillId="0" borderId="1" xfId="0" applyFont="1" applyBorder="1"/>
    <xf numFmtId="0" fontId="10" fillId="0" borderId="1" xfId="6" applyFont="1" applyBorder="1" applyAlignment="1" applyProtection="1">
      <alignment vertical="center" wrapText="1"/>
      <protection locked="0"/>
    </xf>
    <xf numFmtId="0" fontId="10" fillId="0" borderId="8" xfId="6" applyFont="1" applyBorder="1" applyAlignment="1" applyProtection="1">
      <alignment vertical="center" wrapText="1"/>
      <protection locked="0"/>
    </xf>
    <xf numFmtId="49" fontId="36" fillId="0" borderId="1" xfId="6" applyNumberFormat="1" applyFont="1" applyBorder="1" applyAlignment="1" applyProtection="1">
      <alignment vertical="center" wrapText="1"/>
      <protection locked="0"/>
    </xf>
    <xf numFmtId="1" fontId="7" fillId="0" borderId="1" xfId="0" applyNumberFormat="1" applyFont="1" applyBorder="1" applyProtection="1">
      <protection locked="0"/>
    </xf>
    <xf numFmtId="1" fontId="8" fillId="5" borderId="1" xfId="0" applyNumberFormat="1" applyFont="1" applyFill="1" applyBorder="1" applyProtection="1"/>
    <xf numFmtId="0" fontId="16" fillId="0" borderId="1" xfId="0" applyFont="1" applyFill="1" applyBorder="1"/>
    <xf numFmtId="0" fontId="42" fillId="0" borderId="1" xfId="5" applyFont="1" applyFill="1" applyBorder="1" applyAlignment="1" applyProtection="1">
      <alignment horizontal="center" vertical="center" wrapText="1"/>
      <protection locked="0"/>
    </xf>
    <xf numFmtId="0" fontId="16" fillId="0" borderId="8" xfId="0" applyFont="1" applyBorder="1" applyAlignment="1">
      <alignment horizontal="center"/>
    </xf>
    <xf numFmtId="0" fontId="37" fillId="0" borderId="8" xfId="9" applyFont="1" applyFill="1" applyBorder="1" applyAlignment="1" applyProtection="1">
      <alignment wrapText="1"/>
      <protection locked="0"/>
    </xf>
    <xf numFmtId="1" fontId="7" fillId="5" borderId="1" xfId="0" applyNumberFormat="1" applyFont="1" applyFill="1" applyBorder="1" applyProtection="1"/>
    <xf numFmtId="3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1" fontId="7" fillId="0" borderId="0" xfId="16" applyNumberFormat="1" applyFont="1" applyAlignment="1" applyProtection="1">
      <alignment horizontal="center" vertical="center"/>
      <protection locked="0"/>
    </xf>
    <xf numFmtId="0" fontId="7" fillId="0" borderId="1" xfId="0" applyFont="1" applyFill="1" applyBorder="1" applyProtection="1">
      <protection locked="0"/>
    </xf>
    <xf numFmtId="3" fontId="7" fillId="0" borderId="0" xfId="0" applyNumberFormat="1" applyFont="1" applyProtection="1">
      <protection locked="0"/>
    </xf>
    <xf numFmtId="0" fontId="43" fillId="0" borderId="0" xfId="0" applyFont="1"/>
    <xf numFmtId="0" fontId="0" fillId="0" borderId="1" xfId="0" applyFill="1" applyBorder="1" applyAlignment="1">
      <alignment horizontal="center" vertical="center"/>
    </xf>
    <xf numFmtId="0" fontId="1" fillId="0" borderId="1" xfId="4" applyBorder="1" applyAlignment="1" applyProtection="1">
      <alignment horizontal="center" vertical="center" wrapText="1"/>
      <protection locked="0"/>
    </xf>
    <xf numFmtId="1" fontId="7" fillId="0" borderId="0" xfId="4" applyNumberFormat="1" applyFont="1" applyProtection="1">
      <protection locked="0"/>
    </xf>
    <xf numFmtId="1" fontId="7" fillId="0" borderId="1" xfId="0" applyNumberFormat="1" applyFont="1" applyFill="1" applyBorder="1" applyProtection="1">
      <protection locked="0"/>
    </xf>
    <xf numFmtId="0" fontId="16" fillId="0" borderId="1" xfId="0" applyFont="1" applyFill="1" applyBorder="1" applyAlignment="1">
      <alignment horizontal="center"/>
    </xf>
    <xf numFmtId="0" fontId="39" fillId="0" borderId="1" xfId="5" applyFont="1" applyFill="1" applyBorder="1" applyAlignment="1" applyProtection="1">
      <alignment horizontal="center" vertical="center" wrapText="1"/>
    </xf>
    <xf numFmtId="0" fontId="39" fillId="0" borderId="17" xfId="5" applyFont="1" applyFill="1" applyBorder="1" applyAlignment="1" applyProtection="1">
      <alignment horizontal="center" vertical="center" wrapText="1"/>
    </xf>
    <xf numFmtId="0" fontId="39" fillId="0" borderId="23" xfId="5" applyFont="1" applyFill="1" applyBorder="1" applyAlignment="1" applyProtection="1">
      <alignment horizontal="center" vertical="center" wrapText="1"/>
    </xf>
    <xf numFmtId="2" fontId="16" fillId="0" borderId="1" xfId="0" applyNumberFormat="1" applyFont="1" applyFill="1" applyBorder="1" applyAlignment="1">
      <alignment horizontal="center"/>
    </xf>
    <xf numFmtId="49" fontId="16" fillId="0" borderId="1" xfId="0" applyNumberFormat="1" applyFont="1" applyFill="1" applyBorder="1"/>
    <xf numFmtId="0" fontId="10" fillId="0" borderId="1" xfId="6" applyFont="1" applyBorder="1" applyAlignment="1" applyProtection="1">
      <alignment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Alignment="1" applyProtection="1">
      <alignment horizontal="right" vertical="center"/>
    </xf>
    <xf numFmtId="0" fontId="7" fillId="5" borderId="0" xfId="16" applyFont="1" applyFill="1" applyBorder="1" applyAlignment="1" applyProtection="1">
      <alignment horizontal="center" vertical="center"/>
    </xf>
    <xf numFmtId="0" fontId="9" fillId="5" borderId="0" xfId="0" applyFont="1" applyFill="1" applyProtection="1"/>
    <xf numFmtId="0" fontId="17" fillId="5" borderId="0" xfId="4" applyFont="1" applyFill="1" applyProtection="1"/>
    <xf numFmtId="0" fontId="17" fillId="5" borderId="0" xfId="4" applyFont="1" applyFill="1" applyProtection="1">
      <protection locked="0"/>
    </xf>
    <xf numFmtId="0" fontId="17" fillId="0" borderId="0" xfId="4" applyFont="1" applyProtection="1">
      <protection locked="0"/>
    </xf>
    <xf numFmtId="0" fontId="17" fillId="5" borderId="0" xfId="0" applyFont="1" applyFill="1" applyProtection="1"/>
    <xf numFmtId="0" fontId="17" fillId="5" borderId="0" xfId="16" applyFont="1" applyFill="1" applyBorder="1" applyAlignment="1" applyProtection="1">
      <alignment horizontal="center" vertical="center"/>
    </xf>
    <xf numFmtId="0" fontId="17" fillId="5" borderId="0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9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Protection="1"/>
    <xf numFmtId="0" fontId="17" fillId="5" borderId="0" xfId="16" applyFont="1" applyFill="1" applyAlignment="1" applyProtection="1">
      <alignment horizontal="center" vertical="center"/>
    </xf>
    <xf numFmtId="0" fontId="17" fillId="5" borderId="0" xfId="16" applyFont="1" applyFill="1" applyAlignment="1" applyProtection="1">
      <alignment vertical="center"/>
    </xf>
    <xf numFmtId="0" fontId="17" fillId="5" borderId="0" xfId="16" applyFont="1" applyFill="1" applyProtection="1">
      <protection locked="0"/>
    </xf>
    <xf numFmtId="0" fontId="17" fillId="0" borderId="0" xfId="16" applyFont="1" applyProtection="1">
      <protection locked="0"/>
    </xf>
    <xf numFmtId="3" fontId="9" fillId="5" borderId="1" xfId="16" applyNumberFormat="1" applyFont="1" applyFill="1" applyBorder="1" applyAlignment="1" applyProtection="1">
      <alignment horizontal="left" vertical="center" wrapText="1"/>
    </xf>
    <xf numFmtId="3" fontId="9" fillId="5" borderId="1" xfId="16" applyNumberFormat="1" applyFont="1" applyFill="1" applyBorder="1" applyAlignment="1" applyProtection="1">
      <alignment horizontal="center" vertical="center" wrapText="1"/>
    </xf>
    <xf numFmtId="0" fontId="9" fillId="2" borderId="1" xfId="16" applyFont="1" applyFill="1" applyBorder="1" applyAlignment="1" applyProtection="1">
      <alignment horizontal="left" vertical="center" wrapText="1"/>
    </xf>
    <xf numFmtId="3" fontId="9" fillId="5" borderId="1" xfId="16" applyNumberFormat="1" applyFont="1" applyFill="1" applyBorder="1" applyAlignment="1" applyProtection="1">
      <alignment horizontal="right" vertical="center"/>
    </xf>
    <xf numFmtId="0" fontId="9" fillId="2" borderId="1" xfId="16" applyFont="1" applyFill="1" applyBorder="1" applyAlignment="1" applyProtection="1">
      <alignment horizontal="left" vertical="center" wrapText="1" indent="1"/>
    </xf>
    <xf numFmtId="3" fontId="9" fillId="5" borderId="1" xfId="16" applyNumberFormat="1" applyFont="1" applyFill="1" applyBorder="1" applyAlignment="1" applyProtection="1">
      <alignment horizontal="right" vertical="center" wrapText="1"/>
    </xf>
    <xf numFmtId="0" fontId="17" fillId="2" borderId="1" xfId="16" applyFont="1" applyFill="1" applyBorder="1" applyAlignment="1" applyProtection="1">
      <alignment horizontal="left" vertical="center" wrapText="1" indent="2"/>
    </xf>
    <xf numFmtId="3" fontId="9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16" applyNumberFormat="1" applyFont="1" applyFill="1" applyBorder="1" applyAlignment="1" applyProtection="1">
      <alignment horizontal="right" vertical="center"/>
      <protection locked="0"/>
    </xf>
    <xf numFmtId="3" fontId="17" fillId="5" borderId="1" xfId="16" applyNumberFormat="1" applyFont="1" applyFill="1" applyBorder="1" applyAlignment="1" applyProtection="1">
      <alignment horizontal="right" vertical="center" wrapText="1"/>
    </xf>
    <xf numFmtId="0" fontId="17" fillId="2" borderId="1" xfId="16" applyFont="1" applyFill="1" applyBorder="1" applyAlignment="1" applyProtection="1">
      <alignment horizontal="left" vertical="center" wrapText="1" indent="3"/>
    </xf>
    <xf numFmtId="3" fontId="1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6" applyNumberFormat="1" applyFont="1" applyFill="1" applyBorder="1" applyAlignment="1" applyProtection="1">
      <alignment horizontal="right" vertical="center"/>
      <protection locked="0"/>
    </xf>
    <xf numFmtId="0" fontId="17" fillId="0" borderId="1" xfId="1" applyFont="1" applyFill="1" applyBorder="1" applyAlignment="1" applyProtection="1">
      <alignment horizontal="right" vertical="top"/>
      <protection locked="0"/>
    </xf>
    <xf numFmtId="173" fontId="17" fillId="0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1" applyNumberFormat="1" applyFont="1" applyFill="1" applyBorder="1" applyAlignment="1" applyProtection="1">
      <alignment horizontal="right" vertical="center"/>
      <protection locked="0"/>
    </xf>
    <xf numFmtId="1" fontId="17" fillId="0" borderId="1" xfId="1" applyNumberFormat="1" applyFont="1" applyFill="1" applyBorder="1" applyAlignment="1" applyProtection="1">
      <alignment horizontal="right" vertical="top"/>
      <protection locked="0"/>
    </xf>
    <xf numFmtId="4" fontId="17" fillId="0" borderId="0" xfId="4" applyNumberFormat="1" applyFont="1" applyProtection="1">
      <protection locked="0"/>
    </xf>
    <xf numFmtId="1" fontId="17" fillId="5" borderId="1" xfId="1" applyNumberFormat="1" applyFont="1" applyFill="1" applyBorder="1" applyAlignment="1" applyProtection="1">
      <alignment horizontal="right" vertical="top"/>
    </xf>
    <xf numFmtId="0" fontId="17" fillId="2" borderId="1" xfId="16" applyFont="1" applyFill="1" applyBorder="1" applyAlignment="1" applyProtection="1">
      <alignment horizontal="left" vertical="center" wrapText="1" indent="4"/>
    </xf>
    <xf numFmtId="172" fontId="17" fillId="0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16" applyFont="1" applyFill="1" applyBorder="1" applyAlignment="1" applyProtection="1">
      <alignment horizontal="left" vertical="center" wrapText="1" indent="3"/>
    </xf>
    <xf numFmtId="3" fontId="17" fillId="0" borderId="0" xfId="4" applyNumberFormat="1" applyFont="1" applyProtection="1">
      <protection locked="0"/>
    </xf>
    <xf numFmtId="0" fontId="9" fillId="0" borderId="1" xfId="16" applyFont="1" applyFill="1" applyBorder="1" applyAlignment="1" applyProtection="1">
      <alignment horizontal="left" vertical="center" wrapText="1" indent="1"/>
    </xf>
    <xf numFmtId="0" fontId="9" fillId="0" borderId="1" xfId="1" applyFont="1" applyFill="1" applyBorder="1" applyAlignment="1" applyProtection="1">
      <alignment horizontal="left" vertical="top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0" fontId="17" fillId="0" borderId="17" xfId="1" applyFont="1" applyFill="1" applyBorder="1" applyAlignment="1" applyProtection="1">
      <alignment horizontal="left" vertical="center" wrapText="1" indent="2"/>
    </xf>
    <xf numFmtId="0" fontId="9" fillId="2" borderId="17" xfId="16" applyFont="1" applyFill="1" applyBorder="1" applyAlignment="1" applyProtection="1">
      <alignment horizontal="left" vertical="center" wrapText="1"/>
    </xf>
    <xf numFmtId="3" fontId="17" fillId="5" borderId="23" xfId="16" applyNumberFormat="1" applyFont="1" applyFill="1" applyBorder="1" applyAlignment="1" applyProtection="1">
      <alignment horizontal="right" vertical="center" wrapText="1"/>
    </xf>
    <xf numFmtId="0" fontId="9" fillId="5" borderId="24" xfId="4" applyFont="1" applyFill="1" applyBorder="1" applyAlignment="1" applyProtection="1">
      <alignment horizontal="right"/>
    </xf>
    <xf numFmtId="0" fontId="17" fillId="2" borderId="1" xfId="16" applyFont="1" applyFill="1" applyBorder="1" applyAlignment="1" applyProtection="1">
      <alignment horizontal="left" vertical="center" wrapText="1" indent="1"/>
    </xf>
    <xf numFmtId="0" fontId="17" fillId="0" borderId="17" xfId="4" applyFont="1" applyBorder="1" applyAlignment="1" applyProtection="1">
      <alignment horizontal="left" vertical="center" indent="1"/>
    </xf>
    <xf numFmtId="0" fontId="17" fillId="0" borderId="24" xfId="4" applyFont="1" applyFill="1" applyBorder="1" applyAlignment="1" applyProtection="1">
      <alignment horizontal="right"/>
      <protection locked="0"/>
    </xf>
    <xf numFmtId="3" fontId="17" fillId="5" borderId="25" xfId="16" applyNumberFormat="1" applyFont="1" applyFill="1" applyBorder="1" applyAlignment="1" applyProtection="1">
      <alignment horizontal="right" vertical="center" wrapText="1"/>
    </xf>
    <xf numFmtId="0" fontId="17" fillId="0" borderId="24" xfId="4" applyFont="1" applyBorder="1" applyAlignment="1" applyProtection="1">
      <alignment horizontal="right"/>
      <protection locked="0"/>
    </xf>
    <xf numFmtId="0" fontId="9" fillId="0" borderId="17" xfId="16" applyFont="1" applyFill="1" applyBorder="1" applyAlignment="1" applyProtection="1">
      <alignment horizontal="left" vertical="center" wrapText="1"/>
    </xf>
    <xf numFmtId="0" fontId="9" fillId="5" borderId="8" xfId="0" applyFont="1" applyFill="1" applyBorder="1" applyProtection="1"/>
    <xf numFmtId="0" fontId="9" fillId="2" borderId="24" xfId="0" applyFont="1" applyFill="1" applyBorder="1" applyProtection="1"/>
    <xf numFmtId="0" fontId="17" fillId="5" borderId="0" xfId="0" applyFont="1" applyFill="1" applyProtection="1">
      <protection locked="0"/>
    </xf>
    <xf numFmtId="0" fontId="9" fillId="5" borderId="1" xfId="0" applyFont="1" applyFill="1" applyBorder="1" applyProtection="1"/>
    <xf numFmtId="0" fontId="17" fillId="0" borderId="1" xfId="0" applyFont="1" applyBorder="1" applyProtection="1">
      <protection locked="0"/>
    </xf>
    <xf numFmtId="0" fontId="9" fillId="2" borderId="1" xfId="16" applyFont="1" applyFill="1" applyBorder="1" applyAlignment="1" applyProtection="1">
      <alignment vertical="center" wrapText="1"/>
    </xf>
    <xf numFmtId="0" fontId="1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/>
    <xf numFmtId="0" fontId="17" fillId="0" borderId="0" xfId="0" applyFont="1" applyBorder="1" applyProtection="1">
      <protection locked="0"/>
    </xf>
    <xf numFmtId="0" fontId="19" fillId="0" borderId="0" xfId="0" applyFont="1"/>
    <xf numFmtId="0" fontId="17" fillId="0" borderId="0" xfId="0" applyFont="1" applyAlignment="1" applyProtection="1">
      <alignment horizontal="right"/>
      <protection locked="0"/>
    </xf>
    <xf numFmtId="0" fontId="8" fillId="5" borderId="0" xfId="4" applyFont="1" applyFill="1" applyProtection="1"/>
    <xf numFmtId="0" fontId="7" fillId="5" borderId="0" xfId="4" applyFont="1" applyFill="1" applyBorder="1" applyProtection="1"/>
    <xf numFmtId="0" fontId="1" fillId="2" borderId="0" xfId="4" applyFill="1"/>
    <xf numFmtId="0" fontId="7" fillId="5" borderId="0" xfId="4" applyFont="1" applyFill="1" applyAlignment="1" applyProtection="1">
      <alignment horizontal="center"/>
    </xf>
    <xf numFmtId="0" fontId="7" fillId="2" borderId="0" xfId="4" applyFont="1" applyFill="1" applyBorder="1" applyProtection="1"/>
    <xf numFmtId="0" fontId="7" fillId="2" borderId="0" xfId="4" applyFont="1" applyFill="1" applyProtection="1"/>
    <xf numFmtId="0" fontId="7" fillId="2" borderId="0" xfId="4" applyFont="1" applyFill="1" applyAlignment="1" applyProtection="1">
      <alignment horizontal="center"/>
    </xf>
    <xf numFmtId="0" fontId="1" fillId="2" borderId="0" xfId="4" applyFont="1" applyFill="1"/>
    <xf numFmtId="0" fontId="10" fillId="0" borderId="1" xfId="4" applyFont="1" applyFill="1" applyBorder="1" applyAlignment="1">
      <alignment horizontal="left" vertical="top" wrapText="1" readingOrder="1"/>
    </xf>
    <xf numFmtId="49" fontId="7" fillId="0" borderId="1" xfId="4" applyNumberFormat="1" applyFont="1" applyFill="1" applyBorder="1" applyAlignment="1">
      <alignment horizontal="left" vertical="top" wrapText="1"/>
    </xf>
    <xf numFmtId="0" fontId="7" fillId="0" borderId="1" xfId="16" applyFont="1" applyFill="1" applyBorder="1" applyAlignment="1" applyProtection="1">
      <alignment vertical="center" wrapText="1"/>
    </xf>
    <xf numFmtId="4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4" quotePrefix="1" applyFont="1" applyBorder="1" applyAlignment="1">
      <alignment horizontal="left" vertical="top" wrapText="1"/>
    </xf>
    <xf numFmtId="0" fontId="7" fillId="0" borderId="1" xfId="4" applyFont="1" applyFill="1" applyBorder="1" applyAlignment="1">
      <alignment horizontal="left" vertical="top" wrapText="1" readingOrder="1"/>
    </xf>
    <xf numFmtId="0" fontId="10" fillId="0" borderId="1" xfId="4" applyFont="1" applyBorder="1" applyAlignment="1">
      <alignment horizontal="left" vertical="top" wrapText="1"/>
    </xf>
    <xf numFmtId="0" fontId="7" fillId="0" borderId="1" xfId="4" quotePrefix="1" applyFont="1" applyBorder="1" applyAlignment="1">
      <alignment horizontal="left" vertical="top" wrapText="1"/>
    </xf>
    <xf numFmtId="0" fontId="10" fillId="0" borderId="1" xfId="4" quotePrefix="1" applyFont="1" applyFill="1" applyBorder="1" applyAlignment="1">
      <alignment horizontal="left" vertical="top" wrapText="1"/>
    </xf>
    <xf numFmtId="49" fontId="1" fillId="0" borderId="1" xfId="4" applyNumberFormat="1" applyBorder="1"/>
    <xf numFmtId="2" fontId="1" fillId="0" borderId="1" xfId="4" applyNumberFormat="1" applyFont="1" applyFill="1" applyBorder="1"/>
    <xf numFmtId="3" fontId="8" fillId="5" borderId="1" xfId="4" applyNumberFormat="1" applyFont="1" applyFill="1" applyBorder="1" applyProtection="1"/>
    <xf numFmtId="4" fontId="8" fillId="5" borderId="1" xfId="4" applyNumberFormat="1" applyFont="1" applyFill="1" applyBorder="1" applyAlignment="1" applyProtection="1">
      <alignment horizontal="center"/>
    </xf>
    <xf numFmtId="0" fontId="7" fillId="2" borderId="0" xfId="4" applyFont="1" applyFill="1" applyAlignment="1" applyProtection="1">
      <alignment horizontal="left"/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7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" fillId="2" borderId="0" xfId="4" applyFill="1" applyAlignment="1">
      <alignment horizontal="center"/>
    </xf>
    <xf numFmtId="0" fontId="1" fillId="2" borderId="0" xfId="4" applyFill="1" applyProtection="1">
      <protection locked="0"/>
    </xf>
    <xf numFmtId="0" fontId="8" fillId="2" borderId="0" xfId="4" applyFont="1" applyFill="1" applyProtection="1">
      <protection locked="0"/>
    </xf>
    <xf numFmtId="0" fontId="7" fillId="2" borderId="14" xfId="4" applyFont="1" applyFill="1" applyBorder="1" applyProtection="1">
      <protection locked="0"/>
    </xf>
    <xf numFmtId="0" fontId="6" fillId="2" borderId="0" xfId="4" applyFont="1" applyFill="1"/>
    <xf numFmtId="0" fontId="8" fillId="5" borderId="0" xfId="2" applyFont="1" applyFill="1" applyProtection="1"/>
    <xf numFmtId="0" fontId="7" fillId="5" borderId="0" xfId="2" applyFont="1" applyFill="1" applyBorder="1" applyProtection="1"/>
    <xf numFmtId="0" fontId="7" fillId="5" borderId="0" xfId="2" applyFont="1" applyFill="1" applyBorder="1" applyAlignment="1" applyProtection="1">
      <alignment horizontal="left"/>
    </xf>
    <xf numFmtId="0" fontId="1" fillId="0" borderId="0" xfId="2"/>
    <xf numFmtId="0" fontId="7" fillId="5" borderId="0" xfId="2" applyFont="1" applyFill="1" applyProtection="1"/>
    <xf numFmtId="0" fontId="7" fillId="5" borderId="0" xfId="2" applyFont="1" applyFill="1" applyAlignment="1" applyProtection="1">
      <alignment horizontal="left"/>
    </xf>
    <xf numFmtId="0" fontId="7" fillId="5" borderId="0" xfId="2" applyFont="1" applyFill="1" applyAlignment="1" applyProtection="1">
      <alignment horizontal="center"/>
    </xf>
    <xf numFmtId="0" fontId="7" fillId="2" borderId="0" xfId="2" applyFont="1" applyFill="1" applyBorder="1" applyProtection="1"/>
    <xf numFmtId="0" fontId="7" fillId="2" borderId="0" xfId="2" applyFont="1" applyFill="1" applyAlignment="1" applyProtection="1">
      <alignment horizontal="center"/>
    </xf>
    <xf numFmtId="0" fontId="11" fillId="0" borderId="1" xfId="2" applyFont="1" applyFill="1" applyBorder="1" applyAlignment="1">
      <alignment horizontal="left" vertical="top" wrapText="1" readingOrder="1"/>
    </xf>
    <xf numFmtId="49" fontId="8" fillId="0" borderId="1" xfId="2" applyNumberFormat="1" applyFont="1" applyFill="1" applyBorder="1" applyAlignment="1">
      <alignment horizontal="left" vertical="top" wrapText="1"/>
    </xf>
    <xf numFmtId="0" fontId="20" fillId="0" borderId="1" xfId="16" applyFont="1" applyFill="1" applyBorder="1" applyAlignment="1" applyProtection="1">
      <alignment horizontal="left" vertical="center" wrapText="1" indent="1"/>
    </xf>
    <xf numFmtId="0" fontId="2" fillId="0" borderId="1" xfId="16" applyFont="1" applyFill="1" applyBorder="1" applyAlignment="1" applyProtection="1">
      <alignment horizontal="left" vertical="center" wrapText="1" indent="1"/>
    </xf>
    <xf numFmtId="0" fontId="2" fillId="0" borderId="1" xfId="16" applyFont="1" applyFill="1" applyBorder="1" applyAlignment="1" applyProtection="1">
      <alignment horizontal="center" vertical="center" wrapText="1"/>
    </xf>
    <xf numFmtId="4" fontId="2" fillId="2" borderId="1" xfId="16" applyNumberFormat="1" applyFont="1" applyFill="1" applyBorder="1" applyAlignment="1" applyProtection="1">
      <alignment horizontal="center" vertical="center" wrapText="1"/>
      <protection locked="0"/>
    </xf>
    <xf numFmtId="4" fontId="44" fillId="2" borderId="1" xfId="16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2" applyFont="1" applyFill="1" applyBorder="1" applyProtection="1">
      <protection locked="0"/>
    </xf>
    <xf numFmtId="0" fontId="8" fillId="0" borderId="1" xfId="2" applyFont="1" applyFill="1" applyBorder="1" applyAlignment="1" applyProtection="1">
      <alignment horizontal="left"/>
      <protection locked="0"/>
    </xf>
    <xf numFmtId="3" fontId="8" fillId="5" borderId="1" xfId="2" applyNumberFormat="1" applyFont="1" applyFill="1" applyBorder="1" applyAlignment="1" applyProtection="1">
      <alignment horizontal="center"/>
    </xf>
    <xf numFmtId="0" fontId="8" fillId="2" borderId="0" xfId="2" applyFont="1" applyFill="1" applyAlignment="1" applyProtection="1">
      <alignment horizontal="left"/>
      <protection locked="0"/>
    </xf>
    <xf numFmtId="0" fontId="7" fillId="2" borderId="0" xfId="2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7" fillId="2" borderId="0" xfId="2" applyFont="1" applyFill="1" applyProtection="1">
      <protection locked="0"/>
    </xf>
    <xf numFmtId="0" fontId="1" fillId="2" borderId="0" xfId="2" applyFill="1" applyProtection="1">
      <protection locked="0"/>
    </xf>
    <xf numFmtId="0" fontId="1" fillId="2" borderId="0" xfId="2" applyFill="1" applyAlignment="1" applyProtection="1">
      <alignment horizontal="left"/>
      <protection locked="0"/>
    </xf>
    <xf numFmtId="0" fontId="1" fillId="2" borderId="0" xfId="2" applyFill="1" applyAlignment="1" applyProtection="1">
      <alignment horizontal="center"/>
      <protection locked="0"/>
    </xf>
    <xf numFmtId="0" fontId="8" fillId="2" borderId="0" xfId="2" applyFont="1" applyFill="1" applyProtection="1">
      <protection locked="0"/>
    </xf>
    <xf numFmtId="0" fontId="7" fillId="2" borderId="0" xfId="2" applyFont="1" applyFill="1" applyBorder="1" applyAlignment="1" applyProtection="1">
      <alignment horizontal="center"/>
      <protection locked="0"/>
    </xf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1" fillId="2" borderId="0" xfId="2" applyFill="1" applyAlignment="1">
      <alignment horizontal="center"/>
    </xf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0" fontId="8" fillId="2" borderId="0" xfId="2" applyFont="1" applyFill="1" applyBorder="1" applyAlignment="1" applyProtection="1"/>
    <xf numFmtId="14" fontId="7" fillId="0" borderId="0" xfId="16" applyNumberFormat="1" applyFont="1" applyFill="1" applyBorder="1" applyAlignment="1" applyProtection="1">
      <alignment vertical="center"/>
    </xf>
    <xf numFmtId="0" fontId="7" fillId="5" borderId="0" xfId="2" applyFont="1" applyFill="1" applyBorder="1" applyProtection="1">
      <protection locked="0"/>
    </xf>
    <xf numFmtId="0" fontId="8" fillId="0" borderId="0" xfId="2" applyFont="1" applyFill="1" applyBorder="1" applyAlignment="1" applyProtection="1">
      <alignment horizontal="left"/>
    </xf>
    <xf numFmtId="0" fontId="8" fillId="2" borderId="0" xfId="2" applyFont="1" applyFill="1" applyBorder="1" applyAlignment="1" applyProtection="1">
      <alignment horizontal="left"/>
    </xf>
    <xf numFmtId="0" fontId="7" fillId="2" borderId="0" xfId="2" applyFont="1" applyFill="1" applyBorder="1" applyProtection="1">
      <protection locked="0"/>
    </xf>
    <xf numFmtId="0" fontId="7" fillId="5" borderId="0" xfId="2" applyFont="1" applyFill="1" applyProtection="1">
      <protection locked="0"/>
    </xf>
    <xf numFmtId="0" fontId="10" fillId="0" borderId="19" xfId="3" applyFont="1" applyFill="1" applyBorder="1" applyAlignment="1" applyProtection="1">
      <alignment horizontal="center" vertical="top" wrapText="1"/>
      <protection locked="0"/>
    </xf>
    <xf numFmtId="0" fontId="10" fillId="2" borderId="19" xfId="3" applyFont="1" applyFill="1" applyBorder="1" applyAlignment="1" applyProtection="1">
      <alignment horizontal="center" vertical="top" wrapText="1"/>
      <protection locked="0"/>
    </xf>
    <xf numFmtId="174" fontId="7" fillId="2" borderId="14" xfId="15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center" vertical="center"/>
      <protection locked="0"/>
    </xf>
    <xf numFmtId="0" fontId="1" fillId="2" borderId="0" xfId="2" applyFill="1"/>
    <xf numFmtId="0" fontId="7" fillId="2" borderId="14" xfId="2" applyFont="1" applyFill="1" applyBorder="1" applyProtection="1">
      <protection locked="0"/>
    </xf>
    <xf numFmtId="0" fontId="1" fillId="2" borderId="0" xfId="2" applyFill="1" applyBorder="1"/>
    <xf numFmtId="0" fontId="17" fillId="5" borderId="0" xfId="16" applyFont="1" applyFill="1" applyBorder="1" applyAlignment="1" applyProtection="1">
      <alignment horizontal="right" vertical="center"/>
    </xf>
    <xf numFmtId="0" fontId="17" fillId="5" borderId="0" xfId="16" applyFont="1" applyFill="1" applyBorder="1" applyAlignment="1" applyProtection="1">
      <alignment horizontal="left" vertical="center"/>
    </xf>
    <xf numFmtId="0" fontId="9" fillId="0" borderId="0" xfId="0" applyFont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9" fillId="0" borderId="1" xfId="16" applyFont="1" applyFill="1" applyBorder="1" applyAlignment="1" applyProtection="1">
      <alignment horizontal="left" vertical="center" wrapText="1"/>
    </xf>
    <xf numFmtId="0" fontId="9" fillId="0" borderId="0" xfId="16" applyFont="1" applyAlignment="1" applyProtection="1">
      <alignment horizontal="center" vertical="center"/>
      <protection locked="0"/>
    </xf>
    <xf numFmtId="0" fontId="17" fillId="0" borderId="1" xfId="16" applyFont="1" applyFill="1" applyBorder="1" applyAlignment="1" applyProtection="1">
      <alignment horizontal="left" vertical="center" wrapText="1" indent="2"/>
    </xf>
    <xf numFmtId="0" fontId="17" fillId="5" borderId="1" xfId="0" applyFont="1" applyFill="1" applyBorder="1" applyProtection="1"/>
    <xf numFmtId="0" fontId="17" fillId="0" borderId="0" xfId="16" applyFont="1" applyAlignment="1" applyProtection="1">
      <alignment horizontal="center" vertical="center" wrapText="1"/>
      <protection locked="0"/>
    </xf>
    <xf numFmtId="3" fontId="17" fillId="0" borderId="0" xfId="16" applyNumberFormat="1" applyFont="1" applyAlignment="1" applyProtection="1">
      <alignment horizontal="center" vertical="center" wrapText="1"/>
      <protection locked="0"/>
    </xf>
    <xf numFmtId="0" fontId="17" fillId="0" borderId="0" xfId="16" applyFont="1" applyAlignment="1" applyProtection="1">
      <alignment horizontal="center" vertical="center"/>
      <protection locked="0"/>
    </xf>
    <xf numFmtId="0" fontId="17" fillId="5" borderId="1" xfId="0" applyFont="1" applyFill="1" applyBorder="1" applyProtection="1">
      <protection locked="0"/>
    </xf>
    <xf numFmtId="0" fontId="17" fillId="0" borderId="1" xfId="16" applyFont="1" applyFill="1" applyBorder="1" applyAlignment="1" applyProtection="1">
      <alignment horizontal="left" vertical="center" wrapText="1" indent="4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0" borderId="0" xfId="0" applyFont="1" applyFill="1" applyProtection="1"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Protection="1"/>
    <xf numFmtId="0" fontId="18" fillId="0" borderId="0" xfId="0" applyFont="1" applyFill="1"/>
    <xf numFmtId="0" fontId="23" fillId="5" borderId="0" xfId="0" applyFont="1" applyFill="1" applyProtection="1"/>
    <xf numFmtId="0" fontId="24" fillId="5" borderId="0" xfId="0" applyFont="1" applyFill="1" applyBorder="1" applyAlignment="1" applyProtection="1">
      <alignment horizontal="left" wrapText="1"/>
    </xf>
    <xf numFmtId="0" fontId="24" fillId="5" borderId="0" xfId="0" applyFont="1" applyFill="1" applyProtection="1">
      <protection locked="0"/>
    </xf>
    <xf numFmtId="0" fontId="24" fillId="0" borderId="0" xfId="0" applyFont="1" applyProtection="1">
      <protection locked="0"/>
    </xf>
    <xf numFmtId="0" fontId="24" fillId="5" borderId="0" xfId="0" applyFont="1" applyFill="1" applyProtection="1"/>
    <xf numFmtId="0" fontId="24" fillId="5" borderId="0" xfId="0" applyFont="1" applyFill="1" applyBorder="1" applyProtection="1"/>
    <xf numFmtId="0" fontId="24" fillId="5" borderId="0" xfId="0" applyFont="1" applyFill="1" applyBorder="1" applyAlignment="1" applyProtection="1">
      <alignment horizontal="left"/>
    </xf>
    <xf numFmtId="0" fontId="24" fillId="5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left"/>
    </xf>
    <xf numFmtId="0" fontId="24" fillId="0" borderId="0" xfId="0" applyFont="1" applyFill="1" applyBorder="1" applyProtection="1"/>
    <xf numFmtId="0" fontId="24" fillId="0" borderId="0" xfId="0" applyFont="1" applyFill="1" applyProtection="1"/>
    <xf numFmtId="0" fontId="24" fillId="5" borderId="14" xfId="0" applyFont="1" applyFill="1" applyBorder="1" applyAlignment="1" applyProtection="1">
      <alignment horizontal="left"/>
    </xf>
    <xf numFmtId="0" fontId="24" fillId="5" borderId="14" xfId="0" applyFont="1" applyFill="1" applyBorder="1" applyAlignment="1" applyProtection="1">
      <alignment horizontal="left" wrapText="1"/>
    </xf>
    <xf numFmtId="0" fontId="24" fillId="5" borderId="14" xfId="0" applyFont="1" applyFill="1" applyBorder="1" applyProtection="1"/>
    <xf numFmtId="0" fontId="23" fillId="5" borderId="14" xfId="0" applyFont="1" applyFill="1" applyBorder="1" applyAlignment="1" applyProtection="1">
      <alignment horizontal="center" vertical="center" wrapText="1"/>
    </xf>
    <xf numFmtId="1" fontId="24" fillId="0" borderId="0" xfId="0" applyNumberFormat="1" applyFont="1" applyProtection="1">
      <protection locked="0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1" fontId="23" fillId="5" borderId="1" xfId="0" applyNumberFormat="1" applyFont="1" applyFill="1" applyBorder="1" applyAlignment="1" applyProtection="1">
      <alignment horizontal="right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24" fillId="0" borderId="1" xfId="0" applyFont="1" applyBorder="1" applyAlignment="1" applyProtection="1">
      <alignment wrapText="1"/>
    </xf>
    <xf numFmtId="1" fontId="23" fillId="5" borderId="1" xfId="0" applyNumberFormat="1" applyFont="1" applyFill="1" applyBorder="1" applyProtection="1"/>
    <xf numFmtId="0" fontId="24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wrapText="1"/>
    </xf>
    <xf numFmtId="0" fontId="24" fillId="0" borderId="1" xfId="0" applyFont="1" applyBorder="1" applyProtection="1">
      <protection locked="0"/>
    </xf>
    <xf numFmtId="0" fontId="24" fillId="0" borderId="1" xfId="0" applyFont="1" applyFill="1" applyBorder="1" applyProtection="1">
      <protection locked="0"/>
    </xf>
    <xf numFmtId="1" fontId="24" fillId="0" borderId="1" xfId="0" applyNumberFormat="1" applyFont="1" applyBorder="1" applyProtection="1">
      <protection locked="0"/>
    </xf>
    <xf numFmtId="0" fontId="24" fillId="0" borderId="0" xfId="0" applyFont="1" applyBorder="1" applyProtection="1">
      <protection locked="0"/>
    </xf>
    <xf numFmtId="0" fontId="24" fillId="7" borderId="0" xfId="0" applyFont="1" applyFill="1" applyBorder="1" applyProtection="1"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23" fillId="0" borderId="1" xfId="0" applyFont="1" applyFill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23" fillId="0" borderId="1" xfId="0" applyFont="1" applyFill="1" applyBorder="1" applyAlignment="1" applyProtection="1">
      <alignment horizontal="left" vertical="center"/>
    </xf>
    <xf numFmtId="1" fontId="24" fillId="0" borderId="0" xfId="0" applyNumberFormat="1" applyFont="1" applyBorder="1" applyProtection="1">
      <protection locked="0"/>
    </xf>
    <xf numFmtId="0" fontId="24" fillId="0" borderId="0" xfId="0" applyFont="1" applyFill="1" applyBorder="1" applyAlignment="1" applyProtection="1">
      <alignment horizontal="left" vertical="center"/>
      <protection locked="0"/>
    </xf>
    <xf numFmtId="0" fontId="23" fillId="5" borderId="1" xfId="0" applyFont="1" applyFill="1" applyBorder="1" applyProtection="1"/>
    <xf numFmtId="0" fontId="23" fillId="0" borderId="0" xfId="0" applyFont="1" applyProtection="1"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5" fillId="0" borderId="0" xfId="0" applyFont="1"/>
    <xf numFmtId="0" fontId="26" fillId="0" borderId="0" xfId="0" applyFont="1"/>
    <xf numFmtId="0" fontId="24" fillId="0" borderId="0" xfId="0" applyFont="1" applyFill="1" applyBorder="1" applyAlignment="1" applyProtection="1">
      <alignment horizontal="left"/>
      <protection locked="0"/>
    </xf>
    <xf numFmtId="1" fontId="27" fillId="0" borderId="1" xfId="1" applyNumberFormat="1" applyFont="1" applyFill="1" applyBorder="1" applyAlignment="1" applyProtection="1">
      <alignment horizontal="left" vertical="top" wrapText="1"/>
      <protection locked="0"/>
    </xf>
    <xf numFmtId="0" fontId="24" fillId="5" borderId="0" xfId="0" applyFont="1" applyFill="1" applyBorder="1" applyProtection="1">
      <protection locked="0"/>
    </xf>
    <xf numFmtId="0" fontId="7" fillId="0" borderId="0" xfId="2" applyFont="1" applyProtection="1">
      <protection locked="0"/>
    </xf>
    <xf numFmtId="0" fontId="1" fillId="5" borderId="0" xfId="2" applyFill="1" applyBorder="1"/>
    <xf numFmtId="0" fontId="6" fillId="5" borderId="0" xfId="2" applyFont="1" applyFill="1" applyBorder="1"/>
    <xf numFmtId="0" fontId="8" fillId="5" borderId="0" xfId="2" applyFont="1" applyFill="1" applyBorder="1" applyProtection="1">
      <protection locked="0"/>
    </xf>
    <xf numFmtId="0" fontId="1" fillId="5" borderId="14" xfId="2" applyFill="1" applyBorder="1"/>
    <xf numFmtId="0" fontId="7" fillId="5" borderId="14" xfId="2" applyFont="1" applyFill="1" applyBorder="1" applyProtection="1">
      <protection locked="0"/>
    </xf>
    <xf numFmtId="0" fontId="7" fillId="5" borderId="0" xfId="2" applyFont="1" applyFill="1" applyBorder="1" applyAlignment="1" applyProtection="1">
      <alignment horizontal="center" vertical="center"/>
      <protection locked="0"/>
    </xf>
    <xf numFmtId="0" fontId="8" fillId="5" borderId="0" xfId="2" applyFont="1" applyFill="1" applyBorder="1" applyAlignment="1" applyProtection="1">
      <alignment horizontal="center"/>
      <protection locked="0"/>
    </xf>
    <xf numFmtId="0" fontId="7" fillId="0" borderId="0" xfId="2" applyFont="1" applyFill="1" applyProtection="1">
      <protection locked="0"/>
    </xf>
    <xf numFmtId="1" fontId="11" fillId="5" borderId="8" xfId="1" applyNumberFormat="1" applyFont="1" applyFill="1" applyBorder="1" applyAlignment="1" applyProtection="1">
      <alignment horizontal="center" vertical="top" wrapText="1"/>
    </xf>
    <xf numFmtId="14" fontId="10" fillId="0" borderId="19" xfId="1" applyNumberFormat="1" applyFont="1" applyFill="1" applyBorder="1" applyAlignment="1" applyProtection="1">
      <alignment horizontal="center" vertical="center" wrapText="1"/>
      <protection locked="0"/>
    </xf>
    <xf numFmtId="1" fontId="10" fillId="0" borderId="22" xfId="1" applyNumberFormat="1" applyFont="1" applyFill="1" applyBorder="1" applyAlignment="1" applyProtection="1">
      <alignment horizontal="center" vertical="top" wrapText="1"/>
      <protection locked="0"/>
    </xf>
    <xf numFmtId="1" fontId="10" fillId="0" borderId="26" xfId="1" applyNumberFormat="1" applyFont="1" applyFill="1" applyBorder="1" applyAlignment="1" applyProtection="1">
      <alignment horizontal="center" vertical="top" wrapText="1"/>
      <protection locked="0"/>
    </xf>
    <xf numFmtId="0" fontId="7" fillId="5" borderId="14" xfId="2" applyFont="1" applyFill="1" applyBorder="1" applyProtection="1"/>
    <xf numFmtId="0" fontId="7" fillId="5" borderId="0" xfId="2" applyFont="1" applyFill="1" applyAlignment="1" applyProtection="1">
      <alignment horizontal="center" vertical="center"/>
    </xf>
    <xf numFmtId="0" fontId="45" fillId="5" borderId="0" xfId="2" applyFont="1" applyFill="1" applyBorder="1" applyProtection="1"/>
    <xf numFmtId="0" fontId="45" fillId="5" borderId="0" xfId="2" applyFont="1" applyFill="1" applyBorder="1" applyAlignment="1" applyProtection="1">
      <alignment horizontal="center" vertical="center"/>
    </xf>
    <xf numFmtId="0" fontId="24" fillId="5" borderId="0" xfId="16" applyFont="1" applyFill="1" applyAlignment="1" applyProtection="1">
      <alignment horizontal="right" vertical="center"/>
    </xf>
    <xf numFmtId="0" fontId="24" fillId="5" borderId="0" xfId="16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Protection="1">
      <protection locked="0"/>
    </xf>
    <xf numFmtId="0" fontId="24" fillId="5" borderId="0" xfId="16" applyFont="1" applyFill="1" applyBorder="1" applyAlignment="1" applyProtection="1">
      <alignment horizontal="right" vertical="center"/>
    </xf>
    <xf numFmtId="0" fontId="23" fillId="2" borderId="0" xfId="0" applyFont="1" applyFill="1" applyBorder="1" applyAlignment="1" applyProtection="1">
      <alignment horizontal="left"/>
    </xf>
    <xf numFmtId="0" fontId="28" fillId="5" borderId="19" xfId="1" applyFont="1" applyFill="1" applyBorder="1" applyAlignment="1" applyProtection="1">
      <alignment horizontal="center" vertical="top" wrapText="1"/>
    </xf>
    <xf numFmtId="1" fontId="28" fillId="5" borderId="19" xfId="1" applyNumberFormat="1" applyFont="1" applyFill="1" applyBorder="1" applyAlignment="1" applyProtection="1">
      <alignment horizontal="center" vertical="top" wrapText="1"/>
    </xf>
    <xf numFmtId="0" fontId="28" fillId="0" borderId="19" xfId="1" applyFont="1" applyFill="1" applyBorder="1" applyAlignment="1" applyProtection="1">
      <alignment horizontal="left" vertical="top"/>
    </xf>
    <xf numFmtId="0" fontId="27" fillId="0" borderId="19" xfId="1" applyFont="1" applyFill="1" applyBorder="1" applyAlignment="1" applyProtection="1">
      <alignment horizontal="center" vertical="top" wrapText="1"/>
      <protection locked="0"/>
    </xf>
    <xf numFmtId="0" fontId="27" fillId="0" borderId="0" xfId="1" applyFont="1" applyFill="1" applyBorder="1" applyAlignment="1" applyProtection="1">
      <alignment horizontal="center" vertical="top" wrapText="1"/>
      <protection locked="0"/>
    </xf>
    <xf numFmtId="1" fontId="27" fillId="0" borderId="0" xfId="1" applyNumberFormat="1" applyFont="1" applyFill="1" applyBorder="1" applyAlignment="1" applyProtection="1">
      <alignment horizontal="center" vertical="top" wrapText="1"/>
      <protection locked="0"/>
    </xf>
    <xf numFmtId="1" fontId="27" fillId="5" borderId="19" xfId="1" applyNumberFormat="1" applyFont="1" applyFill="1" applyBorder="1" applyAlignment="1" applyProtection="1">
      <alignment horizontal="center" vertical="top" wrapText="1"/>
      <protection locked="0"/>
    </xf>
    <xf numFmtId="14" fontId="46" fillId="0" borderId="8" xfId="9" applyNumberFormat="1" applyFont="1" applyBorder="1" applyAlignment="1" applyProtection="1">
      <alignment wrapText="1"/>
      <protection locked="0"/>
    </xf>
    <xf numFmtId="0" fontId="27" fillId="0" borderId="19" xfId="1" applyFont="1" applyFill="1" applyBorder="1" applyAlignment="1" applyProtection="1">
      <alignment horizontal="left" vertical="top" wrapText="1"/>
      <protection locked="0"/>
    </xf>
    <xf numFmtId="1" fontId="27" fillId="0" borderId="19" xfId="1" applyNumberFormat="1" applyFont="1" applyFill="1" applyBorder="1" applyAlignment="1" applyProtection="1">
      <alignment horizontal="left" vertical="top" wrapText="1"/>
      <protection locked="0"/>
    </xf>
    <xf numFmtId="0" fontId="29" fillId="5" borderId="19" xfId="1" applyFont="1" applyFill="1" applyBorder="1" applyAlignment="1" applyProtection="1">
      <alignment horizontal="right" vertical="top" wrapText="1"/>
      <protection locked="0"/>
    </xf>
    <xf numFmtId="14" fontId="46" fillId="0" borderId="8" xfId="9" applyNumberFormat="1" applyFont="1" applyBorder="1" applyAlignment="1" applyProtection="1">
      <alignment horizontal="left" wrapText="1"/>
      <protection locked="0"/>
    </xf>
    <xf numFmtId="0" fontId="27" fillId="0" borderId="20" xfId="1" applyFont="1" applyFill="1" applyBorder="1" applyAlignment="1" applyProtection="1">
      <alignment horizontal="left" vertical="top" wrapText="1"/>
      <protection locked="0"/>
    </xf>
    <xf numFmtId="1" fontId="27" fillId="0" borderId="20" xfId="1" applyNumberFormat="1" applyFont="1" applyFill="1" applyBorder="1" applyAlignment="1" applyProtection="1">
      <alignment horizontal="left" vertical="top" wrapText="1"/>
      <protection locked="0"/>
    </xf>
    <xf numFmtId="0" fontId="28" fillId="5" borderId="27" xfId="1" applyFont="1" applyFill="1" applyBorder="1" applyAlignment="1" applyProtection="1">
      <alignment horizontal="left" vertical="top"/>
      <protection locked="0"/>
    </xf>
    <xf numFmtId="0" fontId="27" fillId="5" borderId="27" xfId="1" applyFont="1" applyFill="1" applyBorder="1" applyAlignment="1" applyProtection="1">
      <alignment horizontal="left" vertical="top" wrapText="1"/>
      <protection locked="0"/>
    </xf>
    <xf numFmtId="0" fontId="27" fillId="5" borderId="28" xfId="1" applyFont="1" applyFill="1" applyBorder="1" applyAlignment="1" applyProtection="1">
      <alignment horizontal="left" vertical="top" wrapText="1"/>
      <protection locked="0"/>
    </xf>
    <xf numFmtId="1" fontId="27" fillId="5" borderId="28" xfId="1" applyNumberFormat="1" applyFont="1" applyFill="1" applyBorder="1" applyAlignment="1" applyProtection="1">
      <alignment horizontal="left" vertical="top" wrapText="1"/>
      <protection locked="0"/>
    </xf>
    <xf numFmtId="1" fontId="27" fillId="5" borderId="29" xfId="1" applyNumberFormat="1" applyFont="1" applyFill="1" applyBorder="1" applyAlignment="1" applyProtection="1">
      <alignment horizontal="left" vertical="top" wrapText="1"/>
      <protection locked="0"/>
    </xf>
    <xf numFmtId="0" fontId="29" fillId="5" borderId="20" xfId="1" applyFont="1" applyFill="1" applyBorder="1" applyAlignment="1" applyProtection="1">
      <alignment horizontal="right" vertical="top" wrapText="1"/>
      <protection locked="0"/>
    </xf>
    <xf numFmtId="0" fontId="23" fillId="2" borderId="0" xfId="0" applyFont="1" applyFill="1" applyAlignment="1" applyProtection="1">
      <alignment horizontal="center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5" fillId="2" borderId="0" xfId="0" applyFont="1" applyFill="1"/>
    <xf numFmtId="0" fontId="24" fillId="2" borderId="14" xfId="0" applyFont="1" applyFill="1" applyBorder="1" applyProtection="1">
      <protection locked="0"/>
    </xf>
    <xf numFmtId="0" fontId="25" fillId="2" borderId="0" xfId="0" applyFont="1" applyFill="1" applyBorder="1"/>
    <xf numFmtId="0" fontId="23" fillId="2" borderId="0" xfId="0" applyFont="1" applyFill="1" applyProtection="1">
      <protection locked="0"/>
    </xf>
    <xf numFmtId="0" fontId="26" fillId="2" borderId="0" xfId="0" applyFont="1" applyFill="1"/>
    <xf numFmtId="0" fontId="6" fillId="5" borderId="0" xfId="2" applyFont="1" applyFill="1" applyProtection="1"/>
    <xf numFmtId="0" fontId="1" fillId="5" borderId="0" xfId="2" applyFill="1" applyProtection="1"/>
    <xf numFmtId="0" fontId="1" fillId="5" borderId="0" xfId="2" applyFill="1" applyProtection="1">
      <protection locked="0"/>
    </xf>
    <xf numFmtId="0" fontId="1" fillId="0" borderId="0" xfId="2" applyProtection="1">
      <protection locked="0"/>
    </xf>
    <xf numFmtId="0" fontId="7" fillId="0" borderId="0" xfId="2" applyFont="1" applyFill="1" applyBorder="1" applyProtection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0" fontId="1" fillId="5" borderId="0" xfId="2" applyFont="1" applyFill="1" applyProtection="1"/>
    <xf numFmtId="0" fontId="36" fillId="5" borderId="1" xfId="8" applyFont="1" applyFill="1" applyBorder="1" applyAlignment="1" applyProtection="1">
      <alignment vertical="center" wrapText="1"/>
    </xf>
    <xf numFmtId="0" fontId="36" fillId="5" borderId="1" xfId="8" applyFont="1" applyFill="1" applyBorder="1" applyAlignment="1" applyProtection="1">
      <alignment horizontal="center" vertical="center" wrapText="1"/>
    </xf>
    <xf numFmtId="0" fontId="35" fillId="5" borderId="0" xfId="8" applyFont="1" applyFill="1" applyProtection="1">
      <protection locked="0"/>
    </xf>
    <xf numFmtId="0" fontId="35" fillId="0" borderId="0" xfId="8" applyFont="1" applyProtection="1">
      <protection locked="0"/>
    </xf>
    <xf numFmtId="0" fontId="39" fillId="5" borderId="17" xfId="8" applyFont="1" applyFill="1" applyBorder="1" applyAlignment="1" applyProtection="1">
      <alignment horizontal="center" vertical="center" wrapText="1"/>
    </xf>
    <xf numFmtId="0" fontId="39" fillId="5" borderId="24" xfId="8" applyFont="1" applyFill="1" applyBorder="1" applyAlignment="1" applyProtection="1">
      <alignment horizontal="center" vertical="center" wrapText="1"/>
    </xf>
    <xf numFmtId="0" fontId="39" fillId="5" borderId="1" xfId="8" applyFont="1" applyFill="1" applyBorder="1" applyAlignment="1" applyProtection="1">
      <alignment horizontal="center" vertical="center" wrapText="1"/>
    </xf>
    <xf numFmtId="0" fontId="39" fillId="0" borderId="1" xfId="8" applyFont="1" applyBorder="1" applyAlignment="1" applyProtection="1">
      <alignment vertical="center" wrapText="1"/>
    </xf>
    <xf numFmtId="0" fontId="36" fillId="0" borderId="1" xfId="8" applyFont="1" applyBorder="1" applyAlignment="1" applyProtection="1">
      <alignment vertical="center" wrapText="1"/>
    </xf>
    <xf numFmtId="0" fontId="36" fillId="0" borderId="1" xfId="8" applyFont="1" applyBorder="1" applyAlignment="1" applyProtection="1">
      <alignment vertical="center" wrapText="1"/>
      <protection locked="0"/>
    </xf>
    <xf numFmtId="0" fontId="36" fillId="0" borderId="1" xfId="7" applyFont="1" applyBorder="1" applyAlignment="1" applyProtection="1">
      <alignment vertical="center" wrapText="1"/>
      <protection locked="0"/>
    </xf>
    <xf numFmtId="0" fontId="36" fillId="0" borderId="0" xfId="8" applyFont="1" applyAlignment="1" applyProtection="1">
      <alignment vertical="center" wrapText="1"/>
      <protection locked="0"/>
    </xf>
    <xf numFmtId="0" fontId="8" fillId="0" borderId="0" xfId="2" applyFont="1" applyAlignment="1" applyProtection="1">
      <alignment horizontal="center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7" fillId="0" borderId="14" xfId="2" applyFont="1" applyBorder="1" applyProtection="1">
      <protection locked="0"/>
    </xf>
    <xf numFmtId="0" fontId="1" fillId="0" borderId="14" xfId="2" applyBorder="1"/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1" fillId="0" borderId="0" xfId="2" applyBorder="1"/>
    <xf numFmtId="0" fontId="6" fillId="0" borderId="0" xfId="2" applyFont="1"/>
    <xf numFmtId="0" fontId="7" fillId="0" borderId="0" xfId="2" applyFont="1" applyAlignment="1" applyProtection="1">
      <alignment horizontal="right"/>
      <protection locked="0"/>
    </xf>
    <xf numFmtId="0" fontId="35" fillId="0" borderId="0" xfId="7" applyFont="1" applyProtection="1">
      <protection locked="0"/>
    </xf>
    <xf numFmtId="0" fontId="35" fillId="0" borderId="0" xfId="7" applyFont="1" applyBorder="1" applyProtection="1">
      <protection locked="0"/>
    </xf>
    <xf numFmtId="0" fontId="1" fillId="0" borderId="0" xfId="2" applyBorder="1" applyProtection="1">
      <protection locked="0"/>
    </xf>
    <xf numFmtId="0" fontId="1" fillId="5" borderId="0" xfId="2" applyFill="1" applyBorder="1" applyProtection="1">
      <protection locked="0"/>
    </xf>
    <xf numFmtId="14" fontId="37" fillId="0" borderId="8" xfId="15" applyNumberFormat="1" applyFont="1" applyBorder="1" applyAlignment="1" applyProtection="1">
      <alignment wrapText="1"/>
      <protection locked="0"/>
    </xf>
    <xf numFmtId="0" fontId="36" fillId="0" borderId="1" xfId="7" applyFont="1" applyBorder="1" applyAlignment="1" applyProtection="1">
      <alignment horizontal="center" vertical="center" wrapText="1"/>
      <protection locked="0"/>
    </xf>
    <xf numFmtId="0" fontId="35" fillId="5" borderId="0" xfId="7" applyFont="1" applyFill="1" applyBorder="1" applyProtection="1">
      <protection locked="0"/>
    </xf>
    <xf numFmtId="0" fontId="10" fillId="0" borderId="1" xfId="7" applyFont="1" applyBorder="1" applyAlignment="1" applyProtection="1">
      <alignment horizontal="center" vertical="center" wrapText="1"/>
      <protection locked="0"/>
    </xf>
    <xf numFmtId="14" fontId="36" fillId="0" borderId="8" xfId="13" applyNumberFormat="1" applyFont="1" applyBorder="1" applyAlignment="1" applyProtection="1">
      <alignment horizontal="center" wrapText="1"/>
      <protection locked="0"/>
    </xf>
    <xf numFmtId="0" fontId="10" fillId="0" borderId="1" xfId="7" applyFont="1" applyBorder="1" applyAlignment="1" applyProtection="1">
      <alignment vertical="center" wrapText="1"/>
      <protection locked="0"/>
    </xf>
    <xf numFmtId="14" fontId="10" fillId="0" borderId="1" xfId="7" applyNumberFormat="1" applyFont="1" applyBorder="1" applyAlignment="1" applyProtection="1">
      <alignment horizontal="center" vertical="center" wrapText="1"/>
      <protection locked="0"/>
    </xf>
    <xf numFmtId="0" fontId="39" fillId="5" borderId="1" xfId="7" applyFont="1" applyFill="1" applyBorder="1" applyAlignment="1" applyProtection="1">
      <alignment horizontal="center" vertical="center" wrapText="1"/>
    </xf>
    <xf numFmtId="0" fontId="39" fillId="5" borderId="17" xfId="7" applyFont="1" applyFill="1" applyBorder="1" applyAlignment="1" applyProtection="1">
      <alignment horizontal="center" vertical="center" wrapText="1"/>
    </xf>
    <xf numFmtId="0" fontId="39" fillId="5" borderId="17" xfId="7" applyFont="1" applyFill="1" applyBorder="1" applyAlignment="1" applyProtection="1">
      <alignment horizontal="left" vertical="center" wrapText="1"/>
    </xf>
    <xf numFmtId="0" fontId="1" fillId="0" borderId="0" xfId="2" applyFill="1" applyBorder="1" applyProtection="1"/>
    <xf numFmtId="0" fontId="1" fillId="0" borderId="0" xfId="2" applyFill="1" applyProtection="1"/>
    <xf numFmtId="0" fontId="1" fillId="5" borderId="0" xfId="2" applyFill="1" applyBorder="1" applyProtection="1"/>
    <xf numFmtId="0" fontId="1" fillId="2" borderId="0" xfId="2" applyFill="1" applyBorder="1" applyProtection="1"/>
    <xf numFmtId="0" fontId="1" fillId="2" borderId="0" xfId="2" applyFill="1" applyProtection="1"/>
    <xf numFmtId="0" fontId="42" fillId="0" borderId="1" xfId="7" applyFont="1" applyFill="1" applyBorder="1" applyAlignment="1" applyProtection="1">
      <alignment horizontal="center" vertical="center" wrapText="1"/>
      <protection locked="0"/>
    </xf>
    <xf numFmtId="0" fontId="36" fillId="2" borderId="1" xfId="7" applyFont="1" applyFill="1" applyBorder="1" applyAlignment="1" applyProtection="1">
      <alignment vertical="center" wrapText="1"/>
      <protection locked="0"/>
    </xf>
    <xf numFmtId="0" fontId="36" fillId="2" borderId="1" xfId="7" applyFont="1" applyFill="1" applyBorder="1" applyAlignment="1" applyProtection="1">
      <alignment horizontal="right" vertical="center" wrapText="1"/>
      <protection locked="0"/>
    </xf>
    <xf numFmtId="2" fontId="36" fillId="2" borderId="1" xfId="7" applyNumberFormat="1" applyFont="1" applyFill="1" applyBorder="1" applyAlignment="1" applyProtection="1">
      <alignment horizontal="right" vertical="center" wrapText="1"/>
      <protection locked="0"/>
    </xf>
    <xf numFmtId="0" fontId="36" fillId="2" borderId="8" xfId="7" applyFont="1" applyFill="1" applyBorder="1" applyAlignment="1" applyProtection="1">
      <alignment vertical="center" wrapText="1"/>
      <protection locked="0"/>
    </xf>
    <xf numFmtId="49" fontId="36" fillId="2" borderId="8" xfId="7" applyNumberFormat="1" applyFont="1" applyFill="1" applyBorder="1" applyAlignment="1" applyProtection="1">
      <alignment horizontal="right" vertical="center" wrapText="1"/>
      <protection locked="0"/>
    </xf>
    <xf numFmtId="0" fontId="16" fillId="0" borderId="1" xfId="2" applyFont="1" applyFill="1" applyBorder="1" applyAlignment="1">
      <alignment horizontal="left" vertical="center" wrapText="1"/>
    </xf>
    <xf numFmtId="49" fontId="16" fillId="0" borderId="1" xfId="2" applyNumberFormat="1" applyFont="1" applyFill="1" applyBorder="1" applyAlignment="1">
      <alignment horizontal="center" vertical="center" wrapText="1"/>
    </xf>
    <xf numFmtId="0" fontId="42" fillId="0" borderId="1" xfId="7" applyFont="1" applyFill="1" applyBorder="1" applyAlignment="1" applyProtection="1">
      <alignment vertical="center" wrapText="1"/>
      <protection locked="0"/>
    </xf>
    <xf numFmtId="1" fontId="24" fillId="0" borderId="1" xfId="0" applyNumberFormat="1" applyFont="1" applyFill="1" applyBorder="1" applyProtection="1">
      <protection locked="0"/>
    </xf>
    <xf numFmtId="0" fontId="47" fillId="0" borderId="1" xfId="4" applyFont="1" applyBorder="1" applyAlignment="1">
      <alignment horizontal="center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0" fontId="7" fillId="2" borderId="19" xfId="1" applyFont="1" applyFill="1" applyBorder="1" applyAlignment="1" applyProtection="1">
      <alignment horizontal="left" vertical="top" wrapText="1"/>
      <protection locked="0"/>
    </xf>
    <xf numFmtId="1" fontId="30" fillId="5" borderId="19" xfId="1" applyNumberFormat="1" applyFont="1" applyFill="1" applyBorder="1" applyAlignment="1" applyProtection="1">
      <alignment horizontal="center" vertical="top" wrapText="1"/>
    </xf>
    <xf numFmtId="0" fontId="7" fillId="0" borderId="1" xfId="16" applyFont="1" applyFill="1" applyBorder="1" applyAlignment="1" applyProtection="1">
      <alignment horizontal="center" vertical="center" wrapText="1"/>
    </xf>
    <xf numFmtId="14" fontId="7" fillId="0" borderId="0" xfId="16" applyNumberFormat="1" applyFont="1" applyFill="1" applyBorder="1" applyAlignment="1" applyProtection="1">
      <alignment horizontal="center" vertical="center"/>
    </xf>
    <xf numFmtId="2" fontId="1" fillId="2" borderId="1" xfId="4" applyNumberFormat="1" applyFont="1" applyFill="1" applyBorder="1"/>
    <xf numFmtId="174" fontId="10" fillId="2" borderId="8" xfId="15" applyNumberFormat="1" applyFont="1" applyFill="1" applyBorder="1" applyProtection="1">
      <protection locked="0"/>
    </xf>
    <xf numFmtId="1" fontId="10" fillId="2" borderId="30" xfId="3" applyNumberFormat="1" applyFont="1" applyFill="1" applyBorder="1" applyAlignment="1" applyProtection="1">
      <alignment horizontal="left" vertical="center" wrapText="1"/>
      <protection locked="0"/>
    </xf>
    <xf numFmtId="49" fontId="10" fillId="2" borderId="1" xfId="3" applyNumberFormat="1" applyFont="1" applyFill="1" applyBorder="1" applyAlignment="1" applyProtection="1">
      <alignment horizontal="left" vertical="top" wrapText="1"/>
      <protection locked="0"/>
    </xf>
    <xf numFmtId="0" fontId="21" fillId="2" borderId="1" xfId="3" applyFont="1" applyFill="1" applyBorder="1" applyAlignment="1" applyProtection="1">
      <alignment horizontal="left" vertical="top" wrapText="1"/>
      <protection locked="0"/>
    </xf>
    <xf numFmtId="0" fontId="10" fillId="2" borderId="1" xfId="3" applyFont="1" applyFill="1" applyBorder="1" applyAlignment="1" applyProtection="1">
      <alignment horizontal="left" vertical="top" wrapText="1"/>
      <protection locked="0"/>
    </xf>
    <xf numFmtId="0" fontId="10" fillId="2" borderId="19" xfId="1" applyFont="1" applyFill="1" applyBorder="1" applyAlignment="1" applyProtection="1">
      <alignment horizontal="left" vertical="top" wrapText="1"/>
      <protection locked="0"/>
    </xf>
    <xf numFmtId="0" fontId="7" fillId="2" borderId="19" xfId="3" applyFont="1" applyFill="1" applyBorder="1" applyAlignment="1" applyProtection="1">
      <alignment horizontal="center" vertical="top" wrapText="1"/>
      <protection locked="0"/>
    </xf>
    <xf numFmtId="174" fontId="7" fillId="2" borderId="8" xfId="15" applyNumberFormat="1" applyFont="1" applyFill="1" applyBorder="1" applyProtection="1">
      <protection locked="0"/>
    </xf>
    <xf numFmtId="1" fontId="7" fillId="2" borderId="30" xfId="3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3" applyNumberFormat="1" applyFont="1" applyFill="1" applyBorder="1" applyAlignment="1" applyProtection="1">
      <alignment horizontal="left" vertical="top" wrapText="1"/>
      <protection locked="0"/>
    </xf>
    <xf numFmtId="0" fontId="22" fillId="2" borderId="1" xfId="3" applyFont="1" applyFill="1" applyBorder="1" applyAlignment="1" applyProtection="1">
      <alignment horizontal="left" vertical="top" wrapText="1"/>
      <protection locked="0"/>
    </xf>
    <xf numFmtId="0" fontId="7" fillId="2" borderId="1" xfId="3" applyFont="1" applyFill="1" applyBorder="1" applyAlignment="1" applyProtection="1">
      <alignment horizontal="left" vertical="top" wrapText="1"/>
      <protection locked="0"/>
    </xf>
    <xf numFmtId="0" fontId="10" fillId="2" borderId="20" xfId="3" applyFont="1" applyFill="1" applyBorder="1" applyAlignment="1" applyProtection="1">
      <alignment horizontal="center" vertical="top" wrapText="1"/>
      <protection locked="0"/>
    </xf>
    <xf numFmtId="1" fontId="10" fillId="2" borderId="31" xfId="3" applyNumberFormat="1" applyFont="1" applyFill="1" applyBorder="1" applyAlignment="1" applyProtection="1">
      <alignment horizontal="left" vertical="center" wrapText="1"/>
      <protection locked="0"/>
    </xf>
    <xf numFmtId="0" fontId="10" fillId="2" borderId="15" xfId="3" applyFont="1" applyFill="1" applyBorder="1" applyAlignment="1" applyProtection="1">
      <alignment horizontal="center" vertical="top" wrapText="1"/>
      <protection locked="0"/>
    </xf>
    <xf numFmtId="1" fontId="10" fillId="2" borderId="32" xfId="3" applyNumberFormat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 applyProtection="1">
      <alignment vertical="center"/>
      <protection locked="0"/>
    </xf>
    <xf numFmtId="174" fontId="31" fillId="2" borderId="8" xfId="15" applyNumberFormat="1" applyFont="1" applyFill="1" applyBorder="1" applyProtection="1">
      <protection locked="0"/>
    </xf>
    <xf numFmtId="1" fontId="31" fillId="2" borderId="30" xfId="3" applyNumberFormat="1" applyFont="1" applyFill="1" applyBorder="1" applyAlignment="1" applyProtection="1">
      <alignment horizontal="left" vertical="center" wrapText="1"/>
      <protection locked="0"/>
    </xf>
    <xf numFmtId="1" fontId="10" fillId="2" borderId="33" xfId="3" applyNumberFormat="1" applyFont="1" applyFill="1" applyBorder="1" applyAlignment="1" applyProtection="1">
      <alignment horizontal="left" vertical="center" wrapText="1"/>
      <protection locked="0"/>
    </xf>
    <xf numFmtId="0" fontId="22" fillId="2" borderId="1" xfId="1" applyFont="1" applyFill="1" applyBorder="1" applyProtection="1">
      <protection locked="0"/>
    </xf>
    <xf numFmtId="0" fontId="7" fillId="2" borderId="1" xfId="1" applyFont="1" applyFill="1" applyBorder="1" applyAlignment="1" applyProtection="1">
      <alignment horizontal="left"/>
      <protection locked="0"/>
    </xf>
    <xf numFmtId="1" fontId="7" fillId="2" borderId="33" xfId="3" applyNumberFormat="1" applyFont="1" applyFill="1" applyBorder="1" applyAlignment="1" applyProtection="1">
      <alignment horizontal="left" vertical="center" wrapText="1"/>
      <protection locked="0"/>
    </xf>
    <xf numFmtId="1" fontId="10" fillId="2" borderId="34" xfId="3" applyNumberFormat="1" applyFont="1" applyFill="1" applyBorder="1" applyAlignment="1" applyProtection="1">
      <alignment horizontal="left" vertical="center" wrapText="1"/>
      <protection locked="0"/>
    </xf>
    <xf numFmtId="174" fontId="10" fillId="2" borderId="23" xfId="15" applyNumberFormat="1" applyFont="1" applyFill="1" applyBorder="1" applyProtection="1">
      <protection locked="0"/>
    </xf>
    <xf numFmtId="1" fontId="10" fillId="2" borderId="35" xfId="3" applyNumberFormat="1" applyFont="1" applyFill="1" applyBorder="1" applyAlignment="1" applyProtection="1">
      <alignment horizontal="left" vertical="center" wrapText="1"/>
      <protection locked="0"/>
    </xf>
    <xf numFmtId="174" fontId="10" fillId="2" borderId="8" xfId="15" applyNumberFormat="1" applyFont="1" applyFill="1" applyBorder="1" applyAlignment="1" applyProtection="1">
      <alignment horizontal="right"/>
      <protection locked="0"/>
    </xf>
    <xf numFmtId="1" fontId="10" fillId="2" borderId="14" xfId="3" applyNumberFormat="1" applyFont="1" applyFill="1" applyBorder="1" applyAlignment="1" applyProtection="1">
      <alignment horizontal="left" vertical="center" wrapText="1"/>
      <protection locked="0"/>
    </xf>
    <xf numFmtId="174" fontId="7" fillId="2" borderId="8" xfId="15" applyNumberFormat="1" applyFont="1" applyFill="1" applyBorder="1" applyAlignment="1" applyProtection="1">
      <alignment horizontal="right"/>
      <protection locked="0"/>
    </xf>
    <xf numFmtId="1" fontId="7" fillId="2" borderId="14" xfId="3" applyNumberFormat="1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>
      <alignment horizontal="right" vertical="center" wrapText="1"/>
    </xf>
    <xf numFmtId="9" fontId="1" fillId="0" borderId="0" xfId="2" applyNumberFormat="1"/>
    <xf numFmtId="3" fontId="1" fillId="2" borderId="0" xfId="4" applyNumberFormat="1" applyFill="1"/>
    <xf numFmtId="49" fontId="7" fillId="0" borderId="1" xfId="4" quotePrefix="1" applyNumberFormat="1" applyFont="1" applyFill="1" applyBorder="1" applyAlignment="1">
      <alignment horizontal="left" vertical="top" wrapText="1"/>
    </xf>
    <xf numFmtId="3" fontId="17" fillId="0" borderId="1" xfId="1" applyNumberFormat="1" applyFont="1" applyFill="1" applyBorder="1" applyAlignment="1" applyProtection="1">
      <alignment horizontal="right" vertical="center"/>
      <protection locked="0"/>
    </xf>
    <xf numFmtId="3" fontId="9" fillId="0" borderId="1" xfId="16" applyNumberFormat="1" applyFont="1" applyFill="1" applyBorder="1" applyAlignment="1" applyProtection="1">
      <alignment horizontal="right" vertical="center"/>
      <protection locked="0"/>
    </xf>
    <xf numFmtId="4" fontId="17" fillId="0" borderId="24" xfId="1" applyNumberFormat="1" applyFont="1" applyFill="1" applyBorder="1" applyAlignment="1" applyProtection="1">
      <alignment horizontal="right" vertical="center"/>
      <protection locked="0"/>
    </xf>
    <xf numFmtId="1" fontId="36" fillId="0" borderId="1" xfId="1" applyNumberFormat="1" applyFont="1" applyFill="1" applyBorder="1" applyAlignment="1" applyProtection="1">
      <alignment horizontal="left" vertical="top" wrapText="1"/>
      <protection locked="0"/>
    </xf>
    <xf numFmtId="0" fontId="36" fillId="0" borderId="1" xfId="1" applyFont="1" applyFill="1" applyBorder="1" applyAlignment="1" applyProtection="1">
      <alignment horizontal="left" vertical="top" wrapText="1"/>
      <protection locked="0"/>
    </xf>
    <xf numFmtId="1" fontId="7" fillId="0" borderId="14" xfId="15" applyNumberFormat="1" applyFont="1" applyFill="1" applyBorder="1" applyAlignment="1" applyProtection="1">
      <alignment horizontal="right"/>
      <protection locked="0"/>
    </xf>
    <xf numFmtId="49" fontId="10" fillId="0" borderId="1" xfId="3" applyNumberFormat="1" applyFont="1" applyFill="1" applyBorder="1" applyAlignment="1" applyProtection="1">
      <alignment horizontal="left" vertical="top" wrapText="1"/>
      <protection locked="0"/>
    </xf>
    <xf numFmtId="49" fontId="36" fillId="2" borderId="1" xfId="7" applyNumberFormat="1" applyFont="1" applyFill="1" applyBorder="1" applyAlignment="1" applyProtection="1">
      <alignment horizontal="center" vertical="center" wrapText="1"/>
      <protection locked="0"/>
    </xf>
    <xf numFmtId="0" fontId="42" fillId="0" borderId="8" xfId="7" applyFont="1" applyFill="1" applyBorder="1" applyAlignment="1" applyProtection="1">
      <alignment horizontal="right" vertical="center" wrapText="1"/>
      <protection locked="0"/>
    </xf>
    <xf numFmtId="0" fontId="7" fillId="0" borderId="1" xfId="5" applyFont="1" applyBorder="1" applyAlignment="1" applyProtection="1">
      <alignment vertical="center" wrapText="1"/>
      <protection locked="0"/>
    </xf>
    <xf numFmtId="0" fontId="7" fillId="0" borderId="1" xfId="5" quotePrefix="1" applyFont="1" applyBorder="1" applyAlignment="1" applyProtection="1">
      <alignment horizontal="center" vertical="center" wrapText="1"/>
      <protection locked="0"/>
    </xf>
    <xf numFmtId="0" fontId="7" fillId="2" borderId="1" xfId="7" applyFont="1" applyFill="1" applyBorder="1" applyAlignment="1" applyProtection="1">
      <alignment horizontal="right" vertical="center" wrapText="1"/>
      <protection locked="0"/>
    </xf>
    <xf numFmtId="0" fontId="36" fillId="0" borderId="1" xfId="5" quotePrefix="1" applyFont="1" applyBorder="1" applyAlignment="1" applyProtection="1">
      <alignment horizontal="center" vertical="center" wrapText="1"/>
      <protection locked="0"/>
    </xf>
    <xf numFmtId="0" fontId="7" fillId="0" borderId="8" xfId="5" applyFont="1" applyBorder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vertical="top"/>
      <protection locked="0"/>
    </xf>
    <xf numFmtId="3" fontId="17" fillId="0" borderId="1" xfId="1" applyNumberFormat="1" applyFont="1" applyFill="1" applyBorder="1" applyAlignment="1" applyProtection="1">
      <alignment vertical="top"/>
      <protection locked="0"/>
    </xf>
    <xf numFmtId="0" fontId="41" fillId="0" borderId="44" xfId="0" applyNumberFormat="1" applyFont="1" applyBorder="1" applyAlignment="1">
      <alignment horizontal="left" wrapText="1"/>
    </xf>
    <xf numFmtId="0" fontId="10" fillId="0" borderId="26" xfId="1" applyFont="1" applyFill="1" applyBorder="1" applyAlignment="1" applyProtection="1">
      <alignment horizontal="left" vertical="top" wrapText="1"/>
      <protection locked="0"/>
    </xf>
    <xf numFmtId="174" fontId="36" fillId="2" borderId="8" xfId="14" applyNumberFormat="1" applyFont="1" applyFill="1" applyBorder="1" applyAlignment="1" applyProtection="1">
      <alignment horizontal="right"/>
      <protection locked="0"/>
    </xf>
    <xf numFmtId="1" fontId="36" fillId="2" borderId="33" xfId="1" applyNumberFormat="1" applyFont="1" applyFill="1" applyBorder="1" applyAlignment="1" applyProtection="1">
      <alignment horizontal="left" vertical="top" wrapText="1"/>
      <protection locked="0"/>
    </xf>
    <xf numFmtId="1" fontId="36" fillId="2" borderId="1" xfId="1" applyNumberFormat="1" applyFont="1" applyFill="1" applyBorder="1" applyAlignment="1" applyProtection="1">
      <alignment horizontal="left" vertical="top" wrapText="1"/>
      <protection locked="0"/>
    </xf>
    <xf numFmtId="0" fontId="36" fillId="2" borderId="1" xfId="1" applyFont="1" applyFill="1" applyBorder="1" applyAlignment="1" applyProtection="1">
      <alignment horizontal="left" vertical="top" wrapText="1"/>
      <protection locked="0"/>
    </xf>
    <xf numFmtId="1" fontId="36" fillId="2" borderId="20" xfId="1" applyNumberFormat="1" applyFont="1" applyFill="1" applyBorder="1" applyAlignment="1" applyProtection="1">
      <alignment horizontal="left" vertical="top" wrapText="1"/>
      <protection locked="0"/>
    </xf>
    <xf numFmtId="1" fontId="36" fillId="2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36" fillId="2" borderId="1" xfId="1" applyNumberFormat="1" applyFont="1" applyFill="1" applyBorder="1" applyAlignment="1" applyProtection="1">
      <alignment horizontal="left" vertical="top" wrapText="1"/>
      <protection locked="0"/>
    </xf>
    <xf numFmtId="1" fontId="36" fillId="2" borderId="36" xfId="1" applyNumberFormat="1" applyFont="1" applyFill="1" applyBorder="1" applyAlignment="1" applyProtection="1">
      <alignment horizontal="left" vertical="top" wrapText="1"/>
      <protection locked="0"/>
    </xf>
    <xf numFmtId="49" fontId="36" fillId="2" borderId="23" xfId="1" applyNumberFormat="1" applyFont="1" applyFill="1" applyBorder="1" applyAlignment="1" applyProtection="1">
      <alignment horizontal="left" vertical="top" wrapText="1"/>
      <protection locked="0"/>
    </xf>
    <xf numFmtId="0" fontId="36" fillId="2" borderId="15" xfId="1" applyFont="1" applyFill="1" applyBorder="1" applyAlignment="1" applyProtection="1">
      <alignment horizontal="left" vertical="top" wrapText="1"/>
      <protection locked="0"/>
    </xf>
    <xf numFmtId="1" fontId="36" fillId="2" borderId="19" xfId="1" applyNumberFormat="1" applyFont="1" applyFill="1" applyBorder="1" applyAlignment="1" applyProtection="1">
      <alignment horizontal="left" vertical="top" wrapText="1"/>
      <protection locked="0"/>
    </xf>
    <xf numFmtId="0" fontId="36" fillId="2" borderId="19" xfId="1" applyFont="1" applyFill="1" applyBorder="1" applyAlignment="1" applyProtection="1">
      <alignment horizontal="left" vertical="top" wrapText="1"/>
      <protection locked="0"/>
    </xf>
    <xf numFmtId="0" fontId="36" fillId="2" borderId="20" xfId="1" applyFont="1" applyFill="1" applyBorder="1" applyAlignment="1" applyProtection="1">
      <alignment horizontal="left" vertical="top" wrapText="1"/>
      <protection locked="0"/>
    </xf>
    <xf numFmtId="174" fontId="7" fillId="2" borderId="14" xfId="14" applyNumberFormat="1" applyFont="1" applyFill="1" applyBorder="1" applyAlignment="1" applyProtection="1">
      <alignment horizontal="right"/>
      <protection locked="0"/>
    </xf>
    <xf numFmtId="1" fontId="7" fillId="2" borderId="20" xfId="1" applyNumberFormat="1" applyFont="1" applyFill="1" applyBorder="1" applyAlignment="1" applyProtection="1">
      <alignment horizontal="left" vertical="top" wrapText="1"/>
      <protection locked="0"/>
    </xf>
    <xf numFmtId="49" fontId="7" fillId="2" borderId="20" xfId="1" applyNumberFormat="1" applyFont="1" applyFill="1" applyBorder="1" applyAlignment="1" applyProtection="1">
      <alignment horizontal="left" vertical="top" wrapText="1"/>
      <protection locked="0"/>
    </xf>
    <xf numFmtId="0" fontId="7" fillId="2" borderId="20" xfId="1" applyFont="1" applyFill="1" applyBorder="1" applyAlignment="1" applyProtection="1">
      <alignment horizontal="left" vertical="top" wrapText="1"/>
      <protection locked="0"/>
    </xf>
    <xf numFmtId="1" fontId="7" fillId="2" borderId="14" xfId="14" applyNumberFormat="1" applyFont="1" applyFill="1" applyBorder="1" applyAlignment="1" applyProtection="1">
      <alignment horizontal="right"/>
      <protection locked="0"/>
    </xf>
    <xf numFmtId="0" fontId="36" fillId="2" borderId="36" xfId="1" applyFont="1" applyFill="1" applyBorder="1" applyAlignment="1" applyProtection="1">
      <alignment horizontal="left" vertical="top" wrapText="1"/>
      <protection locked="0"/>
    </xf>
    <xf numFmtId="1" fontId="7" fillId="2" borderId="0" xfId="14" applyNumberFormat="1" applyFont="1" applyFill="1" applyBorder="1" applyAlignment="1" applyProtection="1">
      <alignment horizontal="right"/>
      <protection locked="0"/>
    </xf>
    <xf numFmtId="1" fontId="7" fillId="2" borderId="1" xfId="14" applyNumberFormat="1" applyFont="1" applyFill="1" applyBorder="1" applyAlignment="1" applyProtection="1">
      <alignment horizontal="right"/>
      <protection locked="0"/>
    </xf>
    <xf numFmtId="49" fontId="7" fillId="2" borderId="37" xfId="1" applyNumberFormat="1" applyFont="1" applyFill="1" applyBorder="1" applyAlignment="1" applyProtection="1">
      <alignment horizontal="left" vertical="top" wrapText="1"/>
      <protection locked="0"/>
    </xf>
    <xf numFmtId="1" fontId="14" fillId="2" borderId="1" xfId="1" applyNumberFormat="1" applyFont="1" applyFill="1" applyBorder="1" applyAlignment="1" applyProtection="1">
      <alignment horizontal="left" vertical="top" wrapText="1"/>
      <protection locked="0"/>
    </xf>
    <xf numFmtId="49" fontId="7" fillId="2" borderId="37" xfId="1" quotePrefix="1" applyNumberFormat="1" applyFont="1" applyFill="1" applyBorder="1" applyAlignment="1" applyProtection="1">
      <alignment horizontal="left" vertical="top" wrapText="1"/>
      <protection locked="0"/>
    </xf>
    <xf numFmtId="14" fontId="7" fillId="2" borderId="1" xfId="14" applyNumberFormat="1" applyFont="1" applyFill="1" applyBorder="1" applyAlignment="1" applyProtection="1">
      <alignment horizontal="right"/>
      <protection locked="0"/>
    </xf>
    <xf numFmtId="1" fontId="7" fillId="2" borderId="23" xfId="14" applyNumberFormat="1" applyFont="1" applyFill="1" applyBorder="1" applyAlignment="1" applyProtection="1">
      <alignment horizontal="right"/>
      <protection locked="0"/>
    </xf>
    <xf numFmtId="1" fontId="14" fillId="2" borderId="23" xfId="1" applyNumberFormat="1" applyFont="1" applyFill="1" applyBorder="1" applyAlignment="1" applyProtection="1">
      <alignment horizontal="left" vertical="top" wrapText="1"/>
      <protection locked="0"/>
    </xf>
    <xf numFmtId="49" fontId="7" fillId="2" borderId="38" xfId="1" applyNumberFormat="1" applyFont="1" applyFill="1" applyBorder="1" applyAlignment="1" applyProtection="1">
      <alignment horizontal="left" vertical="top" wrapText="1"/>
      <protection locked="0"/>
    </xf>
    <xf numFmtId="49" fontId="7" fillId="2" borderId="1" xfId="1" applyNumberFormat="1" applyFont="1" applyFill="1" applyBorder="1" applyAlignment="1" applyProtection="1">
      <alignment horizontal="left" vertical="top" wrapText="1"/>
      <protection locked="0"/>
    </xf>
    <xf numFmtId="1" fontId="7" fillId="0" borderId="1" xfId="15" applyNumberFormat="1" applyFont="1" applyFill="1" applyBorder="1" applyAlignment="1" applyProtection="1">
      <alignment horizontal="right"/>
      <protection locked="0"/>
    </xf>
    <xf numFmtId="1" fontId="36" fillId="0" borderId="30" xfId="1" applyNumberFormat="1" applyFont="1" applyFill="1" applyBorder="1" applyAlignment="1" applyProtection="1">
      <alignment horizontal="left" vertical="top" wrapText="1"/>
      <protection locked="0"/>
    </xf>
    <xf numFmtId="1" fontId="10" fillId="0" borderId="39" xfId="1" applyNumberFormat="1" applyFont="1" applyFill="1" applyBorder="1" applyAlignment="1" applyProtection="1">
      <alignment horizontal="left" vertical="top" wrapText="1"/>
      <protection locked="0"/>
    </xf>
    <xf numFmtId="0" fontId="10" fillId="0" borderId="39" xfId="1" applyFont="1" applyFill="1" applyBorder="1" applyAlignment="1" applyProtection="1">
      <alignment horizontal="left" vertical="top" wrapText="1"/>
      <protection locked="0"/>
    </xf>
    <xf numFmtId="0" fontId="10" fillId="0" borderId="32" xfId="1" applyFont="1" applyFill="1" applyBorder="1" applyAlignment="1" applyProtection="1">
      <alignment horizontal="left" vertical="top" wrapText="1"/>
      <protection locked="0"/>
    </xf>
    <xf numFmtId="0" fontId="10" fillId="0" borderId="8" xfId="1" applyFont="1" applyFill="1" applyBorder="1" applyAlignment="1" applyProtection="1">
      <alignment horizontal="left" vertical="top" wrapText="1"/>
      <protection locked="0"/>
    </xf>
    <xf numFmtId="0" fontId="36" fillId="0" borderId="15" xfId="1" applyFont="1" applyFill="1" applyBorder="1" applyAlignment="1" applyProtection="1">
      <alignment horizontal="left" vertical="top" wrapText="1"/>
      <protection locked="0"/>
    </xf>
    <xf numFmtId="0" fontId="36" fillId="0" borderId="19" xfId="1" applyFont="1" applyFill="1" applyBorder="1" applyAlignment="1" applyProtection="1">
      <alignment horizontal="left" vertical="top" wrapText="1"/>
      <protection locked="0"/>
    </xf>
    <xf numFmtId="0" fontId="36" fillId="0" borderId="36" xfId="1" applyFont="1" applyFill="1" applyBorder="1" applyAlignment="1" applyProtection="1">
      <alignment horizontal="left" vertical="top" wrapText="1"/>
      <protection locked="0"/>
    </xf>
    <xf numFmtId="0" fontId="36" fillId="0" borderId="20" xfId="1" applyFont="1" applyFill="1" applyBorder="1" applyAlignment="1" applyProtection="1">
      <alignment horizontal="left" vertical="top" wrapText="1"/>
      <protection locked="0"/>
    </xf>
    <xf numFmtId="0" fontId="10" fillId="0" borderId="1" xfId="3" applyFont="1" applyFill="1" applyBorder="1" applyAlignment="1" applyProtection="1">
      <alignment horizontal="left" vertical="top" wrapText="1"/>
      <protection locked="0"/>
    </xf>
    <xf numFmtId="0" fontId="36" fillId="7" borderId="0" xfId="9" applyFont="1" applyFill="1" applyProtection="1"/>
    <xf numFmtId="0" fontId="36" fillId="7" borderId="0" xfId="9" applyFont="1" applyFill="1" applyProtection="1">
      <protection locked="0"/>
    </xf>
    <xf numFmtId="49" fontId="36" fillId="7" borderId="0" xfId="9" applyNumberFormat="1" applyFont="1" applyFill="1" applyProtection="1">
      <protection locked="0"/>
    </xf>
    <xf numFmtId="0" fontId="38" fillId="4" borderId="40" xfId="9" applyFont="1" applyFill="1" applyBorder="1" applyAlignment="1" applyProtection="1">
      <alignment horizontal="center"/>
    </xf>
    <xf numFmtId="0" fontId="38" fillId="4" borderId="41" xfId="9" applyFont="1" applyFill="1" applyBorder="1" applyAlignment="1" applyProtection="1">
      <alignment horizontal="center"/>
    </xf>
    <xf numFmtId="0" fontId="38" fillId="4" borderId="42" xfId="9" applyFont="1" applyFill="1" applyBorder="1" applyAlignment="1" applyProtection="1">
      <alignment horizontal="center"/>
    </xf>
    <xf numFmtId="14" fontId="17" fillId="0" borderId="0" xfId="16" applyNumberFormat="1" applyFont="1" applyFill="1" applyBorder="1" applyAlignment="1" applyProtection="1">
      <alignment horizontal="center" vertical="center"/>
    </xf>
    <xf numFmtId="0" fontId="17" fillId="0" borderId="0" xfId="16" applyFont="1" applyFill="1" applyBorder="1" applyAlignment="1" applyProtection="1">
      <alignment horizontal="center" vertical="center"/>
    </xf>
    <xf numFmtId="0" fontId="17" fillId="5" borderId="0" xfId="16" applyFont="1" applyFill="1" applyAlignment="1" applyProtection="1">
      <alignment horizontal="center" vertical="center"/>
    </xf>
    <xf numFmtId="0" fontId="7" fillId="5" borderId="0" xfId="16" applyFont="1" applyFill="1" applyAlignment="1" applyProtection="1">
      <alignment horizontal="center" vertical="center"/>
    </xf>
    <xf numFmtId="0" fontId="8" fillId="2" borderId="0" xfId="2" applyFont="1" applyFill="1" applyBorder="1" applyAlignment="1" applyProtection="1">
      <alignment horizontal="left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24" fillId="5" borderId="0" xfId="16" applyFont="1" applyFill="1" applyAlignment="1" applyProtection="1">
      <alignment horizontal="right" vertical="center"/>
    </xf>
    <xf numFmtId="0" fontId="24" fillId="2" borderId="0" xfId="0" applyFont="1" applyFill="1" applyBorder="1" applyAlignment="1" applyProtection="1">
      <alignment horizontal="right"/>
      <protection locked="0"/>
    </xf>
    <xf numFmtId="0" fontId="7" fillId="5" borderId="0" xfId="16" applyFont="1" applyFill="1" applyBorder="1" applyAlignment="1" applyProtection="1">
      <alignment horizontal="center" vertical="center"/>
    </xf>
    <xf numFmtId="0" fontId="36" fillId="5" borderId="1" xfId="8" applyFont="1" applyFill="1" applyBorder="1" applyAlignment="1" applyProtection="1">
      <alignment horizontal="center" vertical="center" wrapText="1"/>
    </xf>
    <xf numFmtId="0" fontId="7" fillId="0" borderId="14" xfId="2" applyFont="1" applyBorder="1" applyAlignment="1" applyProtection="1">
      <alignment horizontal="center"/>
      <protection locked="0"/>
    </xf>
  </cellXfs>
  <cellStyles count="17">
    <cellStyle name="Normal" xfId="0" builtinId="0"/>
    <cellStyle name="Normal 2" xfId="1"/>
    <cellStyle name="Normal 2 2" xfId="2"/>
    <cellStyle name="Normal 2 3" xfId="3"/>
    <cellStyle name="Normal 3" xfId="4"/>
    <cellStyle name="Normal 4" xfId="5"/>
    <cellStyle name="Normal 4 2" xfId="6"/>
    <cellStyle name="Normal 4 2 2" xfId="7"/>
    <cellStyle name="Normal 4 3" xfId="8"/>
    <cellStyle name="Normal 5" xfId="9"/>
    <cellStyle name="Normal 5 2" xfId="10"/>
    <cellStyle name="Normal 5 2 2" xfId="11"/>
    <cellStyle name="Normal 5 2 2 2" xfId="12"/>
    <cellStyle name="Normal 5 2 2 2 2" xfId="13"/>
    <cellStyle name="Normal 5 2 3" xfId="14"/>
    <cellStyle name="Normal 5 2 3 2" xfId="15"/>
    <cellStyle name="Normal_FORMEBI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171450</xdr:rowOff>
    </xdr:from>
    <xdr:to>
      <xdr:col>1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361950" y="1123950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171450</xdr:rowOff>
    </xdr:from>
    <xdr:to>
      <xdr:col>1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1444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23</xdr:row>
      <xdr:rowOff>4082</xdr:rowOff>
    </xdr:from>
    <xdr:to>
      <xdr:col>5</xdr:col>
      <xdr:colOff>110219</xdr:colOff>
      <xdr:row>23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1447255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eklaraciis%20formebi-axali%20giorgi%2008.09.2014%20-%2028.09.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 8.1"/>
      <sheetName val="ფორმა N9"/>
      <sheetName val="ფორმა N9.1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N44"/>
  <sheetViews>
    <sheetView showGridLines="0" tabSelected="1" view="pageBreakPreview" zoomScale="70" zoomScaleSheetLayoutView="70" workbookViewId="0">
      <selection activeCell="T19" sqref="T19"/>
    </sheetView>
  </sheetViews>
  <sheetFormatPr defaultRowHeight="15"/>
  <cols>
    <col min="1" max="1" width="6.28515625" style="22" bestFit="1" customWidth="1"/>
    <col min="2" max="2" width="13.140625" style="22" customWidth="1"/>
    <col min="3" max="3" width="17.5703125" style="22" bestFit="1" customWidth="1"/>
    <col min="4" max="4" width="15.140625" style="22" customWidth="1"/>
    <col min="5" max="5" width="18" style="22" customWidth="1"/>
    <col min="6" max="6" width="18.5703125" style="22" customWidth="1"/>
    <col min="7" max="9" width="19.140625" style="48" customWidth="1"/>
    <col min="10" max="11" width="17.42578125" style="22" customWidth="1"/>
    <col min="12" max="12" width="16.7109375" style="22" customWidth="1"/>
    <col min="13" max="13" width="26.7109375" style="22" customWidth="1"/>
    <col min="14" max="16384" width="9.140625" style="22"/>
  </cols>
  <sheetData>
    <row r="1" spans="1:14" s="62" customFormat="1">
      <c r="A1" s="65" t="s">
        <v>302</v>
      </c>
      <c r="B1" s="90"/>
      <c r="C1" s="90"/>
      <c r="D1" s="90"/>
      <c r="E1" s="91"/>
      <c r="F1" s="92"/>
      <c r="G1" s="94"/>
      <c r="H1" s="104"/>
      <c r="I1" s="65"/>
      <c r="J1" s="90"/>
      <c r="K1" s="91"/>
      <c r="L1" s="91"/>
      <c r="M1" s="234" t="s">
        <v>100</v>
      </c>
    </row>
    <row r="2" spans="1:14" s="62" customFormat="1">
      <c r="A2" s="67" t="s">
        <v>131</v>
      </c>
      <c r="B2" s="90"/>
      <c r="C2" s="90"/>
      <c r="D2" s="90"/>
      <c r="E2" s="91"/>
      <c r="F2" s="92"/>
      <c r="G2" s="94"/>
      <c r="H2" s="104"/>
      <c r="I2" s="67"/>
      <c r="J2" s="90"/>
      <c r="K2" s="91"/>
      <c r="L2" s="91"/>
      <c r="M2" s="591" t="s">
        <v>1565</v>
      </c>
      <c r="N2" s="400"/>
    </row>
    <row r="3" spans="1:14" s="62" customFormat="1">
      <c r="A3" s="90"/>
      <c r="B3" s="90"/>
      <c r="C3" s="93"/>
      <c r="D3" s="95"/>
      <c r="E3" s="91"/>
      <c r="F3" s="91"/>
      <c r="G3" s="96"/>
      <c r="H3" s="91"/>
      <c r="I3" s="91"/>
      <c r="J3" s="92"/>
      <c r="K3" s="90"/>
      <c r="L3" s="90"/>
      <c r="M3" s="91"/>
    </row>
    <row r="4" spans="1:14" s="62" customFormat="1">
      <c r="A4" s="92" t="s">
        <v>267</v>
      </c>
      <c r="B4" s="105"/>
      <c r="C4" s="105"/>
      <c r="D4" s="399" t="s">
        <v>484</v>
      </c>
      <c r="E4" s="399"/>
      <c r="F4" s="91"/>
      <c r="G4" s="98"/>
      <c r="H4" s="91"/>
      <c r="I4" s="110"/>
      <c r="J4" s="111"/>
      <c r="K4" s="90"/>
      <c r="L4" s="91"/>
      <c r="M4" s="91"/>
    </row>
    <row r="5" spans="1:14" s="62" customFormat="1">
      <c r="A5" s="92"/>
      <c r="B5" s="92"/>
      <c r="C5" s="92"/>
      <c r="D5" s="105"/>
      <c r="E5" s="91"/>
      <c r="F5" s="91"/>
      <c r="G5" s="98"/>
      <c r="H5" s="98"/>
      <c r="I5" s="98"/>
      <c r="J5" s="97"/>
      <c r="K5" s="104"/>
      <c r="L5" s="90"/>
      <c r="M5" s="91"/>
    </row>
    <row r="6" spans="1:14" s="62" customFormat="1" ht="15.75" thickBot="1">
      <c r="A6" s="99"/>
      <c r="B6" s="91"/>
      <c r="C6" s="97"/>
      <c r="D6" s="100"/>
      <c r="E6" s="91"/>
      <c r="F6" s="91"/>
      <c r="G6" s="98"/>
      <c r="H6" s="98"/>
      <c r="I6" s="98"/>
      <c r="J6" s="91"/>
      <c r="K6" s="90"/>
      <c r="L6" s="90"/>
      <c r="M6" s="91"/>
    </row>
    <row r="7" spans="1:14" ht="15.75" thickBot="1">
      <c r="A7" s="101"/>
      <c r="B7" s="102"/>
      <c r="C7" s="101"/>
      <c r="D7" s="101"/>
      <c r="E7" s="103"/>
      <c r="F7" s="103"/>
      <c r="G7" s="92"/>
      <c r="H7" s="92"/>
      <c r="I7" s="92"/>
      <c r="J7" s="688" t="s">
        <v>417</v>
      </c>
      <c r="K7" s="689"/>
      <c r="L7" s="690"/>
      <c r="M7" s="101"/>
    </row>
    <row r="8" spans="1:14" s="30" customFormat="1" ht="39" thickBot="1">
      <c r="A8" s="149" t="s">
        <v>63</v>
      </c>
      <c r="B8" s="150" t="s">
        <v>132</v>
      </c>
      <c r="C8" s="150" t="s">
        <v>269</v>
      </c>
      <c r="D8" s="151" t="s">
        <v>275</v>
      </c>
      <c r="E8" s="23" t="s">
        <v>217</v>
      </c>
      <c r="F8" s="24" t="s">
        <v>216</v>
      </c>
      <c r="G8" s="25" t="s">
        <v>220</v>
      </c>
      <c r="H8" s="26" t="s">
        <v>221</v>
      </c>
      <c r="I8" s="27" t="s">
        <v>218</v>
      </c>
      <c r="J8" s="28" t="s">
        <v>271</v>
      </c>
      <c r="K8" s="29" t="s">
        <v>272</v>
      </c>
      <c r="L8" s="29" t="s">
        <v>222</v>
      </c>
      <c r="M8" s="152" t="s">
        <v>223</v>
      </c>
    </row>
    <row r="9" spans="1:14" s="53" customFormat="1" ht="15.75" thickBot="1">
      <c r="A9" s="142">
        <v>1</v>
      </c>
      <c r="B9" s="143">
        <v>2</v>
      </c>
      <c r="C9" s="143">
        <v>3</v>
      </c>
      <c r="D9" s="144">
        <v>4</v>
      </c>
      <c r="E9" s="145">
        <v>7</v>
      </c>
      <c r="F9" s="143">
        <v>8</v>
      </c>
      <c r="G9" s="147">
        <v>9</v>
      </c>
      <c r="H9" s="148">
        <v>12</v>
      </c>
      <c r="I9" s="146">
        <v>13</v>
      </c>
      <c r="J9" s="145">
        <v>14</v>
      </c>
      <c r="K9" s="143">
        <v>15</v>
      </c>
      <c r="L9" s="143">
        <v>16</v>
      </c>
      <c r="M9" s="146">
        <v>17</v>
      </c>
    </row>
    <row r="10" spans="1:14" ht="27" customHeight="1">
      <c r="A10" s="31">
        <v>1</v>
      </c>
      <c r="B10" s="236" t="s">
        <v>1633</v>
      </c>
      <c r="C10" s="249" t="s">
        <v>1634</v>
      </c>
      <c r="D10" s="237">
        <v>2000</v>
      </c>
      <c r="E10" s="236" t="s">
        <v>1635</v>
      </c>
      <c r="F10" s="236" t="s">
        <v>1636</v>
      </c>
      <c r="G10" s="236" t="s">
        <v>1637</v>
      </c>
      <c r="H10" s="236"/>
      <c r="I10" s="236"/>
      <c r="J10" s="33"/>
      <c r="K10" s="33"/>
      <c r="L10" s="34"/>
      <c r="M10" s="32"/>
    </row>
    <row r="11" spans="1:14" ht="27" customHeight="1">
      <c r="A11" s="35">
        <v>2</v>
      </c>
      <c r="B11" s="236" t="s">
        <v>1638</v>
      </c>
      <c r="C11" s="249" t="s">
        <v>1634</v>
      </c>
      <c r="D11" s="237">
        <v>2000</v>
      </c>
      <c r="E11" s="236" t="s">
        <v>1639</v>
      </c>
      <c r="F11" s="236" t="s">
        <v>1640</v>
      </c>
      <c r="G11" s="236" t="s">
        <v>1641</v>
      </c>
      <c r="H11" s="236"/>
      <c r="I11" s="236"/>
      <c r="J11" s="33"/>
      <c r="K11" s="38"/>
      <c r="L11" s="39"/>
      <c r="M11" s="36"/>
    </row>
    <row r="12" spans="1:14" ht="27" customHeight="1">
      <c r="A12" s="35">
        <v>3</v>
      </c>
      <c r="B12" s="236"/>
      <c r="C12" s="249"/>
      <c r="D12" s="237"/>
      <c r="E12" s="236"/>
      <c r="F12" s="236"/>
      <c r="G12" s="236"/>
      <c r="H12" s="236"/>
      <c r="I12" s="236"/>
      <c r="J12" s="33"/>
      <c r="K12" s="38"/>
      <c r="L12" s="39"/>
      <c r="M12" s="36"/>
    </row>
    <row r="13" spans="1:14" ht="30" customHeight="1">
      <c r="A13" s="35">
        <v>4</v>
      </c>
      <c r="B13" s="236"/>
      <c r="C13" s="249"/>
      <c r="D13" s="237"/>
      <c r="E13" s="236"/>
      <c r="F13" s="236"/>
      <c r="G13" s="236"/>
      <c r="H13" s="236"/>
      <c r="I13" s="236"/>
      <c r="J13" s="33"/>
      <c r="K13" s="38"/>
      <c r="L13" s="39"/>
      <c r="M13" s="36"/>
    </row>
    <row r="14" spans="1:14" ht="30" customHeight="1">
      <c r="A14" s="31">
        <v>5</v>
      </c>
      <c r="B14" s="236"/>
      <c r="C14" s="249"/>
      <c r="D14" s="237"/>
      <c r="E14" s="236"/>
      <c r="F14" s="236"/>
      <c r="G14" s="236"/>
      <c r="H14" s="236"/>
      <c r="I14" s="236"/>
      <c r="J14" s="33"/>
      <c r="K14" s="38"/>
      <c r="L14" s="39"/>
      <c r="M14" s="36"/>
    </row>
    <row r="15" spans="1:14" ht="30" customHeight="1">
      <c r="A15" s="35">
        <v>6</v>
      </c>
      <c r="B15" s="236"/>
      <c r="C15" s="249"/>
      <c r="D15" s="237"/>
      <c r="E15" s="236"/>
      <c r="F15" s="236"/>
      <c r="G15" s="236"/>
      <c r="H15" s="236"/>
      <c r="I15" s="236"/>
      <c r="J15" s="33"/>
      <c r="K15" s="38"/>
      <c r="L15" s="39"/>
      <c r="M15" s="36"/>
    </row>
    <row r="16" spans="1:14" ht="30" customHeight="1">
      <c r="A16" s="35">
        <v>7</v>
      </c>
      <c r="B16" s="236"/>
      <c r="C16" s="249"/>
      <c r="D16" s="237"/>
      <c r="E16" s="236"/>
      <c r="F16" s="236"/>
      <c r="G16" s="236"/>
      <c r="H16" s="236"/>
      <c r="I16" s="236"/>
      <c r="J16" s="33"/>
      <c r="K16" s="38"/>
      <c r="L16" s="39"/>
      <c r="M16" s="36"/>
    </row>
    <row r="17" spans="1:13" ht="30" customHeight="1">
      <c r="A17" s="35">
        <v>8</v>
      </c>
      <c r="B17" s="236"/>
      <c r="C17" s="249"/>
      <c r="D17" s="237"/>
      <c r="E17" s="236"/>
      <c r="F17" s="236"/>
      <c r="G17" s="236"/>
      <c r="H17" s="236"/>
      <c r="I17" s="236"/>
      <c r="J17" s="37"/>
      <c r="K17" s="38"/>
      <c r="L17" s="39"/>
      <c r="M17" s="36"/>
    </row>
    <row r="18" spans="1:13" ht="30" customHeight="1">
      <c r="A18" s="31">
        <v>9</v>
      </c>
      <c r="B18" s="236"/>
      <c r="C18" s="249"/>
      <c r="D18" s="237"/>
      <c r="E18" s="236"/>
      <c r="F18" s="236"/>
      <c r="G18" s="236"/>
      <c r="H18" s="236"/>
      <c r="I18" s="236"/>
      <c r="J18" s="37"/>
      <c r="K18" s="38"/>
      <c r="L18" s="39"/>
      <c r="M18" s="36"/>
    </row>
    <row r="19" spans="1:13" ht="30" customHeight="1">
      <c r="A19" s="35">
        <v>10</v>
      </c>
      <c r="B19" s="236"/>
      <c r="C19" s="249"/>
      <c r="D19" s="237"/>
      <c r="E19" s="236"/>
      <c r="F19" s="236"/>
      <c r="G19" s="236"/>
      <c r="H19" s="236"/>
      <c r="I19" s="236"/>
      <c r="J19" s="37"/>
      <c r="K19" s="38"/>
      <c r="L19" s="39"/>
      <c r="M19" s="36"/>
    </row>
    <row r="20" spans="1:13" ht="30" customHeight="1">
      <c r="A20" s="35">
        <v>11</v>
      </c>
      <c r="B20" s="236"/>
      <c r="C20" s="249"/>
      <c r="D20" s="237"/>
      <c r="E20" s="236"/>
      <c r="F20" s="236"/>
      <c r="G20" s="236"/>
      <c r="H20" s="236"/>
      <c r="I20" s="236"/>
      <c r="J20" s="37"/>
      <c r="K20" s="38"/>
      <c r="L20" s="39"/>
      <c r="M20" s="36"/>
    </row>
    <row r="21" spans="1:13" ht="30" customHeight="1">
      <c r="A21" s="35">
        <v>12</v>
      </c>
      <c r="B21" s="236"/>
      <c r="C21" s="249"/>
      <c r="D21" s="237"/>
      <c r="E21" s="236"/>
      <c r="F21" s="236"/>
      <c r="G21" s="236"/>
      <c r="H21" s="236"/>
      <c r="I21" s="236"/>
      <c r="J21" s="37"/>
      <c r="K21" s="38"/>
      <c r="L21" s="39"/>
      <c r="M21" s="36"/>
    </row>
    <row r="22" spans="1:13" ht="15.75" thickBot="1">
      <c r="A22" s="40" t="s">
        <v>270</v>
      </c>
      <c r="B22" s="155"/>
      <c r="C22" s="41"/>
      <c r="D22" s="643"/>
      <c r="E22" s="42"/>
      <c r="F22" s="41"/>
      <c r="G22" s="43"/>
      <c r="H22" s="43"/>
      <c r="I22" s="43"/>
      <c r="J22" s="45"/>
      <c r="K22" s="46"/>
      <c r="L22" s="47"/>
      <c r="M22" s="44"/>
    </row>
    <row r="26" spans="1:13" s="62" customFormat="1">
      <c r="A26" s="63" t="s">
        <v>409</v>
      </c>
      <c r="G26" s="64"/>
      <c r="H26" s="64"/>
      <c r="I26" s="64"/>
    </row>
    <row r="27" spans="1:13" s="62" customFormat="1">
      <c r="A27" s="63" t="s">
        <v>420</v>
      </c>
      <c r="G27" s="64"/>
      <c r="H27" s="64"/>
      <c r="I27" s="64"/>
    </row>
    <row r="28" spans="1:13" s="62" customFormat="1">
      <c r="A28" s="63" t="s">
        <v>419</v>
      </c>
      <c r="G28" s="64"/>
      <c r="H28" s="64"/>
      <c r="I28" s="64"/>
    </row>
    <row r="29" spans="1:13" s="62" customFormat="1">
      <c r="B29" s="63"/>
      <c r="G29" s="64"/>
      <c r="H29" s="64"/>
      <c r="I29" s="64"/>
    </row>
    <row r="30" spans="1:13" s="62" customFormat="1">
      <c r="B30" s="63"/>
      <c r="G30" s="64"/>
      <c r="H30" s="64"/>
      <c r="I30" s="64"/>
    </row>
    <row r="31" spans="1:13" s="62" customFormat="1">
      <c r="B31" s="685" t="s">
        <v>1739</v>
      </c>
      <c r="C31" s="686"/>
      <c r="D31" s="686"/>
      <c r="E31" s="686"/>
      <c r="F31" s="686"/>
      <c r="G31" s="687"/>
      <c r="H31" s="687"/>
      <c r="I31" s="64"/>
    </row>
    <row r="32" spans="1:13" s="62" customFormat="1">
      <c r="B32" s="63"/>
      <c r="G32" s="64"/>
      <c r="H32" s="64"/>
      <c r="I32" s="64"/>
    </row>
    <row r="33" spans="1:11" s="62" customFormat="1">
      <c r="B33" s="63"/>
      <c r="G33" s="64"/>
      <c r="H33" s="64"/>
      <c r="I33" s="64"/>
    </row>
    <row r="34" spans="1:11">
      <c r="B34" s="21"/>
      <c r="G34" s="22"/>
      <c r="H34" s="22"/>
    </row>
    <row r="35" spans="1:11" s="2" customFormat="1">
      <c r="B35" s="59" t="s">
        <v>98</v>
      </c>
    </row>
    <row r="36" spans="1:11" s="2" customFormat="1">
      <c r="C36" s="58"/>
      <c r="G36" s="58"/>
      <c r="H36" s="61"/>
      <c r="I36"/>
    </row>
    <row r="37" spans="1:11" s="2" customFormat="1">
      <c r="A37"/>
      <c r="C37" s="57" t="s">
        <v>261</v>
      </c>
      <c r="G37" s="11" t="s">
        <v>266</v>
      </c>
      <c r="H37" s="60"/>
      <c r="I37"/>
      <c r="K37" s="11"/>
    </row>
    <row r="38" spans="1:11" s="2" customFormat="1">
      <c r="A38"/>
      <c r="G38" s="2" t="s">
        <v>262</v>
      </c>
      <c r="H38"/>
      <c r="I38"/>
    </row>
    <row r="39" spans="1:11" customFormat="1" ht="15.75">
      <c r="B39" s="2"/>
      <c r="C39" s="52" t="s">
        <v>130</v>
      </c>
      <c r="E39" s="22"/>
      <c r="F39" s="22"/>
      <c r="K39" s="22"/>
    </row>
    <row r="40" spans="1:11" customFormat="1">
      <c r="E40" s="22"/>
      <c r="F40" s="22"/>
    </row>
    <row r="41" spans="1:11" customFormat="1">
      <c r="E41" s="22"/>
      <c r="F41" s="22"/>
    </row>
    <row r="42" spans="1:11" customFormat="1">
      <c r="E42" s="22"/>
      <c r="F42" s="22"/>
    </row>
    <row r="43" spans="1:11" customFormat="1">
      <c r="E43" s="22"/>
      <c r="F43" s="22"/>
    </row>
    <row r="44" spans="1:11" customFormat="1" ht="12.75"/>
  </sheetData>
  <autoFilter ref="A9:M22"/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2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2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1"/>
  <sheetViews>
    <sheetView showGridLines="0" view="pageBreakPreview" topLeftCell="A7" zoomScale="96" zoomScaleSheetLayoutView="96" workbookViewId="0">
      <selection activeCell="E21" sqref="E21"/>
    </sheetView>
  </sheetViews>
  <sheetFormatPr defaultRowHeight="15"/>
  <cols>
    <col min="1" max="1" width="4.85546875" style="479" customWidth="1"/>
    <col min="2" max="2" width="22.7109375" style="479" customWidth="1"/>
    <col min="3" max="3" width="30.140625" style="479" customWidth="1"/>
    <col min="4" max="4" width="14.85546875" style="479" customWidth="1"/>
    <col min="5" max="5" width="13.5703125" style="479" customWidth="1"/>
    <col min="6" max="6" width="12.42578125" style="479" customWidth="1"/>
    <col min="7" max="8" width="13.85546875" style="479" customWidth="1"/>
    <col min="9" max="9" width="13.7109375" style="479" customWidth="1"/>
    <col min="10" max="10" width="13.85546875" style="479" customWidth="1"/>
    <col min="11" max="11" width="0.85546875" style="479" hidden="1" customWidth="1"/>
    <col min="12" max="16384" width="9.140625" style="479"/>
  </cols>
  <sheetData>
    <row r="1" spans="1:11">
      <c r="A1" s="365" t="s">
        <v>429</v>
      </c>
      <c r="B1" s="369"/>
      <c r="C1" s="369"/>
      <c r="D1" s="369"/>
      <c r="E1" s="369"/>
      <c r="F1" s="369"/>
      <c r="G1" s="369"/>
      <c r="H1" s="369"/>
      <c r="I1" s="694" t="s">
        <v>100</v>
      </c>
      <c r="J1" s="694"/>
      <c r="K1" s="405"/>
    </row>
    <row r="2" spans="1:11">
      <c r="A2" s="369" t="s">
        <v>131</v>
      </c>
      <c r="B2" s="369"/>
      <c r="C2" s="369"/>
      <c r="D2" s="369"/>
      <c r="E2" s="369"/>
      <c r="F2" s="369"/>
      <c r="G2" s="369"/>
      <c r="H2" s="369"/>
      <c r="I2" s="696" t="s">
        <v>1565</v>
      </c>
      <c r="J2" s="696"/>
      <c r="K2" s="696"/>
    </row>
    <row r="3" spans="1:11">
      <c r="A3" s="369"/>
      <c r="B3" s="369"/>
      <c r="C3" s="369"/>
      <c r="D3" s="369"/>
      <c r="E3" s="369"/>
      <c r="F3" s="369"/>
      <c r="G3" s="369"/>
      <c r="H3" s="369"/>
      <c r="I3" s="269"/>
      <c r="J3" s="269"/>
      <c r="K3" s="405"/>
    </row>
    <row r="4" spans="1:11">
      <c r="A4" s="369" t="str">
        <f>'[1]ფორმა N2'!A4</f>
        <v>ანგარიშვალდებული პირის დასახელება:</v>
      </c>
      <c r="B4" s="369"/>
      <c r="C4" s="695"/>
      <c r="D4" s="695"/>
      <c r="E4" s="369"/>
      <c r="F4" s="493"/>
      <c r="G4" s="369"/>
      <c r="H4" s="369"/>
      <c r="I4" s="369"/>
      <c r="J4" s="369"/>
      <c r="K4" s="405"/>
    </row>
    <row r="5" spans="1:11">
      <c r="A5" s="402"/>
      <c r="B5" s="695" t="s">
        <v>484</v>
      </c>
      <c r="C5" s="695"/>
      <c r="D5" s="494"/>
      <c r="E5" s="494"/>
      <c r="F5" s="495"/>
      <c r="G5" s="494"/>
      <c r="H5" s="494"/>
      <c r="I5" s="494"/>
      <c r="J5" s="494"/>
      <c r="K5" s="405"/>
    </row>
    <row r="6" spans="1:11">
      <c r="A6" s="366"/>
      <c r="B6" s="366"/>
      <c r="C6" s="369"/>
      <c r="D6" s="369"/>
      <c r="E6" s="369"/>
      <c r="F6" s="493"/>
      <c r="G6" s="369"/>
      <c r="H6" s="369"/>
      <c r="I6" s="369"/>
      <c r="J6" s="369"/>
      <c r="K6" s="405"/>
    </row>
    <row r="7" spans="1:11">
      <c r="A7" s="119"/>
      <c r="B7" s="492"/>
      <c r="C7" s="492"/>
      <c r="D7" s="492"/>
      <c r="E7" s="492"/>
      <c r="F7" s="492"/>
      <c r="G7" s="492"/>
      <c r="H7" s="492"/>
      <c r="I7" s="492"/>
      <c r="J7" s="492"/>
      <c r="K7" s="405"/>
    </row>
    <row r="8" spans="1:11" s="487" customFormat="1" ht="45">
      <c r="A8" s="121" t="s">
        <v>63</v>
      </c>
      <c r="B8" s="121" t="s">
        <v>102</v>
      </c>
      <c r="C8" s="122" t="s">
        <v>104</v>
      </c>
      <c r="D8" s="122" t="s">
        <v>268</v>
      </c>
      <c r="E8" s="122" t="s">
        <v>103</v>
      </c>
      <c r="F8" s="120" t="s">
        <v>249</v>
      </c>
      <c r="G8" s="120" t="s">
        <v>289</v>
      </c>
      <c r="H8" s="120" t="s">
        <v>290</v>
      </c>
      <c r="I8" s="120" t="s">
        <v>250</v>
      </c>
      <c r="J8" s="123" t="s">
        <v>105</v>
      </c>
      <c r="K8" s="405"/>
    </row>
    <row r="9" spans="1:11" s="487" customFormat="1">
      <c r="A9" s="153">
        <v>1</v>
      </c>
      <c r="B9" s="153">
        <v>2</v>
      </c>
      <c r="C9" s="154">
        <v>3</v>
      </c>
      <c r="D9" s="154">
        <v>4</v>
      </c>
      <c r="E9" s="154">
        <v>5</v>
      </c>
      <c r="F9" s="154">
        <v>6</v>
      </c>
      <c r="G9" s="154">
        <v>7</v>
      </c>
      <c r="H9" s="154">
        <v>8</v>
      </c>
      <c r="I9" s="154">
        <v>9</v>
      </c>
      <c r="J9" s="154">
        <v>10</v>
      </c>
      <c r="K9" s="405"/>
    </row>
    <row r="10" spans="1:11" s="487" customFormat="1">
      <c r="A10" s="153">
        <v>1</v>
      </c>
      <c r="B10" s="162" t="s">
        <v>198</v>
      </c>
      <c r="C10" s="163" t="s">
        <v>494</v>
      </c>
      <c r="D10" s="491" t="s">
        <v>212</v>
      </c>
      <c r="E10" s="489">
        <v>40087</v>
      </c>
      <c r="F10" s="488">
        <v>33946</v>
      </c>
      <c r="G10" s="488">
        <v>23727</v>
      </c>
      <c r="H10" s="488">
        <v>17823</v>
      </c>
      <c r="I10" s="488">
        <f>F10+G10-H10</f>
        <v>39850</v>
      </c>
      <c r="J10" s="488"/>
      <c r="K10" s="405"/>
    </row>
    <row r="11" spans="1:11" s="487" customFormat="1">
      <c r="A11" s="153">
        <v>2</v>
      </c>
      <c r="B11" s="162" t="s">
        <v>198</v>
      </c>
      <c r="C11" s="163" t="s">
        <v>493</v>
      </c>
      <c r="D11" s="490" t="s">
        <v>490</v>
      </c>
      <c r="E11" s="489">
        <v>40087</v>
      </c>
      <c r="F11" s="488">
        <v>0</v>
      </c>
      <c r="G11" s="488">
        <v>0</v>
      </c>
      <c r="H11" s="488">
        <v>0</v>
      </c>
      <c r="I11" s="488">
        <f>F11+G11-H11</f>
        <v>0</v>
      </c>
      <c r="J11" s="488"/>
      <c r="K11" s="405"/>
    </row>
    <row r="12" spans="1:11" s="487" customFormat="1">
      <c r="A12" s="153">
        <v>3</v>
      </c>
      <c r="B12" s="162" t="s">
        <v>198</v>
      </c>
      <c r="C12" s="163" t="s">
        <v>492</v>
      </c>
      <c r="D12" s="490" t="s">
        <v>489</v>
      </c>
      <c r="E12" s="489">
        <v>40087</v>
      </c>
      <c r="F12" s="488">
        <v>0</v>
      </c>
      <c r="G12" s="488">
        <v>0</v>
      </c>
      <c r="H12" s="488">
        <v>0</v>
      </c>
      <c r="I12" s="488">
        <f>F12+G12-H12</f>
        <v>0</v>
      </c>
      <c r="J12" s="488"/>
      <c r="K12" s="405"/>
    </row>
    <row r="13" spans="1:11" s="487" customFormat="1" ht="30">
      <c r="A13" s="153">
        <v>4</v>
      </c>
      <c r="B13" s="162" t="s">
        <v>198</v>
      </c>
      <c r="C13" s="163" t="s">
        <v>491</v>
      </c>
      <c r="D13" s="490" t="s">
        <v>488</v>
      </c>
      <c r="E13" s="489">
        <v>40087</v>
      </c>
      <c r="F13" s="488">
        <v>0</v>
      </c>
      <c r="G13" s="488">
        <v>0</v>
      </c>
      <c r="H13" s="488">
        <v>0</v>
      </c>
      <c r="I13" s="488">
        <v>0</v>
      </c>
      <c r="J13" s="488"/>
      <c r="K13" s="405"/>
    </row>
    <row r="14" spans="1:11" s="487" customFormat="1">
      <c r="A14" s="153">
        <v>5</v>
      </c>
      <c r="B14" s="162" t="s">
        <v>198</v>
      </c>
      <c r="C14" s="163" t="s">
        <v>1642</v>
      </c>
      <c r="D14" s="154"/>
      <c r="E14" s="154"/>
      <c r="F14" s="488">
        <v>645</v>
      </c>
      <c r="G14" s="488">
        <v>0</v>
      </c>
      <c r="H14" s="488">
        <v>0</v>
      </c>
      <c r="I14" s="154">
        <v>645</v>
      </c>
      <c r="J14" s="238"/>
      <c r="K14" s="405"/>
    </row>
    <row r="15" spans="1:11" s="487" customFormat="1">
      <c r="A15" s="153">
        <v>6</v>
      </c>
      <c r="B15" s="162" t="s">
        <v>198</v>
      </c>
      <c r="C15" s="163" t="s">
        <v>1643</v>
      </c>
      <c r="D15" s="154"/>
      <c r="E15" s="154"/>
      <c r="F15" s="488">
        <v>0</v>
      </c>
      <c r="G15" s="488">
        <v>0</v>
      </c>
      <c r="H15" s="488">
        <v>0</v>
      </c>
      <c r="I15" s="488">
        <v>0</v>
      </c>
      <c r="J15" s="238"/>
      <c r="K15" s="405"/>
    </row>
    <row r="16" spans="1:11" s="487" customFormat="1">
      <c r="A16" s="153">
        <v>7</v>
      </c>
      <c r="B16" s="162" t="s">
        <v>198</v>
      </c>
      <c r="C16" s="163" t="s">
        <v>1644</v>
      </c>
      <c r="D16" s="154"/>
      <c r="E16" s="154"/>
      <c r="F16" s="488">
        <v>0</v>
      </c>
      <c r="G16" s="488">
        <v>0</v>
      </c>
      <c r="H16" s="488">
        <v>0</v>
      </c>
      <c r="I16" s="488">
        <v>0</v>
      </c>
      <c r="J16" s="238"/>
      <c r="K16" s="405"/>
    </row>
    <row r="17" spans="1:10">
      <c r="A17" s="401"/>
      <c r="B17" s="401"/>
      <c r="C17" s="401"/>
      <c r="D17" s="401"/>
      <c r="E17" s="401"/>
      <c r="F17" s="401"/>
      <c r="G17" s="401"/>
      <c r="H17" s="401"/>
      <c r="I17" s="401"/>
      <c r="J17" s="401"/>
    </row>
    <row r="18" spans="1:10">
      <c r="A18" s="401"/>
      <c r="B18" s="401"/>
      <c r="C18" s="401"/>
      <c r="D18" s="401"/>
      <c r="E18" s="401"/>
      <c r="F18" s="401"/>
      <c r="G18" s="401"/>
      <c r="H18" s="401"/>
      <c r="I18" s="401"/>
      <c r="J18" s="401"/>
    </row>
    <row r="19" spans="1:10">
      <c r="A19" s="401"/>
      <c r="B19" s="401"/>
      <c r="C19" s="401"/>
      <c r="D19" s="401"/>
      <c r="E19" s="401"/>
      <c r="F19" s="401"/>
      <c r="G19" s="401"/>
      <c r="H19" s="401"/>
      <c r="I19" s="401"/>
      <c r="J19" s="401"/>
    </row>
    <row r="20" spans="1:10">
      <c r="A20" s="401"/>
      <c r="B20" s="401"/>
      <c r="C20" s="401"/>
      <c r="D20" s="401"/>
      <c r="E20" s="401"/>
      <c r="F20" s="401"/>
      <c r="G20" s="401"/>
      <c r="H20" s="401"/>
      <c r="I20" s="401"/>
      <c r="J20" s="401"/>
    </row>
    <row r="21" spans="1:10">
      <c r="A21" s="401"/>
      <c r="B21" s="486" t="s">
        <v>98</v>
      </c>
      <c r="C21" s="401"/>
      <c r="D21" s="401"/>
      <c r="E21" s="401"/>
      <c r="F21" s="485"/>
      <c r="G21" s="401"/>
      <c r="H21" s="401"/>
      <c r="I21" s="401"/>
      <c r="J21" s="401"/>
    </row>
    <row r="22" spans="1:10">
      <c r="A22" s="401"/>
      <c r="B22" s="401"/>
      <c r="C22" s="401"/>
      <c r="D22" s="401"/>
      <c r="E22" s="401"/>
      <c r="F22" s="480"/>
      <c r="G22" s="480"/>
      <c r="H22" s="480"/>
      <c r="I22" s="480"/>
      <c r="J22" s="480"/>
    </row>
    <row r="23" spans="1:10">
      <c r="A23" s="401"/>
      <c r="B23" s="401"/>
      <c r="C23" s="484"/>
      <c r="D23" s="401"/>
      <c r="E23" s="401"/>
      <c r="F23" s="484"/>
      <c r="G23" s="483"/>
      <c r="H23" s="483"/>
      <c r="I23" s="480"/>
      <c r="J23" s="480"/>
    </row>
    <row r="24" spans="1:10">
      <c r="A24" s="480"/>
      <c r="B24" s="401"/>
      <c r="C24" s="482" t="s">
        <v>261</v>
      </c>
      <c r="D24" s="482"/>
      <c r="E24" s="401"/>
      <c r="F24" s="401" t="s">
        <v>266</v>
      </c>
      <c r="G24" s="480"/>
      <c r="H24" s="480"/>
      <c r="I24" s="480"/>
      <c r="J24" s="480"/>
    </row>
    <row r="25" spans="1:10">
      <c r="A25" s="480"/>
      <c r="B25" s="401"/>
      <c r="C25" s="481" t="s">
        <v>130</v>
      </c>
      <c r="D25" s="401"/>
      <c r="E25" s="401"/>
      <c r="F25" s="401" t="s">
        <v>262</v>
      </c>
      <c r="G25" s="480"/>
      <c r="H25" s="480"/>
      <c r="I25" s="480"/>
      <c r="J25" s="480"/>
    </row>
    <row r="26" spans="1:10" s="368" customFormat="1">
      <c r="A26" s="480"/>
      <c r="B26" s="401"/>
      <c r="C26" s="401"/>
      <c r="D26" s="481"/>
      <c r="E26" s="480"/>
      <c r="F26" s="480"/>
      <c r="G26" s="480"/>
      <c r="H26" s="480"/>
      <c r="I26" s="480"/>
      <c r="J26" s="480"/>
    </row>
    <row r="27" spans="1:10" s="368" customFormat="1" ht="12.75">
      <c r="A27" s="480"/>
      <c r="B27" s="480"/>
      <c r="C27" s="480"/>
      <c r="D27" s="480"/>
      <c r="E27" s="480"/>
      <c r="F27" s="480"/>
      <c r="G27" s="480"/>
      <c r="H27" s="480"/>
      <c r="I27" s="480"/>
      <c r="J27" s="480"/>
    </row>
    <row r="28" spans="1:10" s="368" customFormat="1" ht="12.75"/>
    <row r="29" spans="1:10" s="368" customFormat="1" ht="12.75"/>
    <row r="30" spans="1:10" s="368" customFormat="1" ht="12.75"/>
    <row r="31" spans="1:10" s="368" customFormat="1" ht="12.75"/>
  </sheetData>
  <mergeCells count="4">
    <mergeCell ref="I1:J1"/>
    <mergeCell ref="C4:D4"/>
    <mergeCell ref="B5:C5"/>
    <mergeCell ref="I2:K2"/>
  </mergeCells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65510:E65517">
      <formula1>41639</formula1>
    </dataValidation>
  </dataValidations>
  <printOptions gridLines="1"/>
  <pageMargins left="0.25" right="0.25" top="0.75" bottom="0.75" header="0.3" footer="0.3"/>
  <pageSetup paperSize="9" scale="9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view="pageBreakPreview" topLeftCell="A4" zoomScale="70" zoomScaleSheetLayoutView="70" workbookViewId="0">
      <selection activeCell="G2" sqref="G2:I2"/>
    </sheetView>
  </sheetViews>
  <sheetFormatPr defaultRowHeight="19.5"/>
  <cols>
    <col min="1" max="1" width="12" style="498" customWidth="1"/>
    <col min="2" max="2" width="13.28515625" style="498" customWidth="1"/>
    <col min="3" max="3" width="21.42578125" style="498" customWidth="1"/>
    <col min="4" max="4" width="17.85546875" style="498" customWidth="1"/>
    <col min="5" max="5" width="12.7109375" style="498" customWidth="1"/>
    <col min="6" max="6" width="27.7109375" style="498" customWidth="1"/>
    <col min="7" max="7" width="33.28515625" style="498" customWidth="1"/>
    <col min="8" max="8" width="0.5703125" style="498" hidden="1" customWidth="1"/>
    <col min="9" max="16384" width="9.140625" style="498"/>
  </cols>
  <sheetData>
    <row r="1" spans="1:9">
      <c r="A1" s="432" t="s">
        <v>358</v>
      </c>
      <c r="B1" s="436"/>
      <c r="C1" s="436"/>
      <c r="D1" s="436"/>
      <c r="E1" s="436"/>
      <c r="F1" s="436"/>
      <c r="G1" s="496" t="s">
        <v>100</v>
      </c>
      <c r="H1" s="497"/>
    </row>
    <row r="2" spans="1:9">
      <c r="A2" s="436" t="s">
        <v>131</v>
      </c>
      <c r="B2" s="436"/>
      <c r="C2" s="436"/>
      <c r="D2" s="436"/>
      <c r="E2" s="436"/>
      <c r="F2" s="436"/>
      <c r="G2" s="696" t="s">
        <v>1565</v>
      </c>
      <c r="H2" s="696"/>
      <c r="I2" s="696"/>
    </row>
    <row r="3" spans="1:9">
      <c r="A3" s="436"/>
      <c r="B3" s="436"/>
      <c r="C3" s="436"/>
      <c r="D3" s="436"/>
      <c r="E3" s="436"/>
      <c r="F3" s="436"/>
      <c r="G3" s="499"/>
      <c r="H3" s="497"/>
    </row>
    <row r="4" spans="1:9">
      <c r="A4" s="437" t="str">
        <f>'[2]ფორმა N2'!A4</f>
        <v>ანგარიშვალდებული პირის დასახელება:</v>
      </c>
      <c r="B4" s="436"/>
      <c r="C4" s="436"/>
      <c r="D4" s="436"/>
      <c r="E4" s="436"/>
      <c r="F4" s="436"/>
      <c r="G4" s="436"/>
      <c r="H4" s="478"/>
    </row>
    <row r="5" spans="1:9">
      <c r="A5" s="440"/>
      <c r="B5" s="399" t="s">
        <v>484</v>
      </c>
      <c r="C5" s="500"/>
      <c r="D5" s="500"/>
      <c r="E5" s="500"/>
      <c r="F5" s="500"/>
      <c r="G5" s="500"/>
      <c r="H5" s="478"/>
    </row>
    <row r="6" spans="1:9">
      <c r="A6" s="437"/>
      <c r="B6" s="436"/>
      <c r="C6" s="436"/>
      <c r="D6" s="436"/>
      <c r="E6" s="436"/>
      <c r="F6" s="436"/>
      <c r="G6" s="436"/>
      <c r="H6" s="478"/>
    </row>
    <row r="7" spans="1:9">
      <c r="A7" s="436"/>
      <c r="B7" s="436"/>
      <c r="C7" s="436"/>
      <c r="D7" s="436"/>
      <c r="E7" s="436"/>
      <c r="F7" s="436"/>
      <c r="G7" s="436"/>
      <c r="H7" s="434"/>
    </row>
    <row r="8" spans="1:9" ht="60.75" customHeight="1">
      <c r="A8" s="501" t="s">
        <v>308</v>
      </c>
      <c r="B8" s="501" t="s">
        <v>132</v>
      </c>
      <c r="C8" s="502" t="s">
        <v>356</v>
      </c>
      <c r="D8" s="502" t="s">
        <v>357</v>
      </c>
      <c r="E8" s="502" t="s">
        <v>268</v>
      </c>
      <c r="F8" s="501" t="s">
        <v>315</v>
      </c>
      <c r="G8" s="502" t="s">
        <v>309</v>
      </c>
      <c r="H8" s="434"/>
    </row>
    <row r="9" spans="1:9">
      <c r="A9" s="503" t="s">
        <v>310</v>
      </c>
      <c r="B9" s="504"/>
      <c r="C9" s="505"/>
      <c r="D9" s="506"/>
      <c r="E9" s="506"/>
      <c r="F9" s="506"/>
      <c r="G9" s="507">
        <v>0</v>
      </c>
      <c r="H9" s="434"/>
    </row>
    <row r="10" spans="1:9">
      <c r="A10" s="504">
        <v>1</v>
      </c>
      <c r="B10" s="508"/>
      <c r="C10" s="509"/>
      <c r="D10" s="510"/>
      <c r="E10" s="510"/>
      <c r="F10" s="510"/>
      <c r="G10" s="511" t="str">
        <f>IF(ISBLANK(B10),"",G9+C10-D10)</f>
        <v/>
      </c>
      <c r="H10" s="434"/>
    </row>
    <row r="11" spans="1:9">
      <c r="A11" s="504">
        <v>2</v>
      </c>
      <c r="B11" s="508"/>
      <c r="C11" s="509"/>
      <c r="D11" s="510"/>
      <c r="E11" s="510"/>
      <c r="F11" s="510"/>
      <c r="G11" s="511" t="str">
        <f t="shared" ref="G11:G24" si="0">IF(ISBLANK(B11),"",G10+C11-D11)</f>
        <v/>
      </c>
      <c r="H11" s="434"/>
    </row>
    <row r="12" spans="1:9">
      <c r="A12" s="504">
        <v>3</v>
      </c>
      <c r="B12" s="508"/>
      <c r="C12" s="509"/>
      <c r="D12" s="510"/>
      <c r="E12" s="510"/>
      <c r="F12" s="510"/>
      <c r="G12" s="511" t="str">
        <f t="shared" si="0"/>
        <v/>
      </c>
      <c r="H12" s="434"/>
    </row>
    <row r="13" spans="1:9">
      <c r="A13" s="504">
        <v>4</v>
      </c>
      <c r="B13" s="508"/>
      <c r="C13" s="509"/>
      <c r="D13" s="510"/>
      <c r="E13" s="510"/>
      <c r="F13" s="510"/>
      <c r="G13" s="511" t="str">
        <f t="shared" si="0"/>
        <v/>
      </c>
      <c r="H13" s="434"/>
    </row>
    <row r="14" spans="1:9">
      <c r="A14" s="504">
        <v>5</v>
      </c>
      <c r="B14" s="508"/>
      <c r="C14" s="509"/>
      <c r="D14" s="510"/>
      <c r="E14" s="510"/>
      <c r="F14" s="510"/>
      <c r="G14" s="511" t="str">
        <f t="shared" si="0"/>
        <v/>
      </c>
      <c r="H14" s="434"/>
    </row>
    <row r="15" spans="1:9">
      <c r="A15" s="504">
        <v>6</v>
      </c>
      <c r="B15" s="508"/>
      <c r="C15" s="509"/>
      <c r="D15" s="510"/>
      <c r="E15" s="510"/>
      <c r="F15" s="510"/>
      <c r="G15" s="511" t="str">
        <f t="shared" si="0"/>
        <v/>
      </c>
      <c r="H15" s="434"/>
    </row>
    <row r="16" spans="1:9">
      <c r="A16" s="504">
        <v>7</v>
      </c>
      <c r="B16" s="508"/>
      <c r="C16" s="509"/>
      <c r="D16" s="510"/>
      <c r="E16" s="510"/>
      <c r="F16" s="510"/>
      <c r="G16" s="511" t="str">
        <f t="shared" si="0"/>
        <v/>
      </c>
      <c r="H16" s="434"/>
    </row>
    <row r="17" spans="1:10">
      <c r="A17" s="504">
        <v>8</v>
      </c>
      <c r="B17" s="508"/>
      <c r="C17" s="509"/>
      <c r="D17" s="510"/>
      <c r="E17" s="510"/>
      <c r="F17" s="510"/>
      <c r="G17" s="511" t="str">
        <f t="shared" si="0"/>
        <v/>
      </c>
      <c r="H17" s="434"/>
    </row>
    <row r="18" spans="1:10">
      <c r="A18" s="504">
        <v>9</v>
      </c>
      <c r="B18" s="512"/>
      <c r="C18" s="509"/>
      <c r="D18" s="510"/>
      <c r="E18" s="510"/>
      <c r="F18" s="510"/>
      <c r="G18" s="511" t="str">
        <f t="shared" si="0"/>
        <v/>
      </c>
      <c r="H18" s="434"/>
    </row>
    <row r="19" spans="1:10">
      <c r="A19" s="504">
        <v>10</v>
      </c>
      <c r="B19" s="512"/>
      <c r="C19" s="509"/>
      <c r="D19" s="510"/>
      <c r="E19" s="510"/>
      <c r="F19" s="477"/>
      <c r="G19" s="511" t="str">
        <f t="shared" si="0"/>
        <v/>
      </c>
      <c r="H19" s="434"/>
    </row>
    <row r="20" spans="1:10">
      <c r="A20" s="504">
        <v>11</v>
      </c>
      <c r="B20" s="508"/>
      <c r="C20" s="509"/>
      <c r="D20" s="510"/>
      <c r="E20" s="510"/>
      <c r="F20" s="510"/>
      <c r="G20" s="511" t="str">
        <f t="shared" si="0"/>
        <v/>
      </c>
      <c r="H20" s="434"/>
    </row>
    <row r="21" spans="1:10">
      <c r="A21" s="504">
        <v>12</v>
      </c>
      <c r="B21" s="508"/>
      <c r="C21" s="509"/>
      <c r="D21" s="510"/>
      <c r="E21" s="510"/>
      <c r="F21" s="510"/>
      <c r="G21" s="511" t="str">
        <f t="shared" si="0"/>
        <v/>
      </c>
      <c r="H21" s="434"/>
    </row>
    <row r="22" spans="1:10">
      <c r="A22" s="504">
        <v>13</v>
      </c>
      <c r="B22" s="508"/>
      <c r="C22" s="509"/>
      <c r="D22" s="510"/>
      <c r="E22" s="510"/>
      <c r="F22" s="510"/>
      <c r="G22" s="511" t="str">
        <f t="shared" si="0"/>
        <v/>
      </c>
      <c r="H22" s="434"/>
    </row>
    <row r="23" spans="1:10">
      <c r="A23" s="504">
        <v>14</v>
      </c>
      <c r="B23" s="508"/>
      <c r="C23" s="509"/>
      <c r="D23" s="510"/>
      <c r="E23" s="510"/>
      <c r="F23" s="510"/>
      <c r="G23" s="511" t="str">
        <f t="shared" si="0"/>
        <v/>
      </c>
      <c r="H23" s="434"/>
    </row>
    <row r="24" spans="1:10">
      <c r="A24" s="504">
        <v>15</v>
      </c>
      <c r="B24" s="508"/>
      <c r="C24" s="509"/>
      <c r="D24" s="510"/>
      <c r="E24" s="510"/>
      <c r="F24" s="510"/>
      <c r="G24" s="511" t="str">
        <f t="shared" si="0"/>
        <v/>
      </c>
      <c r="H24" s="434"/>
    </row>
    <row r="25" spans="1:10">
      <c r="A25" s="504" t="s">
        <v>273</v>
      </c>
      <c r="B25" s="508"/>
      <c r="C25" s="513"/>
      <c r="D25" s="514"/>
      <c r="E25" s="514"/>
      <c r="F25" s="514"/>
      <c r="G25" s="511" t="str">
        <f>IF(ISBLANK(B25),"",#REF!+C25-D25)</f>
        <v/>
      </c>
      <c r="H25" s="434"/>
    </row>
    <row r="26" spans="1:10">
      <c r="A26" s="515" t="s">
        <v>311</v>
      </c>
      <c r="B26" s="516"/>
      <c r="C26" s="517"/>
      <c r="D26" s="518"/>
      <c r="E26" s="518"/>
      <c r="F26" s="519"/>
      <c r="G26" s="520">
        <v>0</v>
      </c>
      <c r="H26" s="434"/>
    </row>
    <row r="30" spans="1:10">
      <c r="B30" s="521" t="s">
        <v>98</v>
      </c>
      <c r="F30" s="522"/>
    </row>
    <row r="31" spans="1:10">
      <c r="F31" s="523"/>
      <c r="G31" s="523"/>
      <c r="H31" s="523"/>
      <c r="I31" s="523"/>
      <c r="J31" s="523"/>
    </row>
    <row r="32" spans="1:10">
      <c r="C32" s="524"/>
      <c r="F32" s="524"/>
      <c r="G32" s="525"/>
      <c r="H32" s="523"/>
      <c r="I32" s="523"/>
      <c r="J32" s="523"/>
    </row>
    <row r="33" spans="1:10">
      <c r="A33" s="523"/>
      <c r="C33" s="526" t="s">
        <v>261</v>
      </c>
      <c r="E33" s="698" t="s">
        <v>487</v>
      </c>
      <c r="F33" s="698"/>
      <c r="G33" s="698"/>
      <c r="H33" s="523"/>
      <c r="I33" s="523"/>
      <c r="J33" s="523"/>
    </row>
    <row r="34" spans="1:10">
      <c r="A34" s="523"/>
      <c r="C34" s="527" t="s">
        <v>130</v>
      </c>
      <c r="F34" s="498" t="s">
        <v>262</v>
      </c>
      <c r="G34" s="523"/>
      <c r="H34" s="523"/>
      <c r="I34" s="523"/>
      <c r="J34" s="523"/>
    </row>
    <row r="35" spans="1:10" s="523" customFormat="1">
      <c r="B35" s="498"/>
    </row>
    <row r="36" spans="1:10" s="523" customFormat="1" ht="18"/>
    <row r="37" spans="1:10" s="523" customFormat="1" ht="18"/>
    <row r="38" spans="1:10" s="523" customFormat="1" ht="18"/>
    <row r="39" spans="1:10" s="523" customFormat="1" ht="18"/>
  </sheetData>
  <mergeCells count="2">
    <mergeCell ref="E33:G33"/>
    <mergeCell ref="G2:I2"/>
  </mergeCells>
  <dataValidations count="1">
    <dataValidation allowBlank="1" showInputMessage="1" showErrorMessage="1" prompt="თვე/დღე/წელი" sqref="B10:B25"/>
  </dataValidations>
  <printOptions gridLines="1"/>
  <pageMargins left="0.38" right="0.15" top="0.75" bottom="0.75" header="0.3" footer="0.3"/>
  <pageSetup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3"/>
  <sheetViews>
    <sheetView showGridLines="0" view="pageBreakPreview" topLeftCell="A10" zoomScale="89" zoomScaleSheetLayoutView="89" workbookViewId="0">
      <selection activeCell="N48" sqref="N48"/>
    </sheetView>
  </sheetViews>
  <sheetFormatPr defaultRowHeight="12.75"/>
  <cols>
    <col min="1" max="1" width="53.5703125" style="539" customWidth="1"/>
    <col min="2" max="2" width="10.7109375" style="539" customWidth="1"/>
    <col min="3" max="3" width="12.42578125" style="539" customWidth="1"/>
    <col min="4" max="4" width="10.42578125" style="539" customWidth="1"/>
    <col min="5" max="5" width="13.140625" style="539" customWidth="1"/>
    <col min="6" max="6" width="10.42578125" style="539" customWidth="1"/>
    <col min="7" max="8" width="10.5703125" style="539" customWidth="1"/>
    <col min="9" max="9" width="9.85546875" style="539" customWidth="1"/>
    <col min="10" max="10" width="12.7109375" style="539" customWidth="1"/>
    <col min="11" max="11" width="2.85546875" style="539" customWidth="1"/>
    <col min="12" max="16384" width="9.140625" style="539"/>
  </cols>
  <sheetData>
    <row r="1" spans="1:12" s="531" customFormat="1" ht="15">
      <c r="A1" s="528" t="s">
        <v>299</v>
      </c>
      <c r="B1" s="529"/>
      <c r="C1" s="529"/>
      <c r="D1" s="529"/>
      <c r="E1" s="529"/>
      <c r="F1" s="69"/>
      <c r="G1" s="69"/>
      <c r="H1" s="69"/>
      <c r="I1" s="699" t="s">
        <v>100</v>
      </c>
      <c r="J1" s="699"/>
      <c r="K1" s="530"/>
    </row>
    <row r="2" spans="1:12" s="531" customFormat="1" ht="15">
      <c r="A2" s="405" t="s">
        <v>131</v>
      </c>
      <c r="B2" s="529"/>
      <c r="C2" s="529"/>
      <c r="D2" s="529"/>
      <c r="E2" s="529"/>
      <c r="F2" s="128"/>
      <c r="G2" s="129"/>
      <c r="H2" s="129"/>
      <c r="I2" s="696" t="s">
        <v>1565</v>
      </c>
      <c r="J2" s="696"/>
      <c r="K2" s="696"/>
    </row>
    <row r="3" spans="1:12" s="531" customFormat="1" ht="15">
      <c r="A3" s="529"/>
      <c r="B3" s="529"/>
      <c r="C3" s="529"/>
      <c r="D3" s="529"/>
      <c r="E3" s="529"/>
      <c r="F3" s="128"/>
      <c r="G3" s="129"/>
      <c r="H3" s="129"/>
      <c r="I3" s="130"/>
      <c r="J3" s="269"/>
      <c r="K3" s="530"/>
    </row>
    <row r="4" spans="1:12" s="479" customFormat="1" ht="15">
      <c r="A4" s="369" t="str">
        <f>'[1]ფორმა N2'!A4</f>
        <v>ანგარიშვალდებული პირის დასახელება:</v>
      </c>
      <c r="B4" s="369"/>
      <c r="C4" s="369"/>
      <c r="D4" s="369"/>
      <c r="E4" s="369"/>
      <c r="F4" s="366"/>
      <c r="G4" s="366"/>
      <c r="H4" s="366"/>
      <c r="I4" s="493"/>
      <c r="J4" s="369"/>
      <c r="K4" s="405"/>
      <c r="L4" s="531"/>
    </row>
    <row r="5" spans="1:12" s="479" customFormat="1" ht="15">
      <c r="A5" s="695" t="s">
        <v>484</v>
      </c>
      <c r="B5" s="695"/>
      <c r="C5" s="532"/>
      <c r="D5" s="532"/>
      <c r="E5" s="532"/>
      <c r="F5" s="533"/>
      <c r="G5" s="533"/>
      <c r="H5" s="533"/>
      <c r="I5" s="534"/>
      <c r="J5" s="533"/>
      <c r="K5" s="405"/>
    </row>
    <row r="6" spans="1:12" s="531" customFormat="1" ht="13.5">
      <c r="A6" s="131"/>
      <c r="B6" s="535"/>
      <c r="C6" s="535"/>
      <c r="D6" s="529"/>
      <c r="E6" s="529"/>
      <c r="F6" s="529"/>
      <c r="G6" s="529"/>
      <c r="H6" s="529"/>
      <c r="I6" s="529"/>
      <c r="J6" s="529"/>
      <c r="K6" s="530"/>
    </row>
    <row r="7" spans="1:12" ht="45">
      <c r="A7" s="536"/>
      <c r="B7" s="700" t="s">
        <v>211</v>
      </c>
      <c r="C7" s="700"/>
      <c r="D7" s="700" t="s">
        <v>287</v>
      </c>
      <c r="E7" s="700"/>
      <c r="F7" s="700" t="s">
        <v>288</v>
      </c>
      <c r="G7" s="700"/>
      <c r="H7" s="537" t="s">
        <v>274</v>
      </c>
      <c r="I7" s="700" t="s">
        <v>214</v>
      </c>
      <c r="J7" s="700"/>
      <c r="K7" s="538"/>
    </row>
    <row r="8" spans="1:12" ht="15">
      <c r="A8" s="540" t="s">
        <v>106</v>
      </c>
      <c r="B8" s="541" t="s">
        <v>213</v>
      </c>
      <c r="C8" s="542" t="s">
        <v>212</v>
      </c>
      <c r="D8" s="541" t="s">
        <v>213</v>
      </c>
      <c r="E8" s="542" t="s">
        <v>212</v>
      </c>
      <c r="F8" s="541" t="s">
        <v>213</v>
      </c>
      <c r="G8" s="542" t="s">
        <v>212</v>
      </c>
      <c r="H8" s="542" t="s">
        <v>212</v>
      </c>
      <c r="I8" s="541" t="s">
        <v>213</v>
      </c>
      <c r="J8" s="542" t="s">
        <v>212</v>
      </c>
      <c r="K8" s="538"/>
    </row>
    <row r="9" spans="1:12" ht="15">
      <c r="A9" s="543" t="s">
        <v>107</v>
      </c>
      <c r="B9" s="73">
        <f>SUM(B10,B14,B17)</f>
        <v>732</v>
      </c>
      <c r="C9" s="73">
        <f>SUM(C10,C14,C17)</f>
        <v>102997</v>
      </c>
      <c r="D9" s="73">
        <f t="shared" ref="D9:J9" si="0">SUM(D10,D14,D17)</f>
        <v>0</v>
      </c>
      <c r="E9" s="73">
        <f>SUM(E10,E14,E17)</f>
        <v>0</v>
      </c>
      <c r="F9" s="73">
        <f t="shared" si="0"/>
        <v>0</v>
      </c>
      <c r="G9" s="73">
        <f>SUM(G10,G14,G17)</f>
        <v>0</v>
      </c>
      <c r="H9" s="73">
        <f>SUM(H10,H14,H17)</f>
        <v>0</v>
      </c>
      <c r="I9" s="73">
        <f>SUM(I10,I14,I17)</f>
        <v>732</v>
      </c>
      <c r="J9" s="73">
        <f t="shared" si="0"/>
        <v>102997</v>
      </c>
      <c r="K9" s="538"/>
    </row>
    <row r="10" spans="1:12" ht="15">
      <c r="A10" s="544" t="s">
        <v>108</v>
      </c>
      <c r="B10" s="536">
        <f>SUM(B11:B13)</f>
        <v>0</v>
      </c>
      <c r="C10" s="536">
        <f>SUM(C11:C13)</f>
        <v>0</v>
      </c>
      <c r="D10" s="536">
        <f t="shared" ref="D10:J10" si="1">SUM(D11:D13)</f>
        <v>0</v>
      </c>
      <c r="E10" s="536">
        <f>SUM(E11:E13)</f>
        <v>0</v>
      </c>
      <c r="F10" s="536">
        <f t="shared" si="1"/>
        <v>0</v>
      </c>
      <c r="G10" s="536">
        <f>SUM(G11:G13)</f>
        <v>0</v>
      </c>
      <c r="H10" s="536">
        <f>SUM(H11:H13)</f>
        <v>0</v>
      </c>
      <c r="I10" s="536">
        <f>SUM(I11:I13)</f>
        <v>0</v>
      </c>
      <c r="J10" s="536">
        <f t="shared" si="1"/>
        <v>0</v>
      </c>
      <c r="K10" s="538"/>
    </row>
    <row r="11" spans="1:12" ht="15">
      <c r="A11" s="544" t="s">
        <v>109</v>
      </c>
      <c r="B11" s="545"/>
      <c r="C11" s="545"/>
      <c r="D11" s="545"/>
      <c r="E11" s="545"/>
      <c r="F11" s="545"/>
      <c r="G11" s="545"/>
      <c r="H11" s="545"/>
      <c r="I11" s="545"/>
      <c r="J11" s="545"/>
      <c r="K11" s="538"/>
    </row>
    <row r="12" spans="1:12" ht="15">
      <c r="A12" s="544" t="s">
        <v>110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38"/>
    </row>
    <row r="13" spans="1:12" ht="15">
      <c r="A13" s="544" t="s">
        <v>111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38"/>
    </row>
    <row r="14" spans="1:12" ht="15">
      <c r="A14" s="544" t="s">
        <v>112</v>
      </c>
      <c r="B14" s="536">
        <f>SUM(B15:B16)</f>
        <v>730</v>
      </c>
      <c r="C14" s="536">
        <f>SUM(C15:C16)</f>
        <v>101962</v>
      </c>
      <c r="D14" s="536">
        <f t="shared" ref="D14:J14" si="2">SUM(D15:D16)</f>
        <v>0</v>
      </c>
      <c r="E14" s="536">
        <f>SUM(E15:E16)</f>
        <v>0</v>
      </c>
      <c r="F14" s="536">
        <f t="shared" si="2"/>
        <v>0</v>
      </c>
      <c r="G14" s="536">
        <f>SUM(G15:G16)</f>
        <v>0</v>
      </c>
      <c r="H14" s="536">
        <f>SUM(H15:H16)</f>
        <v>0</v>
      </c>
      <c r="I14" s="536">
        <f>SUM(I15:I16)</f>
        <v>730</v>
      </c>
      <c r="J14" s="536">
        <f t="shared" si="2"/>
        <v>101962</v>
      </c>
      <c r="K14" s="538"/>
    </row>
    <row r="15" spans="1:12" ht="15">
      <c r="A15" s="544" t="s">
        <v>113</v>
      </c>
      <c r="B15" s="546">
        <v>2</v>
      </c>
      <c r="C15" s="546">
        <v>16240</v>
      </c>
      <c r="D15" s="545"/>
      <c r="E15" s="545"/>
      <c r="F15" s="545"/>
      <c r="G15" s="545"/>
      <c r="H15" s="545"/>
      <c r="I15" s="545">
        <f>B15+D15-F15</f>
        <v>2</v>
      </c>
      <c r="J15" s="545">
        <f>C15+E15-G15-H15</f>
        <v>16240</v>
      </c>
      <c r="K15" s="538"/>
    </row>
    <row r="16" spans="1:12" ht="15">
      <c r="A16" s="544" t="s">
        <v>114</v>
      </c>
      <c r="B16" s="546">
        <v>728</v>
      </c>
      <c r="C16" s="546">
        <v>85722</v>
      </c>
      <c r="D16" s="545"/>
      <c r="E16" s="545"/>
      <c r="F16" s="545"/>
      <c r="G16" s="545"/>
      <c r="H16" s="545"/>
      <c r="I16" s="545">
        <v>728</v>
      </c>
      <c r="J16" s="545">
        <f>C16+E16-G16-H16</f>
        <v>85722</v>
      </c>
      <c r="K16" s="538"/>
    </row>
    <row r="17" spans="1:11" ht="15">
      <c r="A17" s="544" t="s">
        <v>115</v>
      </c>
      <c r="B17" s="536">
        <f>SUM(B18:B19,B22,B23)</f>
        <v>2</v>
      </c>
      <c r="C17" s="536">
        <f>SUM(C18:C19,C22,C23)</f>
        <v>1035</v>
      </c>
      <c r="D17" s="536">
        <f t="shared" ref="D17:J17" si="3">SUM(D18:D19,D22,D23)</f>
        <v>0</v>
      </c>
      <c r="E17" s="536">
        <f>SUM(E18:E19,E22,E23)</f>
        <v>0</v>
      </c>
      <c r="F17" s="536">
        <f t="shared" si="3"/>
        <v>0</v>
      </c>
      <c r="G17" s="536">
        <f>SUM(G18:G19,G22,G23)</f>
        <v>0</v>
      </c>
      <c r="H17" s="536">
        <f>SUM(H18:H19,H22,H23)</f>
        <v>0</v>
      </c>
      <c r="I17" s="536">
        <f>SUM(I18:I19,I22,I23)</f>
        <v>2</v>
      </c>
      <c r="J17" s="536">
        <f t="shared" si="3"/>
        <v>1035</v>
      </c>
      <c r="K17" s="538"/>
    </row>
    <row r="18" spans="1:11" ht="15">
      <c r="A18" s="544" t="s">
        <v>116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38"/>
    </row>
    <row r="19" spans="1:11" ht="15">
      <c r="A19" s="544" t="s">
        <v>117</v>
      </c>
      <c r="B19" s="536">
        <f>SUM(B20:B21)</f>
        <v>2</v>
      </c>
      <c r="C19" s="536">
        <f>SUM(C20:C21)</f>
        <v>1035</v>
      </c>
      <c r="D19" s="536">
        <f t="shared" ref="D19:J19" si="4">SUM(D20:D21)</f>
        <v>0</v>
      </c>
      <c r="E19" s="536">
        <f>SUM(E20:E21)</f>
        <v>0</v>
      </c>
      <c r="F19" s="536">
        <f t="shared" si="4"/>
        <v>0</v>
      </c>
      <c r="G19" s="536">
        <f>SUM(G20:G21)</f>
        <v>0</v>
      </c>
      <c r="H19" s="536">
        <f>SUM(H20:H21)</f>
        <v>0</v>
      </c>
      <c r="I19" s="536">
        <f>SUM(I20:I21)</f>
        <v>2</v>
      </c>
      <c r="J19" s="536">
        <f t="shared" si="4"/>
        <v>1035</v>
      </c>
      <c r="K19" s="538"/>
    </row>
    <row r="20" spans="1:11" ht="15">
      <c r="A20" s="544" t="s">
        <v>118</v>
      </c>
      <c r="B20" s="545"/>
      <c r="C20" s="545"/>
      <c r="D20" s="545"/>
      <c r="E20" s="545"/>
      <c r="F20" s="545"/>
      <c r="G20" s="545"/>
      <c r="H20" s="545"/>
      <c r="I20" s="545"/>
      <c r="J20" s="545"/>
      <c r="K20" s="538"/>
    </row>
    <row r="21" spans="1:11" ht="15">
      <c r="A21" s="544" t="s">
        <v>119</v>
      </c>
      <c r="B21" s="546">
        <v>2</v>
      </c>
      <c r="C21" s="546">
        <v>1035</v>
      </c>
      <c r="D21" s="545"/>
      <c r="E21" s="545"/>
      <c r="F21" s="545"/>
      <c r="G21" s="545"/>
      <c r="H21" s="545"/>
      <c r="I21" s="545">
        <f>B21+D21-F21</f>
        <v>2</v>
      </c>
      <c r="J21" s="545">
        <f>C21+E21-G21-H21</f>
        <v>1035</v>
      </c>
      <c r="K21" s="538"/>
    </row>
    <row r="22" spans="1:11" ht="15">
      <c r="A22" s="544" t="s">
        <v>120</v>
      </c>
      <c r="B22" s="545"/>
      <c r="C22" s="545"/>
      <c r="D22" s="545"/>
      <c r="E22" s="545"/>
      <c r="F22" s="545"/>
      <c r="G22" s="545"/>
      <c r="H22" s="545"/>
      <c r="I22" s="545"/>
      <c r="J22" s="545"/>
      <c r="K22" s="538"/>
    </row>
    <row r="23" spans="1:11" ht="15">
      <c r="A23" s="544" t="s">
        <v>121</v>
      </c>
      <c r="B23" s="545"/>
      <c r="C23" s="545"/>
      <c r="D23" s="545"/>
      <c r="E23" s="545"/>
      <c r="F23" s="545"/>
      <c r="G23" s="545"/>
      <c r="H23" s="545"/>
      <c r="I23" s="545"/>
      <c r="J23" s="545"/>
      <c r="K23" s="538"/>
    </row>
    <row r="24" spans="1:11" ht="15">
      <c r="A24" s="543" t="s">
        <v>122</v>
      </c>
      <c r="B24" s="73">
        <f>SUM(B25:B31)</f>
        <v>1596</v>
      </c>
      <c r="C24" s="73">
        <f t="shared" ref="C24:J24" si="5">SUM(C25:C31)</f>
        <v>75652</v>
      </c>
      <c r="D24" s="73">
        <f t="shared" si="5"/>
        <v>1000</v>
      </c>
      <c r="E24" s="73">
        <f t="shared" si="5"/>
        <v>1380</v>
      </c>
      <c r="F24" s="73">
        <f t="shared" si="5"/>
        <v>1000</v>
      </c>
      <c r="G24" s="73">
        <f t="shared" si="5"/>
        <v>1330</v>
      </c>
      <c r="H24" s="73">
        <f t="shared" si="5"/>
        <v>0</v>
      </c>
      <c r="I24" s="73">
        <f t="shared" si="5"/>
        <v>1596</v>
      </c>
      <c r="J24" s="73">
        <f t="shared" si="5"/>
        <v>75702</v>
      </c>
      <c r="K24" s="538"/>
    </row>
    <row r="25" spans="1:11" ht="15">
      <c r="A25" s="544" t="s">
        <v>251</v>
      </c>
      <c r="B25" s="545"/>
      <c r="C25" s="545"/>
      <c r="D25" s="545"/>
      <c r="E25" s="545"/>
      <c r="F25" s="545"/>
      <c r="G25" s="545"/>
      <c r="H25" s="545"/>
      <c r="I25" s="545"/>
      <c r="J25" s="545"/>
      <c r="K25" s="538"/>
    </row>
    <row r="26" spans="1:11" ht="15">
      <c r="A26" s="544" t="s">
        <v>252</v>
      </c>
      <c r="B26" s="545"/>
      <c r="C26" s="545"/>
      <c r="D26" s="545"/>
      <c r="E26" s="545"/>
      <c r="F26" s="545"/>
      <c r="G26" s="545"/>
      <c r="H26" s="545"/>
      <c r="I26" s="545"/>
      <c r="J26" s="545"/>
      <c r="K26" s="538"/>
    </row>
    <row r="27" spans="1:11" ht="15">
      <c r="A27" s="544" t="s">
        <v>253</v>
      </c>
      <c r="B27" s="545"/>
      <c r="C27" s="545"/>
      <c r="D27" s="545"/>
      <c r="E27" s="545"/>
      <c r="F27" s="545"/>
      <c r="G27" s="545"/>
      <c r="H27" s="545"/>
      <c r="I27" s="545"/>
      <c r="J27" s="545"/>
      <c r="K27" s="538"/>
    </row>
    <row r="28" spans="1:11" ht="15">
      <c r="A28" s="544" t="s">
        <v>254</v>
      </c>
      <c r="B28" s="545"/>
      <c r="C28" s="545"/>
      <c r="D28" s="545"/>
      <c r="E28" s="545"/>
      <c r="F28" s="545"/>
      <c r="G28" s="545"/>
      <c r="H28" s="545"/>
      <c r="I28" s="545"/>
      <c r="J28" s="545"/>
      <c r="K28" s="538"/>
    </row>
    <row r="29" spans="1:11" ht="15">
      <c r="A29" s="544" t="s">
        <v>255</v>
      </c>
      <c r="B29" s="545"/>
      <c r="C29" s="545"/>
      <c r="D29" s="545"/>
      <c r="E29" s="545"/>
      <c r="F29" s="545"/>
      <c r="G29" s="545"/>
      <c r="H29" s="545"/>
      <c r="I29" s="545"/>
      <c r="J29" s="545"/>
      <c r="K29" s="538"/>
    </row>
    <row r="30" spans="1:11" ht="15">
      <c r="A30" s="544" t="s">
        <v>256</v>
      </c>
      <c r="B30" s="545"/>
      <c r="C30" s="545"/>
      <c r="D30" s="545"/>
      <c r="E30" s="545"/>
      <c r="F30" s="545"/>
      <c r="G30" s="545"/>
      <c r="H30" s="545"/>
      <c r="I30" s="545"/>
      <c r="J30" s="545"/>
      <c r="K30" s="538"/>
    </row>
    <row r="31" spans="1:11" ht="15">
      <c r="A31" s="544" t="s">
        <v>257</v>
      </c>
      <c r="B31" s="546">
        <v>1596</v>
      </c>
      <c r="C31" s="546">
        <v>75652</v>
      </c>
      <c r="D31" s="545">
        <v>1000</v>
      </c>
      <c r="E31" s="545">
        <v>1380</v>
      </c>
      <c r="F31" s="545">
        <v>1000</v>
      </c>
      <c r="G31" s="545">
        <v>1330</v>
      </c>
      <c r="H31" s="545"/>
      <c r="I31" s="545">
        <f>B31+D31-F31</f>
        <v>1596</v>
      </c>
      <c r="J31" s="545">
        <f>C31+E31-G31-H31</f>
        <v>75702</v>
      </c>
      <c r="K31" s="538"/>
    </row>
    <row r="32" spans="1:11" ht="15">
      <c r="A32" s="543" t="s">
        <v>123</v>
      </c>
      <c r="B32" s="73">
        <f>SUM(B33:B35)</f>
        <v>0</v>
      </c>
      <c r="C32" s="73">
        <f>SUM(C33:C35)</f>
        <v>0</v>
      </c>
      <c r="D32" s="73">
        <f t="shared" ref="D32:J32" si="6">SUM(D33:D35)</f>
        <v>0</v>
      </c>
      <c r="E32" s="73">
        <f>SUM(E33:E35)</f>
        <v>0</v>
      </c>
      <c r="F32" s="73">
        <f t="shared" si="6"/>
        <v>0</v>
      </c>
      <c r="G32" s="73">
        <f>SUM(G33:G35)</f>
        <v>0</v>
      </c>
      <c r="H32" s="73">
        <f>SUM(H33:H35)</f>
        <v>0</v>
      </c>
      <c r="I32" s="73">
        <f>SUM(I33:I35)</f>
        <v>0</v>
      </c>
      <c r="J32" s="73">
        <f t="shared" si="6"/>
        <v>0</v>
      </c>
      <c r="K32" s="538"/>
    </row>
    <row r="33" spans="1:11" ht="15">
      <c r="A33" s="544" t="s">
        <v>258</v>
      </c>
      <c r="B33" s="545"/>
      <c r="C33" s="545"/>
      <c r="D33" s="545"/>
      <c r="E33" s="545"/>
      <c r="F33" s="545"/>
      <c r="G33" s="545"/>
      <c r="H33" s="545"/>
      <c r="I33" s="545"/>
      <c r="J33" s="545"/>
      <c r="K33" s="538"/>
    </row>
    <row r="34" spans="1:11" ht="15">
      <c r="A34" s="544" t="s">
        <v>259</v>
      </c>
      <c r="B34" s="545"/>
      <c r="C34" s="545"/>
      <c r="D34" s="545"/>
      <c r="E34" s="545"/>
      <c r="F34" s="545"/>
      <c r="G34" s="545"/>
      <c r="H34" s="545"/>
      <c r="I34" s="545"/>
      <c r="J34" s="545"/>
      <c r="K34" s="538"/>
    </row>
    <row r="35" spans="1:11" ht="15">
      <c r="A35" s="544" t="s">
        <v>260</v>
      </c>
      <c r="B35" s="545"/>
      <c r="C35" s="545"/>
      <c r="D35" s="545"/>
      <c r="E35" s="545"/>
      <c r="F35" s="545"/>
      <c r="G35" s="545"/>
      <c r="H35" s="545"/>
      <c r="I35" s="545"/>
      <c r="J35" s="545"/>
      <c r="K35" s="538"/>
    </row>
    <row r="36" spans="1:11" ht="15">
      <c r="A36" s="543" t="s">
        <v>124</v>
      </c>
      <c r="B36" s="73">
        <f t="shared" ref="B36:J36" si="7">SUM(B37:B39,B42)</f>
        <v>0</v>
      </c>
      <c r="C36" s="73">
        <f t="shared" si="7"/>
        <v>0</v>
      </c>
      <c r="D36" s="73">
        <f t="shared" si="7"/>
        <v>0</v>
      </c>
      <c r="E36" s="73">
        <f t="shared" si="7"/>
        <v>0</v>
      </c>
      <c r="F36" s="73">
        <f t="shared" si="7"/>
        <v>0</v>
      </c>
      <c r="G36" s="73">
        <f t="shared" si="7"/>
        <v>0</v>
      </c>
      <c r="H36" s="73">
        <f t="shared" si="7"/>
        <v>0</v>
      </c>
      <c r="I36" s="73">
        <f t="shared" si="7"/>
        <v>0</v>
      </c>
      <c r="J36" s="73">
        <f t="shared" si="7"/>
        <v>0</v>
      </c>
      <c r="K36" s="538"/>
    </row>
    <row r="37" spans="1:11" ht="15">
      <c r="A37" s="544" t="s">
        <v>125</v>
      </c>
      <c r="B37" s="545"/>
      <c r="C37" s="545"/>
      <c r="D37" s="545"/>
      <c r="E37" s="545"/>
      <c r="F37" s="545"/>
      <c r="G37" s="545"/>
      <c r="H37" s="545"/>
      <c r="I37" s="545"/>
      <c r="J37" s="545"/>
      <c r="K37" s="538"/>
    </row>
    <row r="38" spans="1:11" ht="15">
      <c r="A38" s="544" t="s">
        <v>126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38"/>
    </row>
    <row r="39" spans="1:11" ht="15">
      <c r="A39" s="544" t="s">
        <v>127</v>
      </c>
      <c r="B39" s="536">
        <f t="shared" ref="B39:J39" si="8">SUM(B40:B41)</f>
        <v>0</v>
      </c>
      <c r="C39" s="536">
        <f t="shared" si="8"/>
        <v>0</v>
      </c>
      <c r="D39" s="536">
        <f t="shared" si="8"/>
        <v>0</v>
      </c>
      <c r="E39" s="536">
        <f t="shared" si="8"/>
        <v>0</v>
      </c>
      <c r="F39" s="536">
        <f t="shared" si="8"/>
        <v>0</v>
      </c>
      <c r="G39" s="536">
        <f t="shared" si="8"/>
        <v>0</v>
      </c>
      <c r="H39" s="536">
        <f t="shared" si="8"/>
        <v>0</v>
      </c>
      <c r="I39" s="536">
        <f t="shared" si="8"/>
        <v>0</v>
      </c>
      <c r="J39" s="536">
        <f t="shared" si="8"/>
        <v>0</v>
      </c>
      <c r="K39" s="538"/>
    </row>
    <row r="40" spans="1:11" ht="30">
      <c r="A40" s="544" t="s">
        <v>414</v>
      </c>
      <c r="B40" s="545"/>
      <c r="C40" s="545"/>
      <c r="D40" s="545"/>
      <c r="E40" s="545"/>
      <c r="F40" s="545"/>
      <c r="G40" s="545"/>
      <c r="H40" s="545"/>
      <c r="I40" s="545"/>
      <c r="J40" s="545"/>
      <c r="K40" s="538"/>
    </row>
    <row r="41" spans="1:11" ht="15">
      <c r="A41" s="544" t="s">
        <v>128</v>
      </c>
      <c r="B41" s="545"/>
      <c r="C41" s="545"/>
      <c r="D41" s="545"/>
      <c r="E41" s="545"/>
      <c r="F41" s="545"/>
      <c r="G41" s="545"/>
      <c r="H41" s="545"/>
      <c r="I41" s="545"/>
      <c r="J41" s="545"/>
      <c r="K41" s="538"/>
    </row>
    <row r="42" spans="1:11" ht="15">
      <c r="A42" s="544" t="s">
        <v>129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38"/>
    </row>
    <row r="43" spans="1:11" ht="15">
      <c r="A43" s="547"/>
      <c r="B43" s="547"/>
      <c r="C43" s="547"/>
      <c r="D43" s="547"/>
      <c r="E43" s="547"/>
      <c r="F43" s="547"/>
      <c r="G43" s="547"/>
      <c r="H43" s="547"/>
      <c r="I43" s="547"/>
      <c r="J43" s="547"/>
    </row>
    <row r="44" spans="1:11" s="531" customFormat="1"/>
    <row r="45" spans="1:11" s="531" customFormat="1">
      <c r="A45" s="539"/>
    </row>
    <row r="46" spans="1:11" s="479" customFormat="1" ht="15">
      <c r="A46" s="548" t="s">
        <v>98</v>
      </c>
      <c r="D46" s="549"/>
    </row>
    <row r="47" spans="1:11" s="479" customFormat="1" ht="15">
      <c r="D47" s="368"/>
      <c r="E47" s="368"/>
      <c r="F47" s="368"/>
      <c r="G47" s="368"/>
      <c r="I47" s="368"/>
    </row>
    <row r="48" spans="1:11" s="479" customFormat="1" ht="15">
      <c r="B48" s="550"/>
      <c r="C48" s="550"/>
      <c r="F48" s="550"/>
      <c r="G48" s="551"/>
      <c r="H48" s="550"/>
      <c r="I48" s="368"/>
      <c r="J48" s="368"/>
    </row>
    <row r="49" spans="1:10" s="479" customFormat="1" ht="15">
      <c r="B49" s="552" t="s">
        <v>261</v>
      </c>
      <c r="F49" s="553" t="s">
        <v>266</v>
      </c>
      <c r="G49" s="554"/>
      <c r="I49" s="368"/>
      <c r="J49" s="368"/>
    </row>
    <row r="50" spans="1:10" s="479" customFormat="1" ht="15">
      <c r="B50" s="555" t="s">
        <v>130</v>
      </c>
      <c r="F50" s="479" t="s">
        <v>262</v>
      </c>
      <c r="G50" s="368"/>
      <c r="I50" s="368"/>
      <c r="J50" s="368"/>
    </row>
    <row r="51" spans="1:10" s="368" customFormat="1" ht="15">
      <c r="A51" s="479"/>
      <c r="B51" s="539"/>
      <c r="H51" s="539"/>
    </row>
    <row r="52" spans="1:10" s="479" customFormat="1" ht="15">
      <c r="A52" s="556"/>
      <c r="B52" s="556"/>
      <c r="C52" s="556"/>
    </row>
    <row r="53" spans="1:10" ht="15">
      <c r="A53" s="547"/>
      <c r="B53" s="547"/>
      <c r="C53" s="547"/>
      <c r="D53" s="547"/>
      <c r="E53" s="547"/>
      <c r="F53" s="547"/>
      <c r="G53" s="547"/>
      <c r="H53" s="547"/>
      <c r="I53" s="547"/>
      <c r="J53" s="547"/>
    </row>
  </sheetData>
  <mergeCells count="7">
    <mergeCell ref="I1:J1"/>
    <mergeCell ref="A5:B5"/>
    <mergeCell ref="B7:C7"/>
    <mergeCell ref="D7:E7"/>
    <mergeCell ref="F7:G7"/>
    <mergeCell ref="I7:J7"/>
    <mergeCell ref="I2:K2"/>
  </mergeCells>
  <pageMargins left="0.25" right="0.25" top="0.12" bottom="0.69" header="0.15" footer="0.14000000000000001"/>
  <pageSetup paperSize="9" scale="90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L35"/>
  <sheetViews>
    <sheetView showGridLines="0" view="pageBreakPreview" topLeftCell="A13" zoomScale="70" zoomScaleSheetLayoutView="70" workbookViewId="0">
      <selection activeCell="H2" sqref="H2:J2"/>
    </sheetView>
  </sheetViews>
  <sheetFormatPr defaultRowHeight="12.75"/>
  <cols>
    <col min="1" max="1" width="4.7109375" style="16" customWidth="1"/>
    <col min="2" max="2" width="24.28515625" style="16" customWidth="1"/>
    <col min="3" max="3" width="25.28515625" style="16" customWidth="1"/>
    <col min="4" max="4" width="20" style="16" customWidth="1"/>
    <col min="5" max="5" width="14.140625" style="15" customWidth="1"/>
    <col min="6" max="6" width="23.7109375" style="15" customWidth="1"/>
    <col min="7" max="7" width="19" style="15" customWidth="1"/>
    <col min="8" max="8" width="28" style="15" customWidth="1"/>
    <col min="9" max="9" width="1" style="15" customWidth="1"/>
    <col min="10" max="10" width="9.85546875" style="50" customWidth="1"/>
    <col min="11" max="11" width="12.7109375" style="50" customWidth="1"/>
    <col min="12" max="12" width="9.140625" style="51"/>
    <col min="13" max="16384" width="9.140625" style="16"/>
  </cols>
  <sheetData>
    <row r="1" spans="1:12" s="15" customFormat="1" ht="15">
      <c r="A1" s="126" t="s">
        <v>300</v>
      </c>
      <c r="B1" s="127"/>
      <c r="C1" s="127"/>
      <c r="D1" s="127"/>
      <c r="E1" s="127"/>
      <c r="F1" s="127"/>
      <c r="G1" s="133"/>
      <c r="H1" s="89" t="s">
        <v>189</v>
      </c>
      <c r="I1" s="133"/>
      <c r="J1" s="54"/>
      <c r="K1" s="54"/>
      <c r="L1" s="54"/>
    </row>
    <row r="2" spans="1:12" s="15" customFormat="1" ht="15">
      <c r="A2" s="107" t="s">
        <v>131</v>
      </c>
      <c r="B2" s="127"/>
      <c r="C2" s="127"/>
      <c r="D2" s="127"/>
      <c r="E2" s="127"/>
      <c r="F2" s="127"/>
      <c r="G2" s="134"/>
      <c r="H2" s="696" t="s">
        <v>1565</v>
      </c>
      <c r="I2" s="696"/>
      <c r="J2" s="696"/>
      <c r="K2" s="54"/>
      <c r="L2" s="54"/>
    </row>
    <row r="3" spans="1:12" s="15" customFormat="1" ht="15">
      <c r="A3" s="127"/>
      <c r="B3" s="127"/>
      <c r="C3" s="127"/>
      <c r="D3" s="127"/>
      <c r="E3" s="127"/>
      <c r="F3" s="127"/>
      <c r="G3" s="134"/>
      <c r="H3" s="130"/>
      <c r="I3" s="134"/>
      <c r="J3" s="54"/>
      <c r="K3" s="54"/>
      <c r="L3" s="54"/>
    </row>
    <row r="4" spans="1:12" s="2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127"/>
      <c r="F4" s="127"/>
      <c r="G4" s="127"/>
      <c r="H4" s="127"/>
      <c r="I4" s="133"/>
      <c r="J4" s="50"/>
      <c r="K4" s="50"/>
      <c r="L4" s="15"/>
    </row>
    <row r="5" spans="1:12" s="2" customFormat="1" ht="15">
      <c r="A5" s="117"/>
      <c r="B5" s="399" t="s">
        <v>484</v>
      </c>
      <c r="C5" s="118"/>
      <c r="D5" s="118"/>
      <c r="E5" s="136"/>
      <c r="F5" s="137"/>
      <c r="G5" s="137"/>
      <c r="H5" s="137"/>
      <c r="I5" s="133"/>
      <c r="J5" s="50"/>
      <c r="K5" s="50"/>
      <c r="L5" s="11"/>
    </row>
    <row r="6" spans="1:12" s="15" customFormat="1" ht="13.5">
      <c r="A6" s="131"/>
      <c r="B6" s="132"/>
      <c r="C6" s="132"/>
      <c r="D6" s="132"/>
      <c r="E6" s="127"/>
      <c r="F6" s="127"/>
      <c r="G6" s="127"/>
      <c r="H6" s="127"/>
      <c r="I6" s="133"/>
      <c r="J6" s="50"/>
      <c r="K6" s="50"/>
      <c r="L6" s="50"/>
    </row>
    <row r="7" spans="1:12" ht="30">
      <c r="A7" s="124" t="s">
        <v>63</v>
      </c>
      <c r="B7" s="124" t="s">
        <v>367</v>
      </c>
      <c r="C7" s="125" t="s">
        <v>368</v>
      </c>
      <c r="D7" s="125" t="s">
        <v>228</v>
      </c>
      <c r="E7" s="125" t="s">
        <v>233</v>
      </c>
      <c r="F7" s="125" t="s">
        <v>234</v>
      </c>
      <c r="G7" s="125" t="s">
        <v>235</v>
      </c>
      <c r="H7" s="125" t="s">
        <v>236</v>
      </c>
      <c r="I7" s="133"/>
    </row>
    <row r="8" spans="1:12" ht="15">
      <c r="A8" s="124">
        <v>1</v>
      </c>
      <c r="B8" s="124">
        <v>2</v>
      </c>
      <c r="C8" s="125">
        <v>3</v>
      </c>
      <c r="D8" s="124">
        <v>4</v>
      </c>
      <c r="E8" s="125">
        <v>5</v>
      </c>
      <c r="F8" s="124">
        <v>6</v>
      </c>
      <c r="G8" s="125">
        <v>7</v>
      </c>
      <c r="H8" s="125">
        <v>8</v>
      </c>
      <c r="I8" s="133"/>
    </row>
    <row r="9" spans="1:12" ht="15">
      <c r="A9" s="55">
        <v>1</v>
      </c>
      <c r="B9" s="17"/>
      <c r="C9" s="17"/>
      <c r="D9" s="17"/>
      <c r="E9" s="17"/>
      <c r="F9" s="17"/>
      <c r="G9" s="141"/>
      <c r="H9" s="17"/>
      <c r="I9" s="133"/>
    </row>
    <row r="10" spans="1:12" ht="15">
      <c r="A10" s="55">
        <v>2</v>
      </c>
      <c r="B10" s="17"/>
      <c r="C10" s="17"/>
      <c r="D10" s="17"/>
      <c r="E10" s="17"/>
      <c r="F10" s="17"/>
      <c r="G10" s="141"/>
      <c r="H10" s="17"/>
      <c r="I10" s="133"/>
    </row>
    <row r="11" spans="1:12" ht="15">
      <c r="A11" s="55">
        <v>3</v>
      </c>
      <c r="B11" s="17"/>
      <c r="C11" s="17"/>
      <c r="D11" s="17"/>
      <c r="E11" s="17"/>
      <c r="F11" s="17"/>
      <c r="G11" s="141"/>
      <c r="H11" s="17"/>
      <c r="I11" s="133"/>
    </row>
    <row r="12" spans="1:12" ht="15">
      <c r="A12" s="55">
        <v>4</v>
      </c>
      <c r="B12" s="17"/>
      <c r="C12" s="17"/>
      <c r="D12" s="17"/>
      <c r="E12" s="17"/>
      <c r="F12" s="17"/>
      <c r="G12" s="141"/>
      <c r="H12" s="17"/>
      <c r="I12" s="133"/>
    </row>
    <row r="13" spans="1:12" ht="15">
      <c r="A13" s="55">
        <v>5</v>
      </c>
      <c r="B13" s="17"/>
      <c r="C13" s="17"/>
      <c r="D13" s="17"/>
      <c r="E13" s="17"/>
      <c r="F13" s="17"/>
      <c r="G13" s="141"/>
      <c r="H13" s="17"/>
      <c r="I13" s="133"/>
    </row>
    <row r="14" spans="1:12" ht="15">
      <c r="A14" s="55">
        <v>6</v>
      </c>
      <c r="B14" s="17"/>
      <c r="C14" s="17"/>
      <c r="D14" s="17"/>
      <c r="E14" s="17"/>
      <c r="F14" s="17"/>
      <c r="G14" s="141"/>
      <c r="H14" s="17"/>
      <c r="I14" s="133"/>
    </row>
    <row r="15" spans="1:12" s="15" customFormat="1" ht="15">
      <c r="A15" s="55">
        <v>7</v>
      </c>
      <c r="B15" s="17"/>
      <c r="C15" s="17"/>
      <c r="D15" s="17"/>
      <c r="E15" s="17"/>
      <c r="F15" s="17"/>
      <c r="G15" s="141"/>
      <c r="H15" s="17"/>
      <c r="I15" s="133"/>
      <c r="J15" s="50"/>
      <c r="K15" s="50"/>
      <c r="L15" s="50"/>
    </row>
    <row r="16" spans="1:12" s="15" customFormat="1" ht="15">
      <c r="A16" s="55">
        <v>8</v>
      </c>
      <c r="B16" s="17"/>
      <c r="C16" s="17"/>
      <c r="D16" s="17"/>
      <c r="E16" s="17"/>
      <c r="F16" s="17"/>
      <c r="G16" s="141"/>
      <c r="H16" s="17"/>
      <c r="I16" s="133"/>
      <c r="J16" s="50"/>
      <c r="K16" s="50"/>
      <c r="L16" s="50"/>
    </row>
    <row r="17" spans="1:12" s="15" customFormat="1" ht="15">
      <c r="A17" s="55">
        <v>9</v>
      </c>
      <c r="B17" s="17"/>
      <c r="C17" s="17"/>
      <c r="D17" s="17"/>
      <c r="E17" s="17"/>
      <c r="F17" s="17"/>
      <c r="G17" s="141"/>
      <c r="H17" s="17"/>
      <c r="I17" s="133"/>
      <c r="J17" s="50"/>
      <c r="K17" s="50"/>
      <c r="L17" s="50"/>
    </row>
    <row r="18" spans="1:12" s="15" customFormat="1" ht="15">
      <c r="A18" s="55">
        <v>10</v>
      </c>
      <c r="B18" s="17"/>
      <c r="C18" s="17"/>
      <c r="D18" s="17"/>
      <c r="E18" s="17"/>
      <c r="F18" s="17"/>
      <c r="G18" s="141"/>
      <c r="H18" s="17"/>
      <c r="I18" s="133"/>
      <c r="J18" s="50"/>
      <c r="K18" s="50"/>
      <c r="L18" s="50"/>
    </row>
    <row r="19" spans="1:12" s="15" customFormat="1" ht="15">
      <c r="A19" s="55">
        <v>11</v>
      </c>
      <c r="B19" s="17"/>
      <c r="C19" s="17"/>
      <c r="D19" s="17"/>
      <c r="E19" s="17"/>
      <c r="F19" s="17"/>
      <c r="G19" s="141"/>
      <c r="H19" s="17"/>
      <c r="I19" s="133"/>
      <c r="J19" s="50"/>
      <c r="K19" s="50"/>
      <c r="L19" s="50"/>
    </row>
    <row r="20" spans="1:12" s="15" customFormat="1" ht="15">
      <c r="A20" s="55">
        <v>12</v>
      </c>
      <c r="B20" s="17"/>
      <c r="C20" s="17"/>
      <c r="D20" s="17"/>
      <c r="E20" s="17"/>
      <c r="F20" s="17"/>
      <c r="G20" s="141"/>
      <c r="H20" s="17"/>
      <c r="I20" s="133"/>
      <c r="J20" s="50"/>
      <c r="K20" s="50"/>
      <c r="L20" s="50"/>
    </row>
    <row r="21" spans="1:12" s="15" customFormat="1" ht="15">
      <c r="A21" s="55">
        <v>13</v>
      </c>
      <c r="B21" s="17"/>
      <c r="C21" s="17"/>
      <c r="D21" s="17"/>
      <c r="E21" s="17"/>
      <c r="F21" s="17"/>
      <c r="G21" s="141"/>
      <c r="H21" s="17"/>
      <c r="I21" s="133"/>
      <c r="J21" s="50"/>
      <c r="K21" s="50"/>
      <c r="L21" s="50"/>
    </row>
    <row r="22" spans="1:12" s="15" customFormat="1" ht="15">
      <c r="A22" s="55">
        <v>14</v>
      </c>
      <c r="B22" s="17"/>
      <c r="C22" s="17"/>
      <c r="D22" s="17"/>
      <c r="E22" s="17"/>
      <c r="F22" s="17"/>
      <c r="G22" s="141"/>
      <c r="H22" s="17"/>
      <c r="I22" s="133"/>
      <c r="J22" s="50"/>
      <c r="K22" s="50"/>
      <c r="L22" s="50"/>
    </row>
    <row r="23" spans="1:12" s="15" customFormat="1" ht="15">
      <c r="A23" s="55">
        <v>15</v>
      </c>
      <c r="B23" s="17"/>
      <c r="C23" s="17"/>
      <c r="D23" s="17"/>
      <c r="E23" s="17"/>
      <c r="F23" s="17"/>
      <c r="G23" s="141"/>
      <c r="H23" s="17"/>
      <c r="I23" s="133"/>
      <c r="J23" s="50"/>
      <c r="K23" s="50"/>
      <c r="L23" s="50"/>
    </row>
    <row r="24" spans="1:12" s="15" customFormat="1" ht="15">
      <c r="A24" s="55">
        <v>16</v>
      </c>
      <c r="B24" s="17"/>
      <c r="C24" s="17"/>
      <c r="D24" s="17"/>
      <c r="E24" s="17"/>
      <c r="F24" s="17"/>
      <c r="G24" s="141"/>
      <c r="H24" s="17"/>
      <c r="I24" s="133"/>
      <c r="J24" s="50"/>
      <c r="K24" s="50"/>
      <c r="L24" s="50"/>
    </row>
    <row r="25" spans="1:12" s="15" customFormat="1" ht="15">
      <c r="A25" s="55">
        <v>17</v>
      </c>
      <c r="B25" s="17"/>
      <c r="C25" s="17"/>
      <c r="D25" s="17"/>
      <c r="E25" s="17"/>
      <c r="F25" s="17"/>
      <c r="G25" s="141"/>
      <c r="H25" s="17"/>
      <c r="I25" s="133"/>
      <c r="J25" s="50"/>
      <c r="K25" s="50"/>
      <c r="L25" s="50"/>
    </row>
    <row r="26" spans="1:12" s="15" customFormat="1" ht="15">
      <c r="A26" s="55">
        <v>18</v>
      </c>
      <c r="B26" s="17"/>
      <c r="C26" s="17"/>
      <c r="D26" s="17"/>
      <c r="E26" s="17"/>
      <c r="F26" s="17"/>
      <c r="G26" s="141"/>
      <c r="H26" s="17"/>
      <c r="I26" s="133"/>
      <c r="J26" s="50"/>
      <c r="K26" s="50"/>
      <c r="L26" s="50"/>
    </row>
    <row r="27" spans="1:12" s="15" customFormat="1" ht="15">
      <c r="A27" s="55" t="s">
        <v>273</v>
      </c>
      <c r="B27" s="17"/>
      <c r="C27" s="17"/>
      <c r="D27" s="17"/>
      <c r="E27" s="17"/>
      <c r="F27" s="17"/>
      <c r="G27" s="141"/>
      <c r="H27" s="17"/>
      <c r="I27" s="133"/>
      <c r="J27" s="50"/>
      <c r="K27" s="50"/>
      <c r="L27" s="50"/>
    </row>
    <row r="28" spans="1:12" s="15" customFormat="1">
      <c r="J28" s="50"/>
      <c r="K28" s="50"/>
      <c r="L28" s="50"/>
    </row>
    <row r="29" spans="1:12" s="15" customFormat="1"/>
    <row r="30" spans="1:12" s="15" customFormat="1">
      <c r="A30" s="16"/>
    </row>
    <row r="31" spans="1:12" s="2" customFormat="1" ht="15">
      <c r="B31" s="59" t="s">
        <v>98</v>
      </c>
      <c r="E31" s="5"/>
    </row>
    <row r="32" spans="1:12" s="2" customFormat="1" ht="15">
      <c r="C32" s="58"/>
      <c r="E32" s="58"/>
      <c r="F32" s="61"/>
      <c r="G32"/>
      <c r="H32"/>
      <c r="I32"/>
    </row>
    <row r="33" spans="1:9" s="2" customFormat="1" ht="15">
      <c r="A33"/>
      <c r="C33" s="57" t="s">
        <v>261</v>
      </c>
      <c r="E33" s="11" t="s">
        <v>266</v>
      </c>
      <c r="F33" s="60"/>
      <c r="G33"/>
      <c r="H33"/>
      <c r="I33"/>
    </row>
    <row r="34" spans="1:9" s="2" customFormat="1" ht="15">
      <c r="A34"/>
      <c r="C34" s="52" t="s">
        <v>130</v>
      </c>
      <c r="E34" s="2" t="s">
        <v>262</v>
      </c>
      <c r="F34"/>
      <c r="G34"/>
      <c r="H34"/>
      <c r="I34"/>
    </row>
    <row r="35" spans="1:9" customFormat="1" ht="15">
      <c r="B35" s="2"/>
      <c r="C35" s="16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" right="0.196850393700787" top="0.74803149606299202" bottom="0.74803149606299202" header="0.31496062992126" footer="0.31496062992126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4"/>
  <sheetViews>
    <sheetView showGridLines="0" view="pageBreakPreview" topLeftCell="A13" zoomScale="89" zoomScaleSheetLayoutView="89" workbookViewId="0">
      <selection activeCell="I2" sqref="I2:K2"/>
    </sheetView>
  </sheetViews>
  <sheetFormatPr defaultRowHeight="12.75"/>
  <cols>
    <col min="1" max="1" width="4.7109375" style="557" customWidth="1"/>
    <col min="2" max="2" width="23.28515625" style="557" customWidth="1"/>
    <col min="3" max="4" width="17.7109375" style="557" customWidth="1"/>
    <col min="5" max="6" width="14.140625" style="531" customWidth="1"/>
    <col min="7" max="7" width="20.42578125" style="531" customWidth="1"/>
    <col min="8" max="8" width="23.7109375" style="531" customWidth="1"/>
    <col min="9" max="9" width="29.5703125" style="531" customWidth="1"/>
    <col min="10" max="10" width="1" style="558" customWidth="1"/>
    <col min="11" max="16384" width="9.140625" style="557"/>
  </cols>
  <sheetData>
    <row r="1" spans="1:12" s="531" customFormat="1" ht="15">
      <c r="A1" s="528" t="s">
        <v>301</v>
      </c>
      <c r="B1" s="529"/>
      <c r="C1" s="529"/>
      <c r="D1" s="529"/>
      <c r="E1" s="529"/>
      <c r="F1" s="529"/>
      <c r="G1" s="529"/>
      <c r="H1" s="530"/>
      <c r="I1" s="69" t="s">
        <v>189</v>
      </c>
      <c r="J1" s="139"/>
    </row>
    <row r="2" spans="1:12" s="531" customFormat="1" ht="15">
      <c r="A2" s="405" t="s">
        <v>131</v>
      </c>
      <c r="B2" s="529"/>
      <c r="C2" s="529"/>
      <c r="D2" s="529"/>
      <c r="E2" s="529"/>
      <c r="F2" s="529"/>
      <c r="G2" s="529"/>
      <c r="H2" s="530"/>
      <c r="I2" s="696" t="s">
        <v>1565</v>
      </c>
      <c r="J2" s="696"/>
      <c r="K2" s="696"/>
    </row>
    <row r="3" spans="1:12" s="531" customFormat="1" ht="15">
      <c r="A3" s="529"/>
      <c r="B3" s="529"/>
      <c r="C3" s="529"/>
      <c r="D3" s="529"/>
      <c r="E3" s="529"/>
      <c r="F3" s="529"/>
      <c r="G3" s="529"/>
      <c r="H3" s="130"/>
      <c r="I3" s="130"/>
      <c r="J3" s="139"/>
    </row>
    <row r="4" spans="1:12" s="479" customFormat="1" ht="15">
      <c r="A4" s="369" t="str">
        <f>'[1]ფორმა N2'!A4</f>
        <v>ანგარიშვალდებული პირის დასახელება:</v>
      </c>
      <c r="B4" s="369"/>
      <c r="C4" s="369"/>
      <c r="D4" s="366"/>
      <c r="E4" s="573"/>
      <c r="F4" s="529"/>
      <c r="G4" s="529"/>
      <c r="H4" s="529"/>
      <c r="I4" s="573"/>
      <c r="J4" s="401"/>
      <c r="L4" s="531"/>
    </row>
    <row r="5" spans="1:12" s="479" customFormat="1" ht="15">
      <c r="A5" s="402"/>
      <c r="B5" s="695" t="s">
        <v>484</v>
      </c>
      <c r="C5" s="695"/>
      <c r="D5" s="532"/>
      <c r="E5" s="571"/>
      <c r="F5" s="572"/>
      <c r="G5" s="572"/>
      <c r="H5" s="572"/>
      <c r="I5" s="571"/>
      <c r="J5" s="401"/>
    </row>
    <row r="6" spans="1:12" s="531" customFormat="1" ht="13.5">
      <c r="A6" s="131"/>
      <c r="B6" s="535"/>
      <c r="C6" s="535"/>
      <c r="D6" s="535"/>
      <c r="E6" s="529"/>
      <c r="F6" s="529"/>
      <c r="G6" s="529"/>
      <c r="H6" s="529"/>
      <c r="I6" s="529"/>
      <c r="J6" s="560"/>
    </row>
    <row r="7" spans="1:12" ht="30">
      <c r="A7" s="570" t="s">
        <v>63</v>
      </c>
      <c r="B7" s="569" t="s">
        <v>241</v>
      </c>
      <c r="C7" s="568" t="s">
        <v>237</v>
      </c>
      <c r="D7" s="568" t="s">
        <v>238</v>
      </c>
      <c r="E7" s="568" t="s">
        <v>239</v>
      </c>
      <c r="F7" s="568" t="s">
        <v>240</v>
      </c>
      <c r="G7" s="568" t="s">
        <v>234</v>
      </c>
      <c r="H7" s="568" t="s">
        <v>235</v>
      </c>
      <c r="I7" s="568" t="s">
        <v>236</v>
      </c>
      <c r="J7" s="563"/>
    </row>
    <row r="8" spans="1:12" ht="15">
      <c r="A8" s="569">
        <v>1</v>
      </c>
      <c r="B8" s="569">
        <v>2</v>
      </c>
      <c r="C8" s="568">
        <v>3</v>
      </c>
      <c r="D8" s="569">
        <v>4</v>
      </c>
      <c r="E8" s="568">
        <v>5</v>
      </c>
      <c r="F8" s="569">
        <v>6</v>
      </c>
      <c r="G8" s="568">
        <v>7</v>
      </c>
      <c r="H8" s="569">
        <v>8</v>
      </c>
      <c r="I8" s="568">
        <v>9</v>
      </c>
      <c r="J8" s="563"/>
    </row>
    <row r="9" spans="1:12" ht="30">
      <c r="A9" s="562">
        <v>1</v>
      </c>
      <c r="B9" s="566" t="s">
        <v>499</v>
      </c>
      <c r="C9" s="564" t="s">
        <v>502</v>
      </c>
      <c r="D9" s="564" t="s">
        <v>501</v>
      </c>
      <c r="E9" s="564">
        <v>2007</v>
      </c>
      <c r="F9" s="564" t="s">
        <v>500</v>
      </c>
      <c r="G9" s="564">
        <v>50448</v>
      </c>
      <c r="H9" s="567">
        <v>40907</v>
      </c>
      <c r="I9" s="564" t="s">
        <v>495</v>
      </c>
      <c r="J9" s="563"/>
    </row>
    <row r="10" spans="1:12" ht="30">
      <c r="A10" s="562">
        <v>2</v>
      </c>
      <c r="B10" s="566" t="s">
        <v>499</v>
      </c>
      <c r="C10" s="564" t="s">
        <v>498</v>
      </c>
      <c r="D10" s="562" t="s">
        <v>497</v>
      </c>
      <c r="E10" s="562">
        <v>2004</v>
      </c>
      <c r="F10" s="562" t="s">
        <v>496</v>
      </c>
      <c r="G10" s="562">
        <v>15376</v>
      </c>
      <c r="H10" s="565">
        <v>41583</v>
      </c>
      <c r="I10" s="564" t="s">
        <v>495</v>
      </c>
      <c r="J10" s="563"/>
    </row>
    <row r="11" spans="1:12" ht="15">
      <c r="A11" s="562">
        <v>3</v>
      </c>
      <c r="B11" s="546"/>
      <c r="C11" s="546"/>
      <c r="D11" s="546"/>
      <c r="E11" s="546"/>
      <c r="F11" s="546"/>
      <c r="G11" s="546"/>
      <c r="H11" s="561"/>
      <c r="I11" s="546"/>
      <c r="J11" s="563"/>
    </row>
    <row r="12" spans="1:12" ht="15">
      <c r="A12" s="562">
        <v>4</v>
      </c>
      <c r="B12" s="546"/>
      <c r="C12" s="546"/>
      <c r="D12" s="546"/>
      <c r="E12" s="546"/>
      <c r="F12" s="546"/>
      <c r="G12" s="546"/>
      <c r="H12" s="561"/>
      <c r="I12" s="546"/>
      <c r="J12" s="563"/>
    </row>
    <row r="13" spans="1:12" ht="15">
      <c r="A13" s="562">
        <v>5</v>
      </c>
      <c r="B13" s="546"/>
      <c r="C13" s="546"/>
      <c r="D13" s="546"/>
      <c r="E13" s="546"/>
      <c r="F13" s="546"/>
      <c r="G13" s="546"/>
      <c r="H13" s="561"/>
      <c r="I13" s="546"/>
      <c r="J13" s="563"/>
    </row>
    <row r="14" spans="1:12" ht="15">
      <c r="A14" s="562">
        <v>6</v>
      </c>
      <c r="B14" s="546"/>
      <c r="C14" s="546"/>
      <c r="D14" s="546"/>
      <c r="E14" s="546"/>
      <c r="F14" s="546"/>
      <c r="G14" s="546"/>
      <c r="H14" s="561"/>
      <c r="I14" s="546"/>
      <c r="J14" s="563"/>
    </row>
    <row r="15" spans="1:12" s="531" customFormat="1" ht="15">
      <c r="A15" s="562">
        <v>7</v>
      </c>
      <c r="B15" s="546"/>
      <c r="C15" s="546"/>
      <c r="D15" s="546"/>
      <c r="E15" s="546"/>
      <c r="F15" s="546"/>
      <c r="G15" s="546"/>
      <c r="H15" s="561"/>
      <c r="I15" s="546"/>
      <c r="J15" s="560"/>
    </row>
    <row r="16" spans="1:12" s="531" customFormat="1" ht="15">
      <c r="A16" s="562">
        <v>8</v>
      </c>
      <c r="B16" s="546"/>
      <c r="C16" s="546"/>
      <c r="D16" s="546"/>
      <c r="E16" s="546"/>
      <c r="F16" s="546"/>
      <c r="G16" s="546"/>
      <c r="H16" s="561"/>
      <c r="I16" s="546"/>
      <c r="J16" s="560"/>
    </row>
    <row r="17" spans="1:10" s="531" customFormat="1" ht="15">
      <c r="A17" s="562">
        <v>9</v>
      </c>
      <c r="B17" s="546"/>
      <c r="C17" s="546"/>
      <c r="D17" s="546"/>
      <c r="E17" s="546"/>
      <c r="F17" s="546"/>
      <c r="G17" s="546"/>
      <c r="H17" s="561"/>
      <c r="I17" s="546"/>
      <c r="J17" s="560"/>
    </row>
    <row r="18" spans="1:10" s="531" customFormat="1" ht="15">
      <c r="A18" s="562">
        <v>10</v>
      </c>
      <c r="B18" s="546"/>
      <c r="C18" s="546"/>
      <c r="D18" s="546"/>
      <c r="E18" s="546"/>
      <c r="F18" s="546"/>
      <c r="G18" s="546"/>
      <c r="H18" s="561"/>
      <c r="I18" s="546"/>
      <c r="J18" s="560"/>
    </row>
    <row r="19" spans="1:10" s="531" customFormat="1" ht="15">
      <c r="A19" s="562">
        <v>11</v>
      </c>
      <c r="B19" s="546"/>
      <c r="C19" s="546"/>
      <c r="D19" s="546"/>
      <c r="E19" s="546"/>
      <c r="F19" s="546"/>
      <c r="G19" s="546"/>
      <c r="H19" s="561"/>
      <c r="I19" s="546"/>
      <c r="J19" s="560"/>
    </row>
    <row r="20" spans="1:10" s="531" customFormat="1" ht="15">
      <c r="A20" s="562">
        <v>12</v>
      </c>
      <c r="B20" s="546"/>
      <c r="C20" s="546"/>
      <c r="D20" s="546"/>
      <c r="E20" s="546"/>
      <c r="F20" s="546"/>
      <c r="G20" s="546"/>
      <c r="H20" s="561"/>
      <c r="I20" s="546"/>
      <c r="J20" s="560"/>
    </row>
    <row r="21" spans="1:10" s="531" customFormat="1" ht="15">
      <c r="A21" s="562">
        <v>13</v>
      </c>
      <c r="B21" s="546"/>
      <c r="C21" s="546"/>
      <c r="D21" s="546"/>
      <c r="E21" s="546"/>
      <c r="F21" s="546"/>
      <c r="G21" s="546"/>
      <c r="H21" s="561"/>
      <c r="I21" s="546"/>
      <c r="J21" s="560"/>
    </row>
    <row r="22" spans="1:10" s="531" customFormat="1" ht="15">
      <c r="A22" s="562">
        <v>14</v>
      </c>
      <c r="B22" s="546"/>
      <c r="C22" s="546"/>
      <c r="D22" s="546"/>
      <c r="E22" s="546"/>
      <c r="F22" s="546"/>
      <c r="G22" s="546"/>
      <c r="H22" s="561"/>
      <c r="I22" s="546"/>
      <c r="J22" s="560"/>
    </row>
    <row r="23" spans="1:10" s="531" customFormat="1" ht="15">
      <c r="A23" s="562">
        <v>15</v>
      </c>
      <c r="B23" s="546"/>
      <c r="C23" s="546"/>
      <c r="D23" s="546"/>
      <c r="E23" s="546"/>
      <c r="F23" s="546"/>
      <c r="G23" s="546"/>
      <c r="H23" s="561"/>
      <c r="I23" s="546"/>
      <c r="J23" s="560"/>
    </row>
    <row r="24" spans="1:10" s="531" customFormat="1" ht="15">
      <c r="A24" s="562">
        <v>16</v>
      </c>
      <c r="B24" s="546"/>
      <c r="C24" s="546"/>
      <c r="D24" s="546"/>
      <c r="E24" s="546"/>
      <c r="F24" s="546"/>
      <c r="G24" s="546"/>
      <c r="H24" s="561"/>
      <c r="I24" s="546"/>
      <c r="J24" s="560"/>
    </row>
    <row r="25" spans="1:10" s="531" customFormat="1" ht="15">
      <c r="A25" s="562">
        <v>17</v>
      </c>
      <c r="B25" s="546"/>
      <c r="C25" s="546"/>
      <c r="D25" s="546"/>
      <c r="E25" s="546"/>
      <c r="F25" s="546"/>
      <c r="G25" s="546"/>
      <c r="H25" s="561"/>
      <c r="I25" s="546"/>
      <c r="J25" s="560"/>
    </row>
    <row r="26" spans="1:10" s="531" customFormat="1" ht="15">
      <c r="A26" s="562">
        <v>18</v>
      </c>
      <c r="B26" s="546"/>
      <c r="C26" s="546"/>
      <c r="D26" s="546"/>
      <c r="E26" s="546"/>
      <c r="F26" s="546"/>
      <c r="G26" s="546"/>
      <c r="H26" s="561"/>
      <c r="I26" s="546"/>
      <c r="J26" s="560"/>
    </row>
    <row r="27" spans="1:10" s="531" customFormat="1" ht="15">
      <c r="A27" s="562" t="s">
        <v>273</v>
      </c>
      <c r="B27" s="546"/>
      <c r="C27" s="546"/>
      <c r="D27" s="546"/>
      <c r="E27" s="546"/>
      <c r="F27" s="546"/>
      <c r="G27" s="546"/>
      <c r="H27" s="561"/>
      <c r="I27" s="546"/>
      <c r="J27" s="560"/>
    </row>
    <row r="28" spans="1:10" s="531" customFormat="1">
      <c r="J28" s="559"/>
    </row>
    <row r="29" spans="1:10" s="531" customFormat="1"/>
    <row r="30" spans="1:10" s="531" customFormat="1">
      <c r="A30" s="557"/>
    </row>
    <row r="31" spans="1:10" s="479" customFormat="1" ht="15">
      <c r="B31" s="548" t="s">
        <v>98</v>
      </c>
      <c r="E31" s="549"/>
    </row>
    <row r="32" spans="1:10" s="479" customFormat="1" ht="15">
      <c r="C32" s="550"/>
      <c r="E32" s="550"/>
      <c r="F32" s="551"/>
      <c r="G32" s="551"/>
      <c r="H32" s="368"/>
      <c r="I32" s="368"/>
    </row>
    <row r="33" spans="1:10" s="479" customFormat="1" ht="15">
      <c r="A33" s="368"/>
      <c r="C33" s="552" t="s">
        <v>261</v>
      </c>
      <c r="E33" s="553" t="s">
        <v>266</v>
      </c>
      <c r="F33" s="554"/>
      <c r="G33" s="368"/>
      <c r="H33" s="368"/>
      <c r="I33" s="368"/>
    </row>
    <row r="34" spans="1:10" s="479" customFormat="1" ht="15">
      <c r="A34" s="368"/>
      <c r="C34" s="555" t="s">
        <v>130</v>
      </c>
      <c r="E34" s="479" t="s">
        <v>262</v>
      </c>
      <c r="F34" s="368"/>
      <c r="G34" s="368"/>
      <c r="H34" s="368"/>
      <c r="I34" s="368"/>
    </row>
    <row r="35" spans="1:10" s="368" customFormat="1" ht="15">
      <c r="B35" s="479"/>
      <c r="C35" s="557"/>
    </row>
    <row r="36" spans="1:10" s="368" customFormat="1"/>
    <row r="37" spans="1:10" s="531" customFormat="1">
      <c r="J37" s="559"/>
    </row>
    <row r="38" spans="1:10" s="531" customFormat="1">
      <c r="J38" s="559"/>
    </row>
    <row r="39" spans="1:10" s="531" customFormat="1">
      <c r="J39" s="559"/>
    </row>
    <row r="40" spans="1:10" s="531" customFormat="1">
      <c r="J40" s="559"/>
    </row>
    <row r="41" spans="1:10" s="531" customFormat="1">
      <c r="J41" s="559"/>
    </row>
    <row r="42" spans="1:10" s="531" customFormat="1">
      <c r="J42" s="559"/>
    </row>
    <row r="43" spans="1:10" s="531" customFormat="1">
      <c r="J43" s="559"/>
    </row>
    <row r="44" spans="1:10" s="531" customFormat="1">
      <c r="J44" s="559"/>
    </row>
    <row r="45" spans="1:10" s="531" customFormat="1">
      <c r="J45" s="559"/>
    </row>
    <row r="46" spans="1:10" s="531" customFormat="1">
      <c r="J46" s="559"/>
    </row>
    <row r="47" spans="1:10" s="531" customFormat="1">
      <c r="J47" s="559"/>
    </row>
    <row r="48" spans="1:10" s="531" customFormat="1">
      <c r="J48" s="559"/>
    </row>
    <row r="49" spans="10:10" s="531" customFormat="1">
      <c r="J49" s="559"/>
    </row>
    <row r="50" spans="10:10" s="531" customFormat="1">
      <c r="J50" s="559"/>
    </row>
    <row r="51" spans="10:10" s="531" customFormat="1">
      <c r="J51" s="559"/>
    </row>
    <row r="52" spans="10:10" s="531" customFormat="1">
      <c r="J52" s="559"/>
    </row>
    <row r="53" spans="10:10" s="531" customFormat="1">
      <c r="J53" s="559"/>
    </row>
    <row r="54" spans="10:10" s="531" customFormat="1">
      <c r="J54" s="559"/>
    </row>
  </sheetData>
  <mergeCells count="2">
    <mergeCell ref="B5:C5"/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" right="0.196850393700787" top="0.74803149606299202" bottom="0.74803149606299202" header="0.31496062992126" footer="0.31496062992126"/>
  <pageSetup paperSize="9" scale="8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view="pageBreakPreview" topLeftCell="A10" zoomScale="70" zoomScaleSheetLayoutView="70" workbookViewId="0">
      <selection activeCell="E21" sqref="E21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9" s="177" customFormat="1" ht="15">
      <c r="A1" s="174" t="s">
        <v>321</v>
      </c>
      <c r="B1" s="175"/>
      <c r="C1" s="175"/>
      <c r="D1" s="175"/>
      <c r="E1" s="175"/>
      <c r="F1" s="69"/>
      <c r="G1" s="69" t="s">
        <v>100</v>
      </c>
      <c r="H1" s="178"/>
    </row>
    <row r="2" spans="1:9" s="177" customFormat="1" ht="15">
      <c r="A2" s="178" t="s">
        <v>312</v>
      </c>
      <c r="B2" s="175"/>
      <c r="C2" s="175"/>
      <c r="D2" s="175"/>
      <c r="E2" s="176"/>
      <c r="F2" s="176"/>
      <c r="G2" s="696" t="s">
        <v>1565</v>
      </c>
      <c r="H2" s="696"/>
      <c r="I2" s="696"/>
    </row>
    <row r="3" spans="1:9" s="177" customFormat="1">
      <c r="A3" s="178"/>
      <c r="B3" s="175"/>
      <c r="C3" s="175"/>
      <c r="D3" s="175"/>
      <c r="E3" s="176"/>
      <c r="F3" s="176"/>
      <c r="G3" s="176"/>
      <c r="H3" s="178"/>
    </row>
    <row r="4" spans="1:9" s="177" customFormat="1" ht="15">
      <c r="A4" s="115" t="s">
        <v>267</v>
      </c>
      <c r="B4" s="175"/>
      <c r="C4" s="175"/>
      <c r="D4" s="175"/>
      <c r="E4" s="179"/>
      <c r="F4" s="179"/>
      <c r="G4" s="176"/>
      <c r="H4" s="178"/>
    </row>
    <row r="5" spans="1:9" s="177" customFormat="1" ht="15">
      <c r="A5" s="117"/>
      <c r="B5" s="399" t="s">
        <v>484</v>
      </c>
      <c r="C5" s="180"/>
      <c r="D5" s="180"/>
      <c r="E5" s="180"/>
      <c r="F5" s="180"/>
      <c r="G5" s="181"/>
      <c r="H5" s="178"/>
    </row>
    <row r="6" spans="1:9" s="194" customFormat="1">
      <c r="A6" s="182"/>
      <c r="B6" s="182"/>
      <c r="C6" s="182"/>
      <c r="D6" s="182"/>
      <c r="E6" s="182"/>
      <c r="F6" s="182"/>
      <c r="G6" s="182"/>
      <c r="H6" s="179"/>
    </row>
    <row r="7" spans="1:9" s="177" customFormat="1" ht="78.75" customHeight="1">
      <c r="A7" s="209" t="s">
        <v>63</v>
      </c>
      <c r="B7" s="185" t="s">
        <v>316</v>
      </c>
      <c r="C7" s="185" t="s">
        <v>317</v>
      </c>
      <c r="D7" s="185" t="s">
        <v>318</v>
      </c>
      <c r="E7" s="185" t="s">
        <v>319</v>
      </c>
      <c r="F7" s="185" t="s">
        <v>320</v>
      </c>
      <c r="G7" s="185" t="s">
        <v>313</v>
      </c>
      <c r="H7" s="178"/>
    </row>
    <row r="8" spans="1:9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9" s="177" customFormat="1" ht="36" customHeight="1">
      <c r="A9" s="195">
        <v>1</v>
      </c>
      <c r="B9" s="186"/>
      <c r="C9" s="186"/>
      <c r="D9" s="187"/>
      <c r="E9" s="186"/>
      <c r="F9" s="186"/>
      <c r="G9" s="186"/>
      <c r="H9" s="178"/>
    </row>
    <row r="10" spans="1:9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9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9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9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9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9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9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270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14" customFormat="1" ht="15">
      <c r="B24" s="188" t="s">
        <v>98</v>
      </c>
      <c r="C24" s="188"/>
    </row>
    <row r="25" spans="1:11" s="14" customFormat="1" ht="15">
      <c r="B25" s="188"/>
      <c r="C25" s="188"/>
    </row>
    <row r="26" spans="1:11" s="14" customFormat="1" ht="15">
      <c r="C26" s="190"/>
      <c r="F26" s="190"/>
      <c r="G26" s="190"/>
      <c r="H26" s="189"/>
    </row>
    <row r="27" spans="1:11" s="14" customFormat="1" ht="15">
      <c r="C27" s="191" t="s">
        <v>261</v>
      </c>
      <c r="F27" s="188" t="s">
        <v>314</v>
      </c>
      <c r="J27" s="189"/>
      <c r="K27" s="189"/>
    </row>
    <row r="28" spans="1:11" s="14" customFormat="1" ht="15">
      <c r="C28" s="191" t="s">
        <v>130</v>
      </c>
      <c r="F28" s="192" t="s">
        <v>262</v>
      </c>
      <c r="J28" s="189"/>
      <c r="K28" s="189"/>
    </row>
    <row r="29" spans="1:11" s="177" customFormat="1" ht="15">
      <c r="C29" s="191"/>
      <c r="J29" s="194"/>
      <c r="K29" s="194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1"/>
  <sheetViews>
    <sheetView view="pageBreakPreview" topLeftCell="B5" zoomScale="96" zoomScaleNormal="80" zoomScaleSheetLayoutView="96" workbookViewId="0">
      <selection activeCell="H34" sqref="H34"/>
    </sheetView>
  </sheetViews>
  <sheetFormatPr defaultRowHeight="12.75"/>
  <cols>
    <col min="1" max="1" width="9.140625" style="368"/>
    <col min="2" max="2" width="35.85546875" style="368" customWidth="1"/>
    <col min="3" max="11" width="17" style="368" customWidth="1"/>
    <col min="12" max="16384" width="9.140625" style="368"/>
  </cols>
  <sheetData>
    <row r="1" spans="1:13" ht="15">
      <c r="A1" s="528" t="s">
        <v>434</v>
      </c>
      <c r="B1" s="529"/>
      <c r="C1" s="529"/>
      <c r="D1" s="529"/>
      <c r="E1" s="529"/>
      <c r="F1" s="529"/>
      <c r="G1" s="529"/>
      <c r="H1" s="529"/>
      <c r="I1" s="529"/>
      <c r="J1" s="529"/>
      <c r="K1" s="69" t="s">
        <v>100</v>
      </c>
    </row>
    <row r="2" spans="1:13" ht="15">
      <c r="A2" s="405" t="s">
        <v>131</v>
      </c>
      <c r="B2" s="529"/>
      <c r="C2" s="529"/>
      <c r="D2" s="529"/>
      <c r="E2" s="529"/>
      <c r="F2" s="529"/>
      <c r="G2" s="529"/>
      <c r="H2" s="529"/>
      <c r="I2" s="529"/>
      <c r="J2" s="529"/>
      <c r="K2" s="696" t="s">
        <v>1565</v>
      </c>
      <c r="L2" s="696"/>
      <c r="M2" s="696"/>
    </row>
    <row r="3" spans="1:13" ht="15">
      <c r="A3" s="529"/>
      <c r="B3" s="529"/>
      <c r="C3" s="529"/>
      <c r="D3" s="529"/>
      <c r="E3" s="529"/>
      <c r="F3" s="529"/>
      <c r="G3" s="529"/>
      <c r="H3" s="529"/>
      <c r="I3" s="529"/>
      <c r="J3" s="529"/>
      <c r="K3" s="130"/>
    </row>
    <row r="4" spans="1:13" ht="15">
      <c r="A4" s="369" t="str">
        <f>'[1]ფორმა N2'!A4</f>
        <v>ანგარიშვალდებული პირის დასახელება:</v>
      </c>
      <c r="B4" s="369"/>
      <c r="C4" s="369"/>
      <c r="D4" s="366"/>
      <c r="E4" s="573"/>
      <c r="F4" s="529"/>
      <c r="G4" s="529"/>
      <c r="H4" s="529"/>
      <c r="I4" s="529"/>
      <c r="J4" s="529"/>
      <c r="K4" s="573"/>
    </row>
    <row r="5" spans="1:13" s="411" customFormat="1" ht="15">
      <c r="A5" s="402"/>
      <c r="B5" s="695" t="s">
        <v>484</v>
      </c>
      <c r="C5" s="695"/>
      <c r="D5" s="372"/>
      <c r="E5" s="574"/>
      <c r="F5" s="575"/>
      <c r="G5" s="575"/>
      <c r="H5" s="575"/>
      <c r="I5" s="575"/>
      <c r="J5" s="575"/>
      <c r="K5" s="574"/>
    </row>
    <row r="6" spans="1:13" ht="13.5">
      <c r="A6" s="131"/>
      <c r="B6" s="535"/>
      <c r="C6" s="535"/>
      <c r="D6" s="535"/>
      <c r="E6" s="529"/>
      <c r="F6" s="529"/>
      <c r="G6" s="529"/>
      <c r="H6" s="529"/>
      <c r="I6" s="529"/>
      <c r="J6" s="529"/>
      <c r="K6" s="529"/>
    </row>
    <row r="7" spans="1:13" ht="60">
      <c r="A7" s="570" t="s">
        <v>63</v>
      </c>
      <c r="B7" s="568" t="s">
        <v>369</v>
      </c>
      <c r="C7" s="568" t="s">
        <v>370</v>
      </c>
      <c r="D7" s="568" t="s">
        <v>372</v>
      </c>
      <c r="E7" s="568" t="s">
        <v>371</v>
      </c>
      <c r="F7" s="568" t="s">
        <v>380</v>
      </c>
      <c r="G7" s="568" t="s">
        <v>381</v>
      </c>
      <c r="H7" s="568" t="s">
        <v>375</v>
      </c>
      <c r="I7" s="568" t="s">
        <v>376</v>
      </c>
      <c r="J7" s="568" t="s">
        <v>388</v>
      </c>
      <c r="K7" s="568" t="s">
        <v>377</v>
      </c>
    </row>
    <row r="8" spans="1:13" ht="15">
      <c r="A8" s="569">
        <v>1</v>
      </c>
      <c r="B8" s="569">
        <v>2</v>
      </c>
      <c r="C8" s="568">
        <v>3</v>
      </c>
      <c r="D8" s="569">
        <v>4</v>
      </c>
      <c r="E8" s="568">
        <v>5</v>
      </c>
      <c r="F8" s="569">
        <v>6</v>
      </c>
      <c r="G8" s="568">
        <v>7</v>
      </c>
      <c r="H8" s="569">
        <v>8</v>
      </c>
      <c r="I8" s="568">
        <v>9</v>
      </c>
      <c r="J8" s="569">
        <v>10</v>
      </c>
      <c r="K8" s="568">
        <v>11</v>
      </c>
    </row>
    <row r="9" spans="1:13" ht="30">
      <c r="A9" s="576">
        <v>1</v>
      </c>
      <c r="B9" s="577" t="s">
        <v>1566</v>
      </c>
      <c r="C9" s="578" t="s">
        <v>503</v>
      </c>
      <c r="D9" s="578" t="s">
        <v>1624</v>
      </c>
      <c r="E9" s="579">
        <v>113</v>
      </c>
      <c r="F9" s="579">
        <v>565</v>
      </c>
      <c r="G9" s="634"/>
      <c r="H9" s="580"/>
      <c r="I9" s="580"/>
      <c r="J9" s="581" t="s">
        <v>504</v>
      </c>
      <c r="K9" s="577" t="s">
        <v>505</v>
      </c>
    </row>
    <row r="10" spans="1:13" ht="15">
      <c r="A10" s="576">
        <v>2</v>
      </c>
      <c r="B10" s="577" t="s">
        <v>1567</v>
      </c>
      <c r="C10" s="578" t="s">
        <v>503</v>
      </c>
      <c r="D10" s="578" t="s">
        <v>1568</v>
      </c>
      <c r="E10" s="623">
        <v>417.02</v>
      </c>
      <c r="F10" s="623">
        <v>13200</v>
      </c>
      <c r="G10" s="583"/>
      <c r="H10" s="582"/>
      <c r="I10" s="582"/>
      <c r="J10" s="635">
        <v>205143824</v>
      </c>
      <c r="K10" s="584" t="s">
        <v>1569</v>
      </c>
    </row>
    <row r="11" spans="1:13" ht="39.75" customHeight="1">
      <c r="A11" s="576">
        <v>3</v>
      </c>
      <c r="B11" s="577" t="s">
        <v>1570</v>
      </c>
      <c r="C11" s="578" t="s">
        <v>503</v>
      </c>
      <c r="D11" s="578" t="s">
        <v>1571</v>
      </c>
      <c r="E11" s="636">
        <v>116</v>
      </c>
      <c r="F11" s="17">
        <v>1797</v>
      </c>
      <c r="G11" s="637" t="s">
        <v>1572</v>
      </c>
      <c r="H11" s="199" t="s">
        <v>1573</v>
      </c>
      <c r="I11" s="199" t="s">
        <v>1574</v>
      </c>
      <c r="J11" s="199"/>
      <c r="K11" s="17"/>
    </row>
    <row r="12" spans="1:13" ht="15">
      <c r="A12" s="576">
        <v>4</v>
      </c>
      <c r="B12" s="577" t="s">
        <v>1575</v>
      </c>
      <c r="C12" s="578" t="s">
        <v>503</v>
      </c>
      <c r="D12" s="578" t="s">
        <v>1571</v>
      </c>
      <c r="E12" s="17">
        <v>116.28</v>
      </c>
      <c r="F12" s="17">
        <v>2100</v>
      </c>
      <c r="G12" s="637" t="s">
        <v>1576</v>
      </c>
      <c r="H12" s="199" t="s">
        <v>1577</v>
      </c>
      <c r="I12" s="199" t="s">
        <v>1578</v>
      </c>
      <c r="J12" s="199"/>
      <c r="K12" s="17"/>
    </row>
    <row r="13" spans="1:13" ht="15">
      <c r="A13" s="576">
        <v>5</v>
      </c>
      <c r="B13" s="17" t="s">
        <v>1579</v>
      </c>
      <c r="C13" s="578" t="s">
        <v>503</v>
      </c>
      <c r="D13" s="638" t="s">
        <v>1580</v>
      </c>
      <c r="E13" s="17">
        <v>108.12</v>
      </c>
      <c r="F13" s="17">
        <v>845</v>
      </c>
      <c r="G13" s="55">
        <v>33001056327</v>
      </c>
      <c r="H13" s="199" t="s">
        <v>1581</v>
      </c>
      <c r="I13" s="199" t="s">
        <v>1582</v>
      </c>
      <c r="J13" s="199"/>
      <c r="K13" s="17"/>
    </row>
    <row r="14" spans="1:13" ht="15">
      <c r="A14" s="576">
        <v>6</v>
      </c>
      <c r="B14" s="577" t="s">
        <v>1583</v>
      </c>
      <c r="C14" s="578" t="s">
        <v>503</v>
      </c>
      <c r="D14" s="17" t="s">
        <v>1571</v>
      </c>
      <c r="E14" s="17">
        <v>95.42</v>
      </c>
      <c r="F14" s="17">
        <v>750</v>
      </c>
      <c r="G14" s="639" t="s">
        <v>1584</v>
      </c>
      <c r="H14" s="199" t="s">
        <v>1585</v>
      </c>
      <c r="I14" s="199" t="s">
        <v>1586</v>
      </c>
      <c r="J14" s="199"/>
      <c r="K14" s="17"/>
    </row>
    <row r="15" spans="1:13" ht="15">
      <c r="A15" s="576">
        <v>7</v>
      </c>
      <c r="B15" s="17" t="s">
        <v>1587</v>
      </c>
      <c r="C15" s="578" t="s">
        <v>503</v>
      </c>
      <c r="D15" s="17" t="s">
        <v>1588</v>
      </c>
      <c r="E15" s="17">
        <v>282.75</v>
      </c>
      <c r="F15" s="17">
        <v>1680</v>
      </c>
      <c r="G15" s="55">
        <v>28001002744</v>
      </c>
      <c r="H15" s="199" t="s">
        <v>1589</v>
      </c>
      <c r="I15" s="199" t="s">
        <v>1590</v>
      </c>
      <c r="J15" s="199"/>
      <c r="K15" s="17"/>
    </row>
    <row r="16" spans="1:13" ht="15">
      <c r="A16" s="576">
        <v>8</v>
      </c>
      <c r="B16" s="577" t="s">
        <v>1591</v>
      </c>
      <c r="C16" s="578" t="s">
        <v>503</v>
      </c>
      <c r="D16" s="17" t="s">
        <v>1592</v>
      </c>
      <c r="E16" s="636">
        <v>92.79</v>
      </c>
      <c r="F16" s="17">
        <v>1564.8</v>
      </c>
      <c r="G16" s="639" t="s">
        <v>1593</v>
      </c>
      <c r="H16" s="199" t="s">
        <v>1594</v>
      </c>
      <c r="I16" s="640" t="s">
        <v>1595</v>
      </c>
      <c r="J16" s="199"/>
      <c r="K16" s="17"/>
      <c r="L16" s="624"/>
    </row>
    <row r="17" spans="1:11" ht="15">
      <c r="A17" s="576">
        <v>9</v>
      </c>
      <c r="B17" s="17" t="s">
        <v>1596</v>
      </c>
      <c r="C17" s="578" t="s">
        <v>503</v>
      </c>
      <c r="D17" s="17" t="s">
        <v>1624</v>
      </c>
      <c r="E17" s="636">
        <v>97</v>
      </c>
      <c r="F17" s="17">
        <v>388.8</v>
      </c>
      <c r="G17" s="55">
        <v>53001012530</v>
      </c>
      <c r="H17" s="199" t="s">
        <v>1597</v>
      </c>
      <c r="I17" s="199" t="s">
        <v>1598</v>
      </c>
      <c r="J17" s="199"/>
      <c r="K17" s="17"/>
    </row>
    <row r="18" spans="1:11" ht="15">
      <c r="A18" s="576">
        <v>10</v>
      </c>
      <c r="B18" s="17" t="s">
        <v>1625</v>
      </c>
      <c r="C18" s="578" t="s">
        <v>503</v>
      </c>
      <c r="D18" s="17" t="s">
        <v>1599</v>
      </c>
      <c r="E18" s="17">
        <v>372.05</v>
      </c>
      <c r="F18" s="17">
        <v>4200</v>
      </c>
      <c r="G18" s="55">
        <v>61001025501</v>
      </c>
      <c r="H18" s="199" t="s">
        <v>1564</v>
      </c>
      <c r="I18" s="199" t="s">
        <v>1600</v>
      </c>
      <c r="J18" s="199"/>
      <c r="K18" s="17"/>
    </row>
    <row r="19" spans="1:11" ht="15">
      <c r="A19" s="576">
        <v>11</v>
      </c>
      <c r="B19" s="577" t="s">
        <v>1601</v>
      </c>
      <c r="C19" s="578" t="s">
        <v>503</v>
      </c>
      <c r="D19" s="17" t="s">
        <v>1592</v>
      </c>
      <c r="E19" s="17">
        <v>70</v>
      </c>
      <c r="F19" s="17">
        <v>1320</v>
      </c>
      <c r="G19" s="639" t="s">
        <v>1602</v>
      </c>
      <c r="H19" s="199" t="s">
        <v>1603</v>
      </c>
      <c r="I19" s="199" t="s">
        <v>1604</v>
      </c>
      <c r="J19" s="199"/>
      <c r="K19" s="17"/>
    </row>
    <row r="20" spans="1:11" ht="30">
      <c r="A20" s="576">
        <v>12</v>
      </c>
      <c r="B20" s="577" t="s">
        <v>1605</v>
      </c>
      <c r="C20" s="578" t="s">
        <v>503</v>
      </c>
      <c r="D20" s="17" t="s">
        <v>1599</v>
      </c>
      <c r="E20" s="17">
        <v>60</v>
      </c>
      <c r="F20" s="17">
        <v>1200</v>
      </c>
      <c r="G20" s="639" t="s">
        <v>1606</v>
      </c>
      <c r="H20" s="199" t="s">
        <v>1564</v>
      </c>
      <c r="I20" s="199" t="s">
        <v>1607</v>
      </c>
      <c r="J20" s="199"/>
      <c r="K20" s="17"/>
    </row>
    <row r="21" spans="1:11" ht="15">
      <c r="A21" s="576">
        <v>13</v>
      </c>
      <c r="B21" s="577" t="s">
        <v>1608</v>
      </c>
      <c r="C21" s="578" t="s">
        <v>503</v>
      </c>
      <c r="D21" s="17" t="s">
        <v>1571</v>
      </c>
      <c r="E21" s="17">
        <v>48.3</v>
      </c>
      <c r="F21" s="17">
        <v>960</v>
      </c>
      <c r="G21" s="639" t="s">
        <v>1609</v>
      </c>
      <c r="H21" s="199" t="s">
        <v>1610</v>
      </c>
      <c r="I21" s="199" t="s">
        <v>1611</v>
      </c>
      <c r="J21" s="199"/>
      <c r="K21" s="17"/>
    </row>
    <row r="22" spans="1:11" ht="15">
      <c r="A22" s="576">
        <v>14</v>
      </c>
      <c r="B22" s="577" t="s">
        <v>1612</v>
      </c>
      <c r="C22" s="578" t="s">
        <v>503</v>
      </c>
      <c r="D22" s="17" t="s">
        <v>1571</v>
      </c>
      <c r="E22" s="17">
        <v>48.3</v>
      </c>
      <c r="F22" s="17">
        <v>960</v>
      </c>
      <c r="G22" s="639" t="s">
        <v>1613</v>
      </c>
      <c r="H22" s="199" t="s">
        <v>1614</v>
      </c>
      <c r="I22" s="199" t="s">
        <v>1615</v>
      </c>
      <c r="J22" s="199"/>
      <c r="K22" s="17"/>
    </row>
    <row r="23" spans="1:11" ht="15">
      <c r="A23" s="576">
        <v>15</v>
      </c>
      <c r="B23" s="577" t="s">
        <v>1616</v>
      </c>
      <c r="C23" s="578" t="s">
        <v>503</v>
      </c>
      <c r="D23" s="17" t="s">
        <v>1571</v>
      </c>
      <c r="E23" s="17"/>
      <c r="F23" s="17">
        <v>1200</v>
      </c>
      <c r="G23" s="639" t="s">
        <v>1617</v>
      </c>
      <c r="H23" s="199" t="s">
        <v>1618</v>
      </c>
      <c r="I23" s="199" t="s">
        <v>1619</v>
      </c>
      <c r="J23" s="199"/>
      <c r="K23" s="17"/>
    </row>
    <row r="24" spans="1:11" ht="15">
      <c r="A24" s="576">
        <v>16</v>
      </c>
      <c r="B24" s="17" t="s">
        <v>1620</v>
      </c>
      <c r="C24" s="578" t="s">
        <v>503</v>
      </c>
      <c r="D24" s="17" t="s">
        <v>1621</v>
      </c>
      <c r="E24" s="17">
        <v>516.20000000000005</v>
      </c>
      <c r="F24" s="17">
        <v>3960</v>
      </c>
      <c r="G24" s="55">
        <v>19001002777</v>
      </c>
      <c r="H24" s="199" t="s">
        <v>1622</v>
      </c>
      <c r="I24" s="199" t="s">
        <v>1623</v>
      </c>
      <c r="J24" s="199"/>
      <c r="K24" s="17"/>
    </row>
    <row r="25" spans="1:11" ht="28.5" customHeight="1">
      <c r="A25" s="576">
        <v>17</v>
      </c>
      <c r="B25" s="17" t="s">
        <v>1628</v>
      </c>
      <c r="C25" s="578" t="s">
        <v>503</v>
      </c>
      <c r="D25" s="17" t="s">
        <v>1629</v>
      </c>
      <c r="E25" s="17">
        <v>61.89</v>
      </c>
      <c r="F25" s="17">
        <v>1575</v>
      </c>
      <c r="G25" s="55">
        <v>60002009910</v>
      </c>
      <c r="H25" s="199" t="s">
        <v>1626</v>
      </c>
      <c r="I25" s="199" t="s">
        <v>1627</v>
      </c>
      <c r="J25" s="199"/>
      <c r="K25" s="17"/>
    </row>
    <row r="26" spans="1:11" ht="29.25" customHeight="1">
      <c r="A26" s="576">
        <v>18</v>
      </c>
      <c r="B26" s="17" t="s">
        <v>1632</v>
      </c>
      <c r="C26" s="578" t="s">
        <v>503</v>
      </c>
      <c r="D26" s="17" t="s">
        <v>1631</v>
      </c>
      <c r="E26" s="17">
        <v>180.8</v>
      </c>
      <c r="F26" s="17">
        <v>3375</v>
      </c>
      <c r="G26" s="55">
        <v>60002006906</v>
      </c>
      <c r="H26" s="199" t="s">
        <v>485</v>
      </c>
      <c r="I26" s="199" t="s">
        <v>1630</v>
      </c>
      <c r="J26" s="199"/>
      <c r="K26" s="17"/>
    </row>
    <row r="27" spans="1:11" ht="15">
      <c r="A27" s="479"/>
      <c r="B27" s="548" t="s">
        <v>98</v>
      </c>
      <c r="C27" s="479"/>
      <c r="D27" s="479"/>
      <c r="E27" s="549"/>
      <c r="F27" s="479"/>
      <c r="G27" s="479"/>
      <c r="H27" s="479"/>
      <c r="I27" s="479"/>
      <c r="J27" s="479"/>
      <c r="K27" s="479"/>
    </row>
    <row r="28" spans="1:11" ht="15">
      <c r="A28" s="479"/>
      <c r="B28" s="479"/>
      <c r="C28" s="701"/>
      <c r="D28" s="701"/>
      <c r="F28" s="550"/>
      <c r="G28" s="551"/>
    </row>
    <row r="29" spans="1:11" ht="15">
      <c r="B29" s="479"/>
      <c r="C29" s="552" t="s">
        <v>261</v>
      </c>
      <c r="D29" s="479"/>
      <c r="F29" s="553" t="s">
        <v>266</v>
      </c>
    </row>
    <row r="30" spans="1:11" ht="15">
      <c r="B30" s="479"/>
      <c r="C30" s="479"/>
      <c r="D30" s="479"/>
      <c r="F30" s="479" t="s">
        <v>262</v>
      </c>
    </row>
    <row r="31" spans="1:11" ht="15">
      <c r="B31" s="479"/>
      <c r="C31" s="555" t="s">
        <v>130</v>
      </c>
    </row>
  </sheetData>
  <mergeCells count="3">
    <mergeCell ref="B5:C5"/>
    <mergeCell ref="C28:D28"/>
    <mergeCell ref="K2:M2"/>
  </mergeCells>
  <pageMargins left="0.36" right="0.28000000000000003" top="0.75" bottom="0.75" header="0.3" footer="0.3"/>
  <pageSetup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1"/>
  <sheetViews>
    <sheetView view="pageBreakPreview" zoomScale="70" zoomScaleSheetLayoutView="70" workbookViewId="0">
      <selection activeCell="L2" sqref="L2:N2"/>
    </sheetView>
  </sheetViews>
  <sheetFormatPr defaultRowHeight="12.75"/>
  <cols>
    <col min="1" max="1" width="11.7109375" style="167" customWidth="1"/>
    <col min="2" max="2" width="21.140625" style="167" customWidth="1"/>
    <col min="3" max="3" width="15.42578125" style="167" customWidth="1"/>
    <col min="4" max="4" width="15" style="167" customWidth="1"/>
    <col min="5" max="5" width="13.5703125" style="167" customWidth="1"/>
    <col min="6" max="6" width="18.5703125" style="167" customWidth="1"/>
    <col min="7" max="7" width="20.42578125" style="167" customWidth="1"/>
    <col min="8" max="8" width="18.140625" style="167" customWidth="1"/>
    <col min="9" max="9" width="21.140625" style="167" customWidth="1"/>
    <col min="10" max="10" width="14.140625" style="167" customWidth="1"/>
    <col min="11" max="11" width="19.140625" style="167" customWidth="1"/>
    <col min="12" max="12" width="23.42578125" style="167" customWidth="1"/>
    <col min="13" max="16384" width="9.140625" style="167"/>
  </cols>
  <sheetData>
    <row r="1" spans="1:14" customFormat="1" ht="15">
      <c r="A1" s="126" t="s">
        <v>435</v>
      </c>
      <c r="B1" s="126"/>
      <c r="C1" s="127"/>
      <c r="D1" s="127"/>
      <c r="E1" s="127"/>
      <c r="F1" s="127"/>
      <c r="G1" s="127"/>
      <c r="H1" s="127"/>
      <c r="I1" s="127"/>
      <c r="J1" s="127"/>
      <c r="K1" s="133"/>
      <c r="L1" s="69" t="s">
        <v>100</v>
      </c>
    </row>
    <row r="2" spans="1:14" customFormat="1" ht="15">
      <c r="A2" s="107" t="s">
        <v>131</v>
      </c>
      <c r="B2" s="107"/>
      <c r="C2" s="127"/>
      <c r="D2" s="127"/>
      <c r="E2" s="127"/>
      <c r="F2" s="127"/>
      <c r="G2" s="127"/>
      <c r="H2" s="127"/>
      <c r="I2" s="127"/>
      <c r="J2" s="127"/>
      <c r="K2" s="133"/>
      <c r="L2" s="696" t="s">
        <v>1565</v>
      </c>
      <c r="M2" s="696"/>
      <c r="N2" s="696"/>
    </row>
    <row r="3" spans="1:14" customFormat="1" ht="1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  <c r="L3" s="130"/>
      <c r="M3" s="167"/>
    </row>
    <row r="4" spans="1:14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8"/>
      <c r="F4" s="135"/>
      <c r="G4" s="127"/>
      <c r="H4" s="127"/>
      <c r="I4" s="127"/>
      <c r="J4" s="127"/>
      <c r="K4" s="127"/>
      <c r="L4" s="127"/>
    </row>
    <row r="5" spans="1:14" ht="15">
      <c r="A5" s="117"/>
      <c r="B5" s="399" t="s">
        <v>484</v>
      </c>
      <c r="C5" s="71"/>
      <c r="D5" s="71"/>
      <c r="E5" s="71"/>
      <c r="F5" s="201"/>
      <c r="G5" s="202"/>
      <c r="H5" s="202"/>
      <c r="I5" s="202"/>
      <c r="J5" s="202"/>
      <c r="K5" s="202"/>
      <c r="L5" s="201"/>
    </row>
    <row r="6" spans="1:14" customFormat="1" ht="13.5">
      <c r="A6" s="131"/>
      <c r="B6" s="131"/>
      <c r="C6" s="132"/>
      <c r="D6" s="132"/>
      <c r="E6" s="132"/>
      <c r="F6" s="127"/>
      <c r="G6" s="127"/>
      <c r="H6" s="127"/>
      <c r="I6" s="127"/>
      <c r="J6" s="127"/>
      <c r="K6" s="127"/>
      <c r="L6" s="127"/>
    </row>
    <row r="7" spans="1:14" customFormat="1" ht="60">
      <c r="A7" s="138" t="s">
        <v>63</v>
      </c>
      <c r="B7" s="124" t="s">
        <v>241</v>
      </c>
      <c r="C7" s="125" t="s">
        <v>237</v>
      </c>
      <c r="D7" s="125" t="s">
        <v>238</v>
      </c>
      <c r="E7" s="125" t="s">
        <v>343</v>
      </c>
      <c r="F7" s="125" t="s">
        <v>240</v>
      </c>
      <c r="G7" s="125" t="s">
        <v>379</v>
      </c>
      <c r="H7" s="125" t="s">
        <v>381</v>
      </c>
      <c r="I7" s="125" t="s">
        <v>375</v>
      </c>
      <c r="J7" s="125" t="s">
        <v>376</v>
      </c>
      <c r="K7" s="125" t="s">
        <v>388</v>
      </c>
      <c r="L7" s="125" t="s">
        <v>377</v>
      </c>
    </row>
    <row r="8" spans="1:14" customFormat="1" ht="15">
      <c r="A8" s="124">
        <v>1</v>
      </c>
      <c r="B8" s="124">
        <v>2</v>
      </c>
      <c r="C8" s="125">
        <v>3</v>
      </c>
      <c r="D8" s="124">
        <v>4</v>
      </c>
      <c r="E8" s="125">
        <v>5</v>
      </c>
      <c r="F8" s="124">
        <v>6</v>
      </c>
      <c r="G8" s="125">
        <v>7</v>
      </c>
      <c r="H8" s="124">
        <v>8</v>
      </c>
      <c r="I8" s="124">
        <v>9</v>
      </c>
      <c r="J8" s="124">
        <v>10</v>
      </c>
      <c r="K8" s="125">
        <v>11</v>
      </c>
      <c r="L8" s="125">
        <v>12</v>
      </c>
    </row>
    <row r="9" spans="1:14" customFormat="1" ht="15">
      <c r="A9" s="124">
        <v>1</v>
      </c>
      <c r="B9" s="247"/>
      <c r="C9" s="261"/>
      <c r="D9" s="262"/>
      <c r="E9" s="261"/>
      <c r="F9" s="262"/>
      <c r="G9" s="263"/>
      <c r="H9" s="262"/>
      <c r="I9" s="262"/>
      <c r="J9" s="262"/>
      <c r="K9" s="263"/>
      <c r="L9" s="263"/>
    </row>
    <row r="10" spans="1:14" customFormat="1" ht="15">
      <c r="A10" s="124">
        <v>2</v>
      </c>
      <c r="B10" s="260"/>
      <c r="C10" s="261"/>
      <c r="D10" s="262"/>
      <c r="E10" s="261"/>
      <c r="F10" s="262"/>
      <c r="G10" s="263"/>
      <c r="H10" s="262"/>
      <c r="I10" s="262"/>
      <c r="J10" s="262"/>
      <c r="K10" s="263"/>
      <c r="L10" s="263"/>
    </row>
    <row r="11" spans="1:14" customFormat="1" ht="15">
      <c r="A11" s="124">
        <v>3</v>
      </c>
      <c r="B11" s="260"/>
      <c r="C11" s="261"/>
      <c r="D11" s="262"/>
      <c r="E11" s="261"/>
      <c r="F11" s="262"/>
      <c r="G11" s="263"/>
      <c r="H11" s="262"/>
      <c r="I11" s="262"/>
      <c r="J11" s="262"/>
      <c r="K11" s="261"/>
      <c r="L11" s="263"/>
    </row>
    <row r="12" spans="1:14" customFormat="1" ht="15">
      <c r="A12" s="55">
        <v>4</v>
      </c>
      <c r="B12" s="260"/>
      <c r="C12" s="260"/>
      <c r="D12" s="260"/>
      <c r="E12" s="260"/>
      <c r="F12" s="260"/>
      <c r="G12" s="264"/>
      <c r="H12" s="265"/>
      <c r="I12" s="246"/>
      <c r="J12" s="246"/>
      <c r="K12" s="248"/>
      <c r="L12" s="246"/>
    </row>
    <row r="13" spans="1:14" customFormat="1" ht="15">
      <c r="A13" s="55" t="s">
        <v>273</v>
      </c>
      <c r="B13" s="55"/>
      <c r="C13" s="17"/>
      <c r="D13" s="17"/>
      <c r="E13" s="17"/>
      <c r="F13" s="17"/>
      <c r="G13" s="17"/>
      <c r="H13" s="17"/>
      <c r="I13" s="199"/>
      <c r="J13" s="199"/>
      <c r="K13" s="199"/>
      <c r="L13" s="17"/>
    </row>
    <row r="14" spans="1:14">
      <c r="A14" s="203"/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</row>
    <row r="15" spans="1:14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6" spans="1:14">
      <c r="A16" s="204"/>
      <c r="B16" s="204"/>
      <c r="C16" s="203"/>
      <c r="D16" s="203"/>
      <c r="E16" s="203"/>
      <c r="F16" s="203"/>
      <c r="G16" s="203"/>
      <c r="H16" s="203"/>
      <c r="I16" s="203"/>
      <c r="J16" s="203"/>
      <c r="K16" s="203"/>
      <c r="L16" s="203"/>
    </row>
    <row r="17" spans="1:12" ht="15">
      <c r="A17" s="166"/>
      <c r="B17" s="166"/>
      <c r="C17" s="168" t="s">
        <v>98</v>
      </c>
      <c r="D17" s="166"/>
      <c r="E17" s="166"/>
      <c r="F17" s="169"/>
      <c r="G17" s="166"/>
      <c r="H17" s="166"/>
      <c r="I17" s="166"/>
      <c r="J17" s="166"/>
      <c r="K17" s="166"/>
      <c r="L17" s="166"/>
    </row>
    <row r="18" spans="1:12" ht="15">
      <c r="A18" s="166"/>
      <c r="B18" s="166"/>
      <c r="C18" s="166"/>
      <c r="D18" s="170"/>
      <c r="E18" s="166"/>
      <c r="G18" s="170"/>
      <c r="H18" s="208"/>
    </row>
    <row r="19" spans="1:12" ht="15">
      <c r="C19" s="166"/>
      <c r="D19" s="171" t="s">
        <v>261</v>
      </c>
      <c r="E19" s="166"/>
      <c r="G19" s="172" t="s">
        <v>266</v>
      </c>
    </row>
    <row r="20" spans="1:12" ht="15">
      <c r="C20" s="166"/>
      <c r="D20" s="173" t="s">
        <v>130</v>
      </c>
      <c r="E20" s="166"/>
      <c r="G20" s="166" t="s">
        <v>262</v>
      </c>
    </row>
    <row r="21" spans="1:12" ht="15">
      <c r="C21" s="166"/>
      <c r="D21" s="173"/>
    </row>
  </sheetData>
  <mergeCells count="1">
    <mergeCell ref="L2:N2"/>
  </mergeCells>
  <pageMargins left="0.28999999999999998" right="0.14000000000000001" top="0.5" bottom="0.5" header="0.3" footer="0.3"/>
  <pageSetup scale="6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21"/>
  <sheetViews>
    <sheetView view="pageBreakPreview" zoomScale="70" zoomScaleSheetLayoutView="70" workbookViewId="0">
      <selection activeCell="I2" sqref="I2:K2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36.85546875" style="167" customWidth="1"/>
    <col min="10" max="16384" width="9.140625" style="167"/>
  </cols>
  <sheetData>
    <row r="1" spans="1:13" customFormat="1" ht="15">
      <c r="A1" s="126" t="s">
        <v>436</v>
      </c>
      <c r="B1" s="127"/>
      <c r="C1" s="127"/>
      <c r="D1" s="127"/>
      <c r="E1" s="127"/>
      <c r="F1" s="127"/>
      <c r="G1" s="127"/>
      <c r="H1" s="133"/>
      <c r="I1" s="69" t="s">
        <v>100</v>
      </c>
    </row>
    <row r="2" spans="1:13" customFormat="1" ht="15">
      <c r="A2" s="107" t="s">
        <v>131</v>
      </c>
      <c r="B2" s="127"/>
      <c r="C2" s="127"/>
      <c r="D2" s="127"/>
      <c r="E2" s="127"/>
      <c r="F2" s="127"/>
      <c r="G2" s="127"/>
      <c r="H2" s="133"/>
      <c r="I2" s="696" t="s">
        <v>1565</v>
      </c>
      <c r="J2" s="696"/>
      <c r="K2" s="696"/>
    </row>
    <row r="3" spans="1:13" customFormat="1" ht="15">
      <c r="A3" s="127"/>
      <c r="B3" s="127"/>
      <c r="C3" s="127"/>
      <c r="D3" s="127"/>
      <c r="E3" s="127"/>
      <c r="F3" s="127"/>
      <c r="G3" s="127"/>
      <c r="H3" s="130"/>
      <c r="I3" s="130"/>
      <c r="M3" s="167"/>
    </row>
    <row r="4" spans="1:13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127"/>
      <c r="E4" s="127"/>
      <c r="F4" s="127"/>
      <c r="G4" s="127"/>
      <c r="H4" s="127"/>
      <c r="I4" s="135"/>
    </row>
    <row r="5" spans="1:13" ht="15">
      <c r="A5" s="117"/>
      <c r="B5" s="399" t="s">
        <v>484</v>
      </c>
      <c r="C5" s="71"/>
      <c r="D5" s="202"/>
      <c r="E5" s="202"/>
      <c r="F5" s="202"/>
      <c r="G5" s="202"/>
      <c r="H5" s="202"/>
      <c r="I5" s="201"/>
    </row>
    <row r="6" spans="1:13" customFormat="1" ht="13.5">
      <c r="A6" s="131"/>
      <c r="B6" s="132"/>
      <c r="C6" s="132"/>
      <c r="D6" s="127"/>
      <c r="E6" s="127"/>
      <c r="F6" s="127"/>
      <c r="G6" s="127"/>
      <c r="H6" s="127"/>
      <c r="I6" s="127"/>
    </row>
    <row r="7" spans="1:13" customFormat="1" ht="60">
      <c r="A7" s="138" t="s">
        <v>63</v>
      </c>
      <c r="B7" s="125" t="s">
        <v>373</v>
      </c>
      <c r="C7" s="125" t="s">
        <v>374</v>
      </c>
      <c r="D7" s="125" t="s">
        <v>379</v>
      </c>
      <c r="E7" s="125" t="s">
        <v>381</v>
      </c>
      <c r="F7" s="125" t="s">
        <v>375</v>
      </c>
      <c r="G7" s="125" t="s">
        <v>376</v>
      </c>
      <c r="H7" s="125" t="s">
        <v>388</v>
      </c>
      <c r="I7" s="125" t="s">
        <v>377</v>
      </c>
    </row>
    <row r="8" spans="1:13" customFormat="1" ht="15">
      <c r="A8" s="124">
        <v>1</v>
      </c>
      <c r="B8" s="124">
        <v>2</v>
      </c>
      <c r="C8" s="125">
        <v>3</v>
      </c>
      <c r="D8" s="124">
        <v>6</v>
      </c>
      <c r="E8" s="125">
        <v>7</v>
      </c>
      <c r="F8" s="124">
        <v>8</v>
      </c>
      <c r="G8" s="124">
        <v>9</v>
      </c>
      <c r="H8" s="124">
        <v>10</v>
      </c>
      <c r="I8" s="125">
        <v>11</v>
      </c>
    </row>
    <row r="9" spans="1:13" customFormat="1" ht="15">
      <c r="A9" s="55"/>
      <c r="B9" s="240"/>
      <c r="C9" s="241"/>
      <c r="D9" s="266"/>
      <c r="E9" s="241"/>
      <c r="F9" s="242"/>
      <c r="G9" s="242"/>
      <c r="H9" s="243"/>
      <c r="I9" s="239"/>
    </row>
    <row r="10" spans="1:13" customFormat="1" ht="15">
      <c r="A10" s="55"/>
      <c r="B10" s="240"/>
      <c r="C10" s="241"/>
      <c r="D10" s="266"/>
      <c r="E10" s="241"/>
      <c r="F10" s="242"/>
      <c r="G10" s="242"/>
      <c r="H10" s="243"/>
      <c r="I10" s="239"/>
    </row>
    <row r="11" spans="1:13" customFormat="1" ht="15">
      <c r="A11" s="55"/>
      <c r="B11" s="240"/>
      <c r="C11" s="241"/>
      <c r="D11" s="266"/>
      <c r="E11" s="241"/>
      <c r="F11" s="242"/>
      <c r="G11" s="242"/>
      <c r="H11" s="243"/>
      <c r="I11" s="239"/>
    </row>
    <row r="12" spans="1:13" customFormat="1" ht="15">
      <c r="A12" s="55"/>
      <c r="B12" s="240"/>
      <c r="C12" s="241"/>
      <c r="D12" s="266"/>
      <c r="E12" s="241"/>
      <c r="F12" s="242"/>
      <c r="G12" s="242"/>
      <c r="H12" s="243"/>
      <c r="I12" s="239"/>
    </row>
    <row r="13" spans="1:13" customFormat="1" ht="15">
      <c r="A13" s="55" t="s">
        <v>273</v>
      </c>
      <c r="B13" s="17"/>
      <c r="C13" s="17"/>
      <c r="D13" s="17"/>
      <c r="E13" s="17"/>
      <c r="F13" s="199"/>
      <c r="G13" s="199"/>
      <c r="H13" s="199"/>
      <c r="I13" s="17"/>
    </row>
    <row r="14" spans="1:13">
      <c r="A14" s="203"/>
      <c r="B14" s="203"/>
      <c r="C14" s="203"/>
      <c r="D14" s="203"/>
      <c r="E14" s="203"/>
      <c r="F14" s="203"/>
      <c r="G14" s="203"/>
      <c r="H14" s="203"/>
      <c r="I14" s="203"/>
    </row>
    <row r="15" spans="1:13">
      <c r="A15" s="203"/>
      <c r="B15" s="203"/>
      <c r="C15" s="203"/>
      <c r="D15" s="203"/>
      <c r="E15" s="203"/>
      <c r="F15" s="203"/>
      <c r="G15" s="203"/>
      <c r="H15" s="203"/>
      <c r="I15" s="203"/>
    </row>
    <row r="16" spans="1:13">
      <c r="A16" s="204"/>
      <c r="B16" s="203"/>
      <c r="C16" s="203"/>
      <c r="D16" s="203"/>
      <c r="E16" s="203"/>
      <c r="F16" s="203"/>
      <c r="G16" s="203"/>
      <c r="H16" s="203"/>
      <c r="I16" s="203"/>
    </row>
    <row r="17" spans="1:9" ht="15">
      <c r="A17" s="166"/>
      <c r="B17" s="168" t="s">
        <v>98</v>
      </c>
      <c r="C17" s="166"/>
      <c r="D17" s="166"/>
      <c r="E17" s="169"/>
      <c r="F17" s="166"/>
      <c r="G17" s="166"/>
      <c r="H17" s="166"/>
      <c r="I17" s="166"/>
    </row>
    <row r="18" spans="1:9" ht="15">
      <c r="A18" s="166"/>
      <c r="B18" s="166"/>
      <c r="C18" s="170"/>
      <c r="D18" s="166"/>
      <c r="F18" s="170"/>
      <c r="G18" s="208"/>
    </row>
    <row r="19" spans="1:9" ht="15">
      <c r="B19" s="166"/>
      <c r="C19" s="171" t="s">
        <v>261</v>
      </c>
      <c r="D19" s="166"/>
      <c r="F19" s="172" t="s">
        <v>266</v>
      </c>
    </row>
    <row r="20" spans="1:9" ht="15">
      <c r="B20" s="166"/>
      <c r="C20" s="173" t="s">
        <v>130</v>
      </c>
      <c r="D20" s="166"/>
      <c r="F20" s="166" t="s">
        <v>262</v>
      </c>
    </row>
    <row r="21" spans="1:9" ht="15">
      <c r="B21" s="166"/>
      <c r="C21" s="173"/>
    </row>
  </sheetData>
  <mergeCells count="1">
    <mergeCell ref="I2:K2"/>
  </mergeCells>
  <pageMargins left="0.7" right="0.7" top="0.75" bottom="0.75" header="0.3" footer="0.3"/>
  <pageSetup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582"/>
  <sheetViews>
    <sheetView view="pageBreakPreview" topLeftCell="A501" zoomScale="93" zoomScaleSheetLayoutView="93" workbookViewId="0">
      <selection activeCell="Q511" sqref="Q511"/>
    </sheetView>
  </sheetViews>
  <sheetFormatPr defaultRowHeight="15"/>
  <cols>
    <col min="1" max="1" width="7.140625" style="388" customWidth="1"/>
    <col min="2" max="2" width="10" style="388" customWidth="1"/>
    <col min="3" max="3" width="21.85546875" style="388" customWidth="1"/>
    <col min="4" max="4" width="13" style="388" customWidth="1"/>
    <col min="5" max="5" width="15.7109375" style="388" customWidth="1"/>
    <col min="6" max="7" width="13" style="388" customWidth="1"/>
    <col min="8" max="8" width="11.28515625" style="388" customWidth="1"/>
    <col min="9" max="9" width="12.5703125" style="388" customWidth="1"/>
    <col min="10" max="10" width="0.5703125" style="388" customWidth="1"/>
    <col min="11" max="16384" width="9.140625" style="388"/>
  </cols>
  <sheetData>
    <row r="1" spans="1:10">
      <c r="A1" s="365" t="s">
        <v>389</v>
      </c>
      <c r="B1" s="369"/>
      <c r="C1" s="369"/>
      <c r="D1" s="369"/>
      <c r="E1" s="369"/>
      <c r="F1" s="369"/>
      <c r="G1" s="369"/>
      <c r="H1" s="369"/>
      <c r="I1" s="268" t="s">
        <v>189</v>
      </c>
      <c r="J1" s="158"/>
    </row>
    <row r="2" spans="1:10">
      <c r="A2" s="369" t="s">
        <v>131</v>
      </c>
      <c r="B2" s="369"/>
      <c r="C2" s="369"/>
      <c r="D2" s="369"/>
      <c r="E2" s="369"/>
      <c r="F2" s="369"/>
      <c r="G2" s="369"/>
      <c r="H2" s="696" t="s">
        <v>1565</v>
      </c>
      <c r="I2" s="696"/>
      <c r="J2" s="696"/>
    </row>
    <row r="3" spans="1:10">
      <c r="A3" s="369"/>
      <c r="B3" s="369"/>
      <c r="C3" s="369"/>
      <c r="D3" s="369"/>
      <c r="E3" s="369"/>
      <c r="F3" s="369"/>
      <c r="G3" s="369"/>
      <c r="H3" s="369"/>
      <c r="I3" s="106"/>
      <c r="J3" s="158"/>
    </row>
    <row r="4" spans="1:10">
      <c r="A4" s="366" t="str">
        <f>'[2]ფორმა N2'!A4</f>
        <v>ანგარიშვალდებული პირის დასახელება:</v>
      </c>
      <c r="B4" s="369"/>
      <c r="C4" s="369"/>
      <c r="D4" s="369"/>
      <c r="E4" s="369"/>
      <c r="F4" s="369"/>
      <c r="G4" s="369"/>
      <c r="H4" s="369"/>
      <c r="I4" s="369"/>
      <c r="J4" s="401"/>
    </row>
    <row r="5" spans="1:10">
      <c r="A5" s="402"/>
      <c r="B5" s="403"/>
      <c r="C5" s="695" t="s">
        <v>484</v>
      </c>
      <c r="D5" s="695"/>
      <c r="E5" s="403"/>
      <c r="F5" s="403"/>
      <c r="G5" s="403"/>
      <c r="H5" s="403"/>
      <c r="I5" s="403"/>
      <c r="J5" s="404"/>
    </row>
    <row r="6" spans="1:10">
      <c r="A6" s="366"/>
      <c r="B6" s="369"/>
      <c r="C6" s="369"/>
      <c r="D6" s="369"/>
      <c r="E6" s="369"/>
      <c r="F6" s="369"/>
      <c r="G6" s="369"/>
      <c r="H6" s="369"/>
      <c r="I6" s="369"/>
      <c r="J6" s="401"/>
    </row>
    <row r="7" spans="1:10">
      <c r="A7" s="369"/>
      <c r="B7" s="369"/>
      <c r="C7" s="369"/>
      <c r="D7" s="369"/>
      <c r="E7" s="369"/>
      <c r="F7" s="369"/>
      <c r="G7" s="369"/>
      <c r="H7" s="369"/>
      <c r="I7" s="369"/>
      <c r="J7" s="405"/>
    </row>
    <row r="8" spans="1:10" ht="63.75" customHeight="1">
      <c r="A8" s="159" t="s">
        <v>63</v>
      </c>
      <c r="B8" s="159" t="s">
        <v>365</v>
      </c>
      <c r="C8" s="160" t="s">
        <v>415</v>
      </c>
      <c r="D8" s="160" t="s">
        <v>416</v>
      </c>
      <c r="E8" s="160" t="s">
        <v>366</v>
      </c>
      <c r="F8" s="160" t="s">
        <v>385</v>
      </c>
      <c r="G8" s="160" t="s">
        <v>386</v>
      </c>
      <c r="H8" s="589" t="s">
        <v>418</v>
      </c>
      <c r="I8" s="160" t="s">
        <v>387</v>
      </c>
      <c r="J8" s="405"/>
    </row>
    <row r="9" spans="1:10" ht="25.5" customHeight="1">
      <c r="A9" s="407">
        <v>1</v>
      </c>
      <c r="B9" s="593">
        <v>41083</v>
      </c>
      <c r="C9" s="594" t="s">
        <v>508</v>
      </c>
      <c r="D9" s="595" t="s">
        <v>509</v>
      </c>
      <c r="E9" s="596" t="s">
        <v>510</v>
      </c>
      <c r="F9" s="597">
        <v>162.5</v>
      </c>
      <c r="G9" s="597">
        <v>162.5</v>
      </c>
      <c r="H9" s="598"/>
      <c r="I9" s="597">
        <v>162.5</v>
      </c>
      <c r="J9" s="405"/>
    </row>
    <row r="10" spans="1:10" ht="25.5" customHeight="1">
      <c r="A10" s="407">
        <v>2</v>
      </c>
      <c r="B10" s="593">
        <v>41083</v>
      </c>
      <c r="C10" s="594" t="s">
        <v>511</v>
      </c>
      <c r="D10" s="595" t="s">
        <v>512</v>
      </c>
      <c r="E10" s="596" t="s">
        <v>510</v>
      </c>
      <c r="F10" s="597">
        <v>125</v>
      </c>
      <c r="G10" s="597">
        <v>125</v>
      </c>
      <c r="H10" s="598"/>
      <c r="I10" s="597">
        <v>125</v>
      </c>
      <c r="J10" s="405"/>
    </row>
    <row r="11" spans="1:10" ht="25.5" customHeight="1">
      <c r="A11" s="407">
        <v>3</v>
      </c>
      <c r="B11" s="593">
        <v>41083</v>
      </c>
      <c r="C11" s="594" t="s">
        <v>513</v>
      </c>
      <c r="D11" s="595" t="s">
        <v>514</v>
      </c>
      <c r="E11" s="596" t="s">
        <v>510</v>
      </c>
      <c r="F11" s="597">
        <v>125</v>
      </c>
      <c r="G11" s="597">
        <v>125</v>
      </c>
      <c r="H11" s="598"/>
      <c r="I11" s="597">
        <v>125</v>
      </c>
      <c r="J11" s="405"/>
    </row>
    <row r="12" spans="1:10" ht="25.5" customHeight="1">
      <c r="A12" s="407">
        <v>4</v>
      </c>
      <c r="B12" s="593">
        <v>41084</v>
      </c>
      <c r="C12" s="594" t="s">
        <v>515</v>
      </c>
      <c r="D12" s="595" t="s">
        <v>516</v>
      </c>
      <c r="E12" s="596" t="s">
        <v>510</v>
      </c>
      <c r="F12" s="597">
        <v>125</v>
      </c>
      <c r="G12" s="597">
        <v>125</v>
      </c>
      <c r="H12" s="598"/>
      <c r="I12" s="597">
        <v>125</v>
      </c>
      <c r="J12" s="405"/>
    </row>
    <row r="13" spans="1:10" ht="25.5" customHeight="1">
      <c r="A13" s="407">
        <v>5</v>
      </c>
      <c r="B13" s="593">
        <v>41084</v>
      </c>
      <c r="C13" s="594" t="s">
        <v>517</v>
      </c>
      <c r="D13" s="595" t="s">
        <v>518</v>
      </c>
      <c r="E13" s="596" t="s">
        <v>510</v>
      </c>
      <c r="F13" s="597">
        <v>125</v>
      </c>
      <c r="G13" s="597">
        <v>125</v>
      </c>
      <c r="H13" s="598"/>
      <c r="I13" s="597">
        <v>125</v>
      </c>
      <c r="J13" s="405"/>
    </row>
    <row r="14" spans="1:10" ht="25.5" customHeight="1">
      <c r="A14" s="407">
        <v>6</v>
      </c>
      <c r="B14" s="593">
        <v>41083</v>
      </c>
      <c r="C14" s="594" t="s">
        <v>519</v>
      </c>
      <c r="D14" s="595" t="s">
        <v>520</v>
      </c>
      <c r="E14" s="596" t="s">
        <v>510</v>
      </c>
      <c r="F14" s="597">
        <v>125</v>
      </c>
      <c r="G14" s="597">
        <v>125</v>
      </c>
      <c r="H14" s="598"/>
      <c r="I14" s="597">
        <v>125</v>
      </c>
      <c r="J14" s="405"/>
    </row>
    <row r="15" spans="1:10" ht="25.5" customHeight="1">
      <c r="A15" s="599">
        <v>7</v>
      </c>
      <c r="B15" s="600">
        <v>41083</v>
      </c>
      <c r="C15" s="601" t="s">
        <v>521</v>
      </c>
      <c r="D15" s="602" t="s">
        <v>522</v>
      </c>
      <c r="E15" s="603" t="s">
        <v>510</v>
      </c>
      <c r="F15" s="604">
        <v>162.5</v>
      </c>
      <c r="G15" s="604">
        <v>162.5</v>
      </c>
      <c r="H15" s="588"/>
      <c r="I15" s="604">
        <v>162.5</v>
      </c>
      <c r="J15" s="405"/>
    </row>
    <row r="16" spans="1:10" ht="25.5" customHeight="1">
      <c r="A16" s="407">
        <v>8</v>
      </c>
      <c r="B16" s="593">
        <v>41083</v>
      </c>
      <c r="C16" s="594" t="s">
        <v>523</v>
      </c>
      <c r="D16" s="595" t="s">
        <v>524</v>
      </c>
      <c r="E16" s="596" t="s">
        <v>510</v>
      </c>
      <c r="F16" s="597">
        <v>125</v>
      </c>
      <c r="G16" s="597">
        <v>125</v>
      </c>
      <c r="H16" s="598"/>
      <c r="I16" s="597">
        <v>125</v>
      </c>
      <c r="J16" s="405"/>
    </row>
    <row r="17" spans="1:10" ht="25.5" customHeight="1">
      <c r="A17" s="599">
        <v>9</v>
      </c>
      <c r="B17" s="600">
        <v>41083</v>
      </c>
      <c r="C17" s="601" t="s">
        <v>525</v>
      </c>
      <c r="D17" s="602" t="s">
        <v>526</v>
      </c>
      <c r="E17" s="603" t="s">
        <v>510</v>
      </c>
      <c r="F17" s="604">
        <v>162.5</v>
      </c>
      <c r="G17" s="604">
        <v>162.5</v>
      </c>
      <c r="H17" s="588"/>
      <c r="I17" s="604">
        <v>162.5</v>
      </c>
      <c r="J17" s="405"/>
    </row>
    <row r="18" spans="1:10" ht="25.5" customHeight="1">
      <c r="A18" s="407">
        <v>10</v>
      </c>
      <c r="B18" s="593">
        <v>41083</v>
      </c>
      <c r="C18" s="594" t="s">
        <v>527</v>
      </c>
      <c r="D18" s="595" t="s">
        <v>528</v>
      </c>
      <c r="E18" s="596" t="s">
        <v>510</v>
      </c>
      <c r="F18" s="597">
        <v>162.5</v>
      </c>
      <c r="G18" s="597">
        <v>162.5</v>
      </c>
      <c r="H18" s="598"/>
      <c r="I18" s="597">
        <v>162.5</v>
      </c>
      <c r="J18" s="405"/>
    </row>
    <row r="19" spans="1:10" ht="25.5" customHeight="1">
      <c r="A19" s="599">
        <v>11</v>
      </c>
      <c r="B19" s="600">
        <v>41083</v>
      </c>
      <c r="C19" s="601" t="s">
        <v>529</v>
      </c>
      <c r="D19" s="602" t="s">
        <v>530</v>
      </c>
      <c r="E19" s="603" t="s">
        <v>510</v>
      </c>
      <c r="F19" s="604">
        <v>125</v>
      </c>
      <c r="G19" s="604">
        <v>125</v>
      </c>
      <c r="H19" s="588"/>
      <c r="I19" s="604">
        <v>125</v>
      </c>
      <c r="J19" s="405"/>
    </row>
    <row r="20" spans="1:10" ht="25.5" customHeight="1">
      <c r="A20" s="407">
        <v>12</v>
      </c>
      <c r="B20" s="593">
        <v>41083</v>
      </c>
      <c r="C20" s="594" t="s">
        <v>531</v>
      </c>
      <c r="D20" s="595" t="s">
        <v>532</v>
      </c>
      <c r="E20" s="596" t="s">
        <v>510</v>
      </c>
      <c r="F20" s="597">
        <v>125</v>
      </c>
      <c r="G20" s="597">
        <v>125</v>
      </c>
      <c r="H20" s="598"/>
      <c r="I20" s="597">
        <v>125</v>
      </c>
      <c r="J20" s="405"/>
    </row>
    <row r="21" spans="1:10" ht="25.5" customHeight="1">
      <c r="A21" s="599">
        <v>13</v>
      </c>
      <c r="B21" s="600">
        <v>41084</v>
      </c>
      <c r="C21" s="601" t="s">
        <v>533</v>
      </c>
      <c r="D21" s="602" t="s">
        <v>534</v>
      </c>
      <c r="E21" s="603" t="s">
        <v>510</v>
      </c>
      <c r="F21" s="604">
        <v>162.5</v>
      </c>
      <c r="G21" s="604">
        <v>162.5</v>
      </c>
      <c r="H21" s="588"/>
      <c r="I21" s="604">
        <v>162.5</v>
      </c>
      <c r="J21" s="405"/>
    </row>
    <row r="22" spans="1:10" ht="25.5" customHeight="1">
      <c r="A22" s="407">
        <v>14</v>
      </c>
      <c r="B22" s="593">
        <v>41083</v>
      </c>
      <c r="C22" s="594" t="s">
        <v>535</v>
      </c>
      <c r="D22" s="595" t="s">
        <v>536</v>
      </c>
      <c r="E22" s="596" t="s">
        <v>510</v>
      </c>
      <c r="F22" s="597">
        <v>162.5</v>
      </c>
      <c r="G22" s="597">
        <v>162.5</v>
      </c>
      <c r="H22" s="598"/>
      <c r="I22" s="597">
        <v>162.5</v>
      </c>
      <c r="J22" s="405"/>
    </row>
    <row r="23" spans="1:10" ht="25.5" customHeight="1">
      <c r="A23" s="407">
        <v>15</v>
      </c>
      <c r="B23" s="593">
        <v>41083</v>
      </c>
      <c r="C23" s="594" t="s">
        <v>537</v>
      </c>
      <c r="D23" s="595" t="s">
        <v>538</v>
      </c>
      <c r="E23" s="596" t="s">
        <v>510</v>
      </c>
      <c r="F23" s="597">
        <v>162.5</v>
      </c>
      <c r="G23" s="597">
        <v>162.5</v>
      </c>
      <c r="H23" s="598"/>
      <c r="I23" s="597">
        <v>162.5</v>
      </c>
      <c r="J23" s="405"/>
    </row>
    <row r="24" spans="1:10" ht="25.5" customHeight="1">
      <c r="A24" s="599">
        <v>16</v>
      </c>
      <c r="B24" s="600">
        <v>41083</v>
      </c>
      <c r="C24" s="601" t="s">
        <v>539</v>
      </c>
      <c r="D24" s="602" t="s">
        <v>540</v>
      </c>
      <c r="E24" s="603" t="s">
        <v>510</v>
      </c>
      <c r="F24" s="604">
        <v>162.5</v>
      </c>
      <c r="G24" s="604">
        <v>162.5</v>
      </c>
      <c r="H24" s="588"/>
      <c r="I24" s="604">
        <v>162.5</v>
      </c>
      <c r="J24" s="405"/>
    </row>
    <row r="25" spans="1:10" ht="25.5" customHeight="1">
      <c r="A25" s="407">
        <v>17</v>
      </c>
      <c r="B25" s="593">
        <v>41085</v>
      </c>
      <c r="C25" s="594" t="s">
        <v>541</v>
      </c>
      <c r="D25" s="595" t="s">
        <v>542</v>
      </c>
      <c r="E25" s="596" t="s">
        <v>510</v>
      </c>
      <c r="F25" s="597">
        <v>125</v>
      </c>
      <c r="G25" s="597">
        <v>125</v>
      </c>
      <c r="H25" s="598"/>
      <c r="I25" s="597">
        <v>125</v>
      </c>
      <c r="J25" s="405"/>
    </row>
    <row r="26" spans="1:10" ht="25.5" customHeight="1">
      <c r="A26" s="599">
        <v>18</v>
      </c>
      <c r="B26" s="600">
        <v>41083</v>
      </c>
      <c r="C26" s="601" t="s">
        <v>543</v>
      </c>
      <c r="D26" s="602" t="s">
        <v>544</v>
      </c>
      <c r="E26" s="603" t="s">
        <v>510</v>
      </c>
      <c r="F26" s="604">
        <v>100</v>
      </c>
      <c r="G26" s="604">
        <v>100</v>
      </c>
      <c r="H26" s="588"/>
      <c r="I26" s="604">
        <v>100</v>
      </c>
      <c r="J26" s="405"/>
    </row>
    <row r="27" spans="1:10" ht="25.5" customHeight="1">
      <c r="A27" s="599">
        <v>19</v>
      </c>
      <c r="B27" s="600">
        <v>41083</v>
      </c>
      <c r="C27" s="601" t="s">
        <v>545</v>
      </c>
      <c r="D27" s="602" t="s">
        <v>546</v>
      </c>
      <c r="E27" s="603" t="s">
        <v>510</v>
      </c>
      <c r="F27" s="604">
        <v>162.5</v>
      </c>
      <c r="G27" s="604">
        <v>162.5</v>
      </c>
      <c r="H27" s="588"/>
      <c r="I27" s="604">
        <v>162.5</v>
      </c>
      <c r="J27" s="405"/>
    </row>
    <row r="28" spans="1:10" ht="25.5" customHeight="1">
      <c r="A28" s="599">
        <v>20</v>
      </c>
      <c r="B28" s="600">
        <v>41083</v>
      </c>
      <c r="C28" s="601" t="s">
        <v>547</v>
      </c>
      <c r="D28" s="602" t="s">
        <v>548</v>
      </c>
      <c r="E28" s="603" t="s">
        <v>510</v>
      </c>
      <c r="F28" s="604">
        <v>162.5</v>
      </c>
      <c r="G28" s="604">
        <v>162.5</v>
      </c>
      <c r="H28" s="588"/>
      <c r="I28" s="604">
        <v>162.5</v>
      </c>
      <c r="J28" s="405"/>
    </row>
    <row r="29" spans="1:10" ht="25.5" customHeight="1">
      <c r="A29" s="599">
        <v>21</v>
      </c>
      <c r="B29" s="600">
        <v>41083</v>
      </c>
      <c r="C29" s="601" t="s">
        <v>549</v>
      </c>
      <c r="D29" s="602" t="s">
        <v>550</v>
      </c>
      <c r="E29" s="603" t="s">
        <v>510</v>
      </c>
      <c r="F29" s="604">
        <v>162.5</v>
      </c>
      <c r="G29" s="604">
        <v>162.5</v>
      </c>
      <c r="H29" s="588"/>
      <c r="I29" s="604">
        <v>162.5</v>
      </c>
      <c r="J29" s="405"/>
    </row>
    <row r="30" spans="1:10" ht="25.5" customHeight="1">
      <c r="A30" s="599">
        <v>22</v>
      </c>
      <c r="B30" s="600">
        <v>41083</v>
      </c>
      <c r="C30" s="601" t="s">
        <v>551</v>
      </c>
      <c r="D30" s="602" t="s">
        <v>552</v>
      </c>
      <c r="E30" s="603" t="s">
        <v>510</v>
      </c>
      <c r="F30" s="604">
        <v>162.5</v>
      </c>
      <c r="G30" s="604">
        <v>162.5</v>
      </c>
      <c r="H30" s="588"/>
      <c r="I30" s="604">
        <v>162.5</v>
      </c>
      <c r="J30" s="405"/>
    </row>
    <row r="31" spans="1:10" ht="25.5" customHeight="1">
      <c r="A31" s="599">
        <v>23</v>
      </c>
      <c r="B31" s="600">
        <v>41084</v>
      </c>
      <c r="C31" s="601" t="s">
        <v>553</v>
      </c>
      <c r="D31" s="602" t="s">
        <v>554</v>
      </c>
      <c r="E31" s="603" t="s">
        <v>510</v>
      </c>
      <c r="F31" s="604">
        <v>162.5</v>
      </c>
      <c r="G31" s="604">
        <v>162.5</v>
      </c>
      <c r="H31" s="588"/>
      <c r="I31" s="604">
        <v>162.5</v>
      </c>
      <c r="J31" s="405"/>
    </row>
    <row r="32" spans="1:10" ht="25.5" customHeight="1">
      <c r="A32" s="407">
        <v>24</v>
      </c>
      <c r="B32" s="593">
        <v>41084</v>
      </c>
      <c r="C32" s="594" t="s">
        <v>555</v>
      </c>
      <c r="D32" s="595" t="s">
        <v>556</v>
      </c>
      <c r="E32" s="596" t="s">
        <v>510</v>
      </c>
      <c r="F32" s="597">
        <v>162.5</v>
      </c>
      <c r="G32" s="597">
        <v>162.5</v>
      </c>
      <c r="H32" s="598"/>
      <c r="I32" s="597">
        <v>162.5</v>
      </c>
      <c r="J32" s="405"/>
    </row>
    <row r="33" spans="1:10" ht="25.5" customHeight="1">
      <c r="A33" s="407">
        <v>25</v>
      </c>
      <c r="B33" s="593">
        <v>41084</v>
      </c>
      <c r="C33" s="594" t="s">
        <v>557</v>
      </c>
      <c r="D33" s="595" t="s">
        <v>558</v>
      </c>
      <c r="E33" s="596" t="s">
        <v>510</v>
      </c>
      <c r="F33" s="597">
        <v>162.5</v>
      </c>
      <c r="G33" s="597">
        <v>162.5</v>
      </c>
      <c r="H33" s="598"/>
      <c r="I33" s="597">
        <v>162.5</v>
      </c>
      <c r="J33" s="405"/>
    </row>
    <row r="34" spans="1:10" ht="25.5" customHeight="1">
      <c r="A34" s="407">
        <v>26</v>
      </c>
      <c r="B34" s="593">
        <v>41084</v>
      </c>
      <c r="C34" s="594" t="s">
        <v>559</v>
      </c>
      <c r="D34" s="595" t="s">
        <v>560</v>
      </c>
      <c r="E34" s="596" t="s">
        <v>510</v>
      </c>
      <c r="F34" s="597">
        <v>162.5</v>
      </c>
      <c r="G34" s="597">
        <v>162.5</v>
      </c>
      <c r="H34" s="598"/>
      <c r="I34" s="597">
        <v>162.5</v>
      </c>
      <c r="J34" s="405"/>
    </row>
    <row r="35" spans="1:10" ht="25.5" customHeight="1">
      <c r="A35" s="407">
        <v>27</v>
      </c>
      <c r="B35" s="593">
        <v>41072</v>
      </c>
      <c r="C35" s="594" t="s">
        <v>561</v>
      </c>
      <c r="D35" s="595" t="s">
        <v>562</v>
      </c>
      <c r="E35" s="596" t="s">
        <v>510</v>
      </c>
      <c r="F35" s="597">
        <v>162.5</v>
      </c>
      <c r="G35" s="597">
        <v>162.5</v>
      </c>
      <c r="H35" s="598"/>
      <c r="I35" s="597">
        <v>162.5</v>
      </c>
      <c r="J35" s="405"/>
    </row>
    <row r="36" spans="1:10" ht="25.5" customHeight="1">
      <c r="A36" s="407">
        <v>28</v>
      </c>
      <c r="B36" s="593">
        <v>41084</v>
      </c>
      <c r="C36" s="594" t="s">
        <v>563</v>
      </c>
      <c r="D36" s="595" t="s">
        <v>564</v>
      </c>
      <c r="E36" s="596" t="s">
        <v>510</v>
      </c>
      <c r="F36" s="597">
        <v>162.5</v>
      </c>
      <c r="G36" s="597">
        <v>162.5</v>
      </c>
      <c r="H36" s="598"/>
      <c r="I36" s="597">
        <v>162.5</v>
      </c>
      <c r="J36" s="405"/>
    </row>
    <row r="37" spans="1:10" ht="25.5" customHeight="1">
      <c r="A37" s="599">
        <v>29</v>
      </c>
      <c r="B37" s="600">
        <v>41084</v>
      </c>
      <c r="C37" s="601" t="s">
        <v>565</v>
      </c>
      <c r="D37" s="602" t="s">
        <v>566</v>
      </c>
      <c r="E37" s="603" t="s">
        <v>510</v>
      </c>
      <c r="F37" s="604">
        <v>125</v>
      </c>
      <c r="G37" s="604">
        <v>125</v>
      </c>
      <c r="H37" s="588"/>
      <c r="I37" s="604">
        <v>125</v>
      </c>
      <c r="J37" s="405"/>
    </row>
    <row r="38" spans="1:10" ht="25.5" customHeight="1">
      <c r="A38" s="407">
        <v>30</v>
      </c>
      <c r="B38" s="593">
        <v>41072</v>
      </c>
      <c r="C38" s="594" t="s">
        <v>567</v>
      </c>
      <c r="D38" s="595" t="s">
        <v>568</v>
      </c>
      <c r="E38" s="596" t="s">
        <v>510</v>
      </c>
      <c r="F38" s="597">
        <v>162.5</v>
      </c>
      <c r="G38" s="597">
        <v>162.5</v>
      </c>
      <c r="H38" s="598"/>
      <c r="I38" s="597">
        <v>162.5</v>
      </c>
      <c r="J38" s="405"/>
    </row>
    <row r="39" spans="1:10" ht="25.5" customHeight="1">
      <c r="A39" s="407">
        <v>31</v>
      </c>
      <c r="B39" s="593">
        <v>41084</v>
      </c>
      <c r="C39" s="594" t="s">
        <v>569</v>
      </c>
      <c r="D39" s="595" t="s">
        <v>570</v>
      </c>
      <c r="E39" s="596" t="s">
        <v>510</v>
      </c>
      <c r="F39" s="597">
        <v>162.5</v>
      </c>
      <c r="G39" s="597">
        <v>162.5</v>
      </c>
      <c r="H39" s="598"/>
      <c r="I39" s="597">
        <v>162.5</v>
      </c>
      <c r="J39" s="405"/>
    </row>
    <row r="40" spans="1:10" ht="25.5" customHeight="1">
      <c r="A40" s="407">
        <v>32</v>
      </c>
      <c r="B40" s="593">
        <v>41084</v>
      </c>
      <c r="C40" s="594" t="s">
        <v>571</v>
      </c>
      <c r="D40" s="595" t="s">
        <v>572</v>
      </c>
      <c r="E40" s="596" t="s">
        <v>510</v>
      </c>
      <c r="F40" s="597">
        <v>162.5</v>
      </c>
      <c r="G40" s="597">
        <v>162.5</v>
      </c>
      <c r="H40" s="598"/>
      <c r="I40" s="597">
        <v>162.5</v>
      </c>
      <c r="J40" s="405"/>
    </row>
    <row r="41" spans="1:10" ht="25.5" customHeight="1">
      <c r="A41" s="407">
        <v>33</v>
      </c>
      <c r="B41" s="593">
        <v>41084</v>
      </c>
      <c r="C41" s="594" t="s">
        <v>573</v>
      </c>
      <c r="D41" s="595" t="s">
        <v>574</v>
      </c>
      <c r="E41" s="596" t="s">
        <v>510</v>
      </c>
      <c r="F41" s="597">
        <v>125</v>
      </c>
      <c r="G41" s="597">
        <v>125</v>
      </c>
      <c r="H41" s="598"/>
      <c r="I41" s="597">
        <v>125</v>
      </c>
      <c r="J41" s="405"/>
    </row>
    <row r="42" spans="1:10" ht="25.5" customHeight="1">
      <c r="A42" s="407">
        <v>34</v>
      </c>
      <c r="B42" s="593">
        <v>41084</v>
      </c>
      <c r="C42" s="594" t="s">
        <v>575</v>
      </c>
      <c r="D42" s="595" t="s">
        <v>576</v>
      </c>
      <c r="E42" s="596" t="s">
        <v>510</v>
      </c>
      <c r="F42" s="597">
        <v>162.5</v>
      </c>
      <c r="G42" s="597">
        <v>162.5</v>
      </c>
      <c r="H42" s="598"/>
      <c r="I42" s="597">
        <v>162.5</v>
      </c>
      <c r="J42" s="405"/>
    </row>
    <row r="43" spans="1:10" ht="25.5" customHeight="1">
      <c r="A43" s="407">
        <v>35</v>
      </c>
      <c r="B43" s="593">
        <v>41085</v>
      </c>
      <c r="C43" s="594" t="s">
        <v>577</v>
      </c>
      <c r="D43" s="595" t="s">
        <v>578</v>
      </c>
      <c r="E43" s="596" t="s">
        <v>510</v>
      </c>
      <c r="F43" s="597">
        <v>100</v>
      </c>
      <c r="G43" s="597">
        <v>100</v>
      </c>
      <c r="H43" s="598"/>
      <c r="I43" s="597">
        <v>100</v>
      </c>
      <c r="J43" s="405"/>
    </row>
    <row r="44" spans="1:10" ht="25.5" customHeight="1">
      <c r="A44" s="407">
        <v>36</v>
      </c>
      <c r="B44" s="593">
        <v>41085</v>
      </c>
      <c r="C44" s="594" t="s">
        <v>579</v>
      </c>
      <c r="D44" s="595" t="s">
        <v>580</v>
      </c>
      <c r="E44" s="596" t="s">
        <v>510</v>
      </c>
      <c r="F44" s="597">
        <v>100</v>
      </c>
      <c r="G44" s="597">
        <v>100</v>
      </c>
      <c r="H44" s="598"/>
      <c r="I44" s="597">
        <v>100</v>
      </c>
      <c r="J44" s="405"/>
    </row>
    <row r="45" spans="1:10" ht="25.5" customHeight="1">
      <c r="A45" s="407">
        <v>37</v>
      </c>
      <c r="B45" s="593">
        <v>41085</v>
      </c>
      <c r="C45" s="594" t="s">
        <v>581</v>
      </c>
      <c r="D45" s="595" t="s">
        <v>582</v>
      </c>
      <c r="E45" s="596" t="s">
        <v>510</v>
      </c>
      <c r="F45" s="597">
        <v>162.5</v>
      </c>
      <c r="G45" s="597">
        <v>162.5</v>
      </c>
      <c r="H45" s="598"/>
      <c r="I45" s="597">
        <v>162.5</v>
      </c>
      <c r="J45" s="405"/>
    </row>
    <row r="46" spans="1:10" ht="25.5" customHeight="1">
      <c r="A46" s="407">
        <v>38</v>
      </c>
      <c r="B46" s="593">
        <v>41085</v>
      </c>
      <c r="C46" s="594" t="s">
        <v>583</v>
      </c>
      <c r="D46" s="595" t="s">
        <v>584</v>
      </c>
      <c r="E46" s="596" t="s">
        <v>510</v>
      </c>
      <c r="F46" s="597">
        <v>162.5</v>
      </c>
      <c r="G46" s="597">
        <v>162.5</v>
      </c>
      <c r="H46" s="598"/>
      <c r="I46" s="597">
        <v>162.5</v>
      </c>
      <c r="J46" s="405"/>
    </row>
    <row r="47" spans="1:10" ht="25.5" customHeight="1">
      <c r="A47" s="407">
        <v>39</v>
      </c>
      <c r="B47" s="593">
        <v>41084</v>
      </c>
      <c r="C47" s="594" t="s">
        <v>585</v>
      </c>
      <c r="D47" s="595" t="s">
        <v>586</v>
      </c>
      <c r="E47" s="596" t="s">
        <v>510</v>
      </c>
      <c r="F47" s="597">
        <v>125</v>
      </c>
      <c r="G47" s="597">
        <v>125</v>
      </c>
      <c r="H47" s="598"/>
      <c r="I47" s="597">
        <v>125</v>
      </c>
      <c r="J47" s="405"/>
    </row>
    <row r="48" spans="1:10" ht="25.5" customHeight="1">
      <c r="A48" s="407">
        <v>40</v>
      </c>
      <c r="B48" s="593">
        <v>41084</v>
      </c>
      <c r="C48" s="594" t="s">
        <v>587</v>
      </c>
      <c r="D48" s="595" t="s">
        <v>588</v>
      </c>
      <c r="E48" s="596" t="s">
        <v>510</v>
      </c>
      <c r="F48" s="597">
        <v>162.5</v>
      </c>
      <c r="G48" s="597">
        <v>162.5</v>
      </c>
      <c r="H48" s="598"/>
      <c r="I48" s="597">
        <v>162.5</v>
      </c>
      <c r="J48" s="405"/>
    </row>
    <row r="49" spans="1:10" ht="25.5" customHeight="1">
      <c r="A49" s="407">
        <v>41</v>
      </c>
      <c r="B49" s="593">
        <v>41083</v>
      </c>
      <c r="C49" s="594" t="s">
        <v>589</v>
      </c>
      <c r="D49" s="595" t="s">
        <v>590</v>
      </c>
      <c r="E49" s="596" t="s">
        <v>510</v>
      </c>
      <c r="F49" s="597">
        <v>125</v>
      </c>
      <c r="G49" s="597">
        <v>125</v>
      </c>
      <c r="H49" s="598"/>
      <c r="I49" s="597">
        <v>125</v>
      </c>
      <c r="J49" s="405"/>
    </row>
    <row r="50" spans="1:10" ht="25.5" customHeight="1">
      <c r="A50" s="407">
        <v>42</v>
      </c>
      <c r="B50" s="593">
        <v>41083</v>
      </c>
      <c r="C50" s="594" t="s">
        <v>591</v>
      </c>
      <c r="D50" s="595" t="s">
        <v>592</v>
      </c>
      <c r="E50" s="596" t="s">
        <v>510</v>
      </c>
      <c r="F50" s="597">
        <v>125</v>
      </c>
      <c r="G50" s="597">
        <v>125</v>
      </c>
      <c r="H50" s="598"/>
      <c r="I50" s="597">
        <v>125</v>
      </c>
      <c r="J50" s="405"/>
    </row>
    <row r="51" spans="1:10" ht="25.5" customHeight="1">
      <c r="A51" s="407">
        <v>43</v>
      </c>
      <c r="B51" s="593">
        <v>41085</v>
      </c>
      <c r="C51" s="594" t="s">
        <v>593</v>
      </c>
      <c r="D51" s="595" t="s">
        <v>594</v>
      </c>
      <c r="E51" s="596" t="s">
        <v>510</v>
      </c>
      <c r="F51" s="597">
        <v>162.5</v>
      </c>
      <c r="G51" s="597">
        <v>162.5</v>
      </c>
      <c r="H51" s="598"/>
      <c r="I51" s="597">
        <v>162.5</v>
      </c>
      <c r="J51" s="405"/>
    </row>
    <row r="52" spans="1:10" ht="25.5" customHeight="1">
      <c r="A52" s="407">
        <v>44</v>
      </c>
      <c r="B52" s="593">
        <v>41085</v>
      </c>
      <c r="C52" s="594" t="s">
        <v>595</v>
      </c>
      <c r="D52" s="595" t="s">
        <v>596</v>
      </c>
      <c r="E52" s="596" t="s">
        <v>510</v>
      </c>
      <c r="F52" s="597">
        <v>162.5</v>
      </c>
      <c r="G52" s="597">
        <v>162.5</v>
      </c>
      <c r="H52" s="598"/>
      <c r="I52" s="597">
        <v>162.5</v>
      </c>
      <c r="J52" s="405"/>
    </row>
    <row r="53" spans="1:10" ht="25.5" customHeight="1">
      <c r="A53" s="407">
        <v>45</v>
      </c>
      <c r="B53" s="593">
        <v>41085</v>
      </c>
      <c r="C53" s="594" t="s">
        <v>597</v>
      </c>
      <c r="D53" s="595" t="s">
        <v>598</v>
      </c>
      <c r="E53" s="596" t="s">
        <v>510</v>
      </c>
      <c r="F53" s="597">
        <v>125</v>
      </c>
      <c r="G53" s="597">
        <v>125</v>
      </c>
      <c r="H53" s="598"/>
      <c r="I53" s="597">
        <v>125</v>
      </c>
      <c r="J53" s="405"/>
    </row>
    <row r="54" spans="1:10" ht="25.5" customHeight="1">
      <c r="A54" s="407">
        <v>46</v>
      </c>
      <c r="B54" s="593">
        <v>41085</v>
      </c>
      <c r="C54" s="594" t="s">
        <v>599</v>
      </c>
      <c r="D54" s="595" t="s">
        <v>600</v>
      </c>
      <c r="E54" s="596" t="s">
        <v>510</v>
      </c>
      <c r="F54" s="597">
        <v>125</v>
      </c>
      <c r="G54" s="597">
        <v>125</v>
      </c>
      <c r="H54" s="598"/>
      <c r="I54" s="597">
        <v>125</v>
      </c>
      <c r="J54" s="405"/>
    </row>
    <row r="55" spans="1:10" ht="25.5" customHeight="1">
      <c r="A55" s="407">
        <v>47</v>
      </c>
      <c r="B55" s="593">
        <v>41085</v>
      </c>
      <c r="C55" s="594" t="s">
        <v>601</v>
      </c>
      <c r="D55" s="595" t="s">
        <v>602</v>
      </c>
      <c r="E55" s="596" t="s">
        <v>510</v>
      </c>
      <c r="F55" s="597">
        <v>162.5</v>
      </c>
      <c r="G55" s="597">
        <v>162.5</v>
      </c>
      <c r="H55" s="598"/>
      <c r="I55" s="597">
        <v>162.5</v>
      </c>
      <c r="J55" s="405"/>
    </row>
    <row r="56" spans="1:10" ht="25.5" customHeight="1">
      <c r="A56" s="407">
        <v>48</v>
      </c>
      <c r="B56" s="593">
        <v>41086</v>
      </c>
      <c r="C56" s="594" t="s">
        <v>603</v>
      </c>
      <c r="D56" s="595" t="s">
        <v>604</v>
      </c>
      <c r="E56" s="596" t="s">
        <v>510</v>
      </c>
      <c r="F56" s="597">
        <v>162.5</v>
      </c>
      <c r="G56" s="597">
        <v>162.5</v>
      </c>
      <c r="H56" s="598"/>
      <c r="I56" s="597">
        <v>162.5</v>
      </c>
      <c r="J56" s="405"/>
    </row>
    <row r="57" spans="1:10" ht="25.5" customHeight="1">
      <c r="A57" s="407">
        <v>49</v>
      </c>
      <c r="B57" s="593">
        <v>41086</v>
      </c>
      <c r="C57" s="594" t="s">
        <v>605</v>
      </c>
      <c r="D57" s="595" t="s">
        <v>606</v>
      </c>
      <c r="E57" s="596" t="s">
        <v>510</v>
      </c>
      <c r="F57" s="597">
        <v>162.5</v>
      </c>
      <c r="G57" s="597">
        <v>162.5</v>
      </c>
      <c r="H57" s="598"/>
      <c r="I57" s="597">
        <v>162.5</v>
      </c>
      <c r="J57" s="405"/>
    </row>
    <row r="58" spans="1:10" ht="25.5" customHeight="1">
      <c r="A58" s="407">
        <v>50</v>
      </c>
      <c r="B58" s="593">
        <v>41086</v>
      </c>
      <c r="C58" s="594" t="s">
        <v>607</v>
      </c>
      <c r="D58" s="595" t="s">
        <v>608</v>
      </c>
      <c r="E58" s="596" t="s">
        <v>510</v>
      </c>
      <c r="F58" s="597">
        <v>162.5</v>
      </c>
      <c r="G58" s="597">
        <v>162.5</v>
      </c>
      <c r="H58" s="598"/>
      <c r="I58" s="597">
        <v>162.5</v>
      </c>
      <c r="J58" s="405"/>
    </row>
    <row r="59" spans="1:10" ht="25.5" customHeight="1">
      <c r="A59" s="407">
        <v>51</v>
      </c>
      <c r="B59" s="593">
        <v>41086</v>
      </c>
      <c r="C59" s="594" t="s">
        <v>609</v>
      </c>
      <c r="D59" s="595" t="s">
        <v>610</v>
      </c>
      <c r="E59" s="596" t="s">
        <v>510</v>
      </c>
      <c r="F59" s="597">
        <v>125</v>
      </c>
      <c r="G59" s="597">
        <v>125</v>
      </c>
      <c r="H59" s="598"/>
      <c r="I59" s="597">
        <v>125</v>
      </c>
      <c r="J59" s="405"/>
    </row>
    <row r="60" spans="1:10" ht="25.5" customHeight="1">
      <c r="A60" s="407">
        <v>52</v>
      </c>
      <c r="B60" s="593">
        <v>41086</v>
      </c>
      <c r="C60" s="594" t="s">
        <v>611</v>
      </c>
      <c r="D60" s="595" t="s">
        <v>612</v>
      </c>
      <c r="E60" s="596" t="s">
        <v>510</v>
      </c>
      <c r="F60" s="597">
        <v>125</v>
      </c>
      <c r="G60" s="597">
        <v>125</v>
      </c>
      <c r="H60" s="598"/>
      <c r="I60" s="597">
        <v>125</v>
      </c>
      <c r="J60" s="405"/>
    </row>
    <row r="61" spans="1:10" ht="25.5" customHeight="1">
      <c r="A61" s="407">
        <v>53</v>
      </c>
      <c r="B61" s="593">
        <v>41085</v>
      </c>
      <c r="C61" s="594" t="s">
        <v>613</v>
      </c>
      <c r="D61" s="595" t="s">
        <v>614</v>
      </c>
      <c r="E61" s="596" t="s">
        <v>510</v>
      </c>
      <c r="F61" s="597">
        <v>100</v>
      </c>
      <c r="G61" s="597">
        <v>100</v>
      </c>
      <c r="H61" s="598"/>
      <c r="I61" s="597">
        <v>100</v>
      </c>
      <c r="J61" s="405"/>
    </row>
    <row r="62" spans="1:10" ht="25.5" customHeight="1">
      <c r="A62" s="407">
        <v>54</v>
      </c>
      <c r="B62" s="593">
        <v>41085</v>
      </c>
      <c r="C62" s="594" t="s">
        <v>615</v>
      </c>
      <c r="D62" s="595" t="s">
        <v>616</v>
      </c>
      <c r="E62" s="596" t="s">
        <v>510</v>
      </c>
      <c r="F62" s="597">
        <v>100</v>
      </c>
      <c r="G62" s="597">
        <v>100</v>
      </c>
      <c r="H62" s="598"/>
      <c r="I62" s="597">
        <v>100</v>
      </c>
      <c r="J62" s="405"/>
    </row>
    <row r="63" spans="1:10" ht="25.5" customHeight="1">
      <c r="A63" s="407">
        <v>55</v>
      </c>
      <c r="B63" s="593">
        <v>41085</v>
      </c>
      <c r="C63" s="594" t="s">
        <v>617</v>
      </c>
      <c r="D63" s="595" t="s">
        <v>618</v>
      </c>
      <c r="E63" s="596" t="s">
        <v>510</v>
      </c>
      <c r="F63" s="597">
        <v>100</v>
      </c>
      <c r="G63" s="597">
        <v>100</v>
      </c>
      <c r="H63" s="598"/>
      <c r="I63" s="597">
        <v>100</v>
      </c>
      <c r="J63" s="405"/>
    </row>
    <row r="64" spans="1:10" ht="25.5" customHeight="1">
      <c r="A64" s="407">
        <v>56</v>
      </c>
      <c r="B64" s="593">
        <v>41085</v>
      </c>
      <c r="C64" s="594" t="s">
        <v>619</v>
      </c>
      <c r="D64" s="595" t="s">
        <v>620</v>
      </c>
      <c r="E64" s="596" t="s">
        <v>510</v>
      </c>
      <c r="F64" s="597">
        <v>125</v>
      </c>
      <c r="G64" s="597">
        <v>125</v>
      </c>
      <c r="H64" s="598"/>
      <c r="I64" s="597">
        <v>125</v>
      </c>
      <c r="J64" s="405"/>
    </row>
    <row r="65" spans="1:10" ht="25.5" customHeight="1">
      <c r="A65" s="407">
        <v>57</v>
      </c>
      <c r="B65" s="593">
        <v>41085</v>
      </c>
      <c r="C65" s="594" t="s">
        <v>621</v>
      </c>
      <c r="D65" s="595" t="s">
        <v>622</v>
      </c>
      <c r="E65" s="596" t="s">
        <v>510</v>
      </c>
      <c r="F65" s="597">
        <v>125</v>
      </c>
      <c r="G65" s="597">
        <v>125</v>
      </c>
      <c r="H65" s="598"/>
      <c r="I65" s="597">
        <v>125</v>
      </c>
      <c r="J65" s="405"/>
    </row>
    <row r="66" spans="1:10" ht="25.5" customHeight="1">
      <c r="A66" s="407">
        <v>58</v>
      </c>
      <c r="B66" s="593">
        <v>41085</v>
      </c>
      <c r="C66" s="594" t="s">
        <v>623</v>
      </c>
      <c r="D66" s="595" t="s">
        <v>624</v>
      </c>
      <c r="E66" s="596" t="s">
        <v>510</v>
      </c>
      <c r="F66" s="597">
        <v>125</v>
      </c>
      <c r="G66" s="597">
        <v>125</v>
      </c>
      <c r="H66" s="598"/>
      <c r="I66" s="597">
        <v>125</v>
      </c>
      <c r="J66" s="405"/>
    </row>
    <row r="67" spans="1:10" ht="25.5" customHeight="1">
      <c r="A67" s="407">
        <v>59</v>
      </c>
      <c r="B67" s="593">
        <v>41085</v>
      </c>
      <c r="C67" s="594" t="s">
        <v>625</v>
      </c>
      <c r="D67" s="595" t="s">
        <v>626</v>
      </c>
      <c r="E67" s="596" t="s">
        <v>510</v>
      </c>
      <c r="F67" s="597">
        <v>100</v>
      </c>
      <c r="G67" s="597">
        <v>100</v>
      </c>
      <c r="H67" s="598"/>
      <c r="I67" s="597">
        <v>100</v>
      </c>
      <c r="J67" s="405"/>
    </row>
    <row r="68" spans="1:10" ht="25.5" customHeight="1">
      <c r="A68" s="407">
        <v>60</v>
      </c>
      <c r="B68" s="593">
        <v>41085</v>
      </c>
      <c r="C68" s="594" t="s">
        <v>627</v>
      </c>
      <c r="D68" s="595" t="s">
        <v>628</v>
      </c>
      <c r="E68" s="596" t="s">
        <v>510</v>
      </c>
      <c r="F68" s="597">
        <v>100</v>
      </c>
      <c r="G68" s="597">
        <v>100</v>
      </c>
      <c r="H68" s="598"/>
      <c r="I68" s="597">
        <v>100</v>
      </c>
      <c r="J68" s="405"/>
    </row>
    <row r="69" spans="1:10" ht="25.5" customHeight="1">
      <c r="A69" s="407">
        <v>61</v>
      </c>
      <c r="B69" s="593">
        <v>41085</v>
      </c>
      <c r="C69" s="594" t="s">
        <v>629</v>
      </c>
      <c r="D69" s="595" t="s">
        <v>630</v>
      </c>
      <c r="E69" s="596" t="s">
        <v>510</v>
      </c>
      <c r="F69" s="597">
        <v>100</v>
      </c>
      <c r="G69" s="597">
        <v>100</v>
      </c>
      <c r="H69" s="598"/>
      <c r="I69" s="597">
        <v>100</v>
      </c>
      <c r="J69" s="405"/>
    </row>
    <row r="70" spans="1:10" ht="25.5" customHeight="1">
      <c r="A70" s="407">
        <v>62</v>
      </c>
      <c r="B70" s="593">
        <v>41086</v>
      </c>
      <c r="C70" s="594" t="s">
        <v>631</v>
      </c>
      <c r="D70" s="595" t="s">
        <v>632</v>
      </c>
      <c r="E70" s="596" t="s">
        <v>510</v>
      </c>
      <c r="F70" s="597">
        <v>100</v>
      </c>
      <c r="G70" s="597">
        <v>100</v>
      </c>
      <c r="H70" s="598"/>
      <c r="I70" s="597">
        <v>100</v>
      </c>
      <c r="J70" s="405"/>
    </row>
    <row r="71" spans="1:10" ht="25.5" customHeight="1">
      <c r="A71" s="407">
        <v>63</v>
      </c>
      <c r="B71" s="593">
        <v>41086</v>
      </c>
      <c r="C71" s="594" t="s">
        <v>633</v>
      </c>
      <c r="D71" s="595" t="s">
        <v>634</v>
      </c>
      <c r="E71" s="596" t="s">
        <v>510</v>
      </c>
      <c r="F71" s="597">
        <v>100</v>
      </c>
      <c r="G71" s="597">
        <v>100</v>
      </c>
      <c r="H71" s="598"/>
      <c r="I71" s="597">
        <v>100</v>
      </c>
      <c r="J71" s="405"/>
    </row>
    <row r="72" spans="1:10" ht="25.5" customHeight="1">
      <c r="A72" s="407">
        <v>64</v>
      </c>
      <c r="B72" s="593">
        <v>41086</v>
      </c>
      <c r="C72" s="594" t="s">
        <v>635</v>
      </c>
      <c r="D72" s="595" t="s">
        <v>636</v>
      </c>
      <c r="E72" s="596" t="s">
        <v>510</v>
      </c>
      <c r="F72" s="597">
        <v>100</v>
      </c>
      <c r="G72" s="597">
        <v>100</v>
      </c>
      <c r="H72" s="598"/>
      <c r="I72" s="597">
        <v>100</v>
      </c>
      <c r="J72" s="405"/>
    </row>
    <row r="73" spans="1:10" ht="25.5" customHeight="1">
      <c r="A73" s="407">
        <v>65</v>
      </c>
      <c r="B73" s="593">
        <v>41086</v>
      </c>
      <c r="C73" s="594" t="s">
        <v>637</v>
      </c>
      <c r="D73" s="595" t="s">
        <v>638</v>
      </c>
      <c r="E73" s="596" t="s">
        <v>510</v>
      </c>
      <c r="F73" s="597">
        <v>100</v>
      </c>
      <c r="G73" s="597">
        <v>100</v>
      </c>
      <c r="H73" s="598"/>
      <c r="I73" s="597">
        <v>100</v>
      </c>
      <c r="J73" s="405"/>
    </row>
    <row r="74" spans="1:10" ht="25.5" customHeight="1">
      <c r="A74" s="407">
        <v>66</v>
      </c>
      <c r="B74" s="593">
        <v>41086</v>
      </c>
      <c r="C74" s="594" t="s">
        <v>639</v>
      </c>
      <c r="D74" s="595" t="s">
        <v>640</v>
      </c>
      <c r="E74" s="596" t="s">
        <v>510</v>
      </c>
      <c r="F74" s="597">
        <v>162.5</v>
      </c>
      <c r="G74" s="597">
        <v>162.5</v>
      </c>
      <c r="H74" s="598"/>
      <c r="I74" s="597">
        <v>162.5</v>
      </c>
      <c r="J74" s="405"/>
    </row>
    <row r="75" spans="1:10" ht="25.5" customHeight="1">
      <c r="A75" s="407">
        <v>67</v>
      </c>
      <c r="B75" s="593">
        <v>41086</v>
      </c>
      <c r="C75" s="594" t="s">
        <v>641</v>
      </c>
      <c r="D75" s="595" t="s">
        <v>642</v>
      </c>
      <c r="E75" s="596" t="s">
        <v>510</v>
      </c>
      <c r="F75" s="597">
        <v>100</v>
      </c>
      <c r="G75" s="597">
        <v>100</v>
      </c>
      <c r="H75" s="598"/>
      <c r="I75" s="597">
        <v>100</v>
      </c>
      <c r="J75" s="405"/>
    </row>
    <row r="76" spans="1:10" ht="25.5" customHeight="1">
      <c r="A76" s="407">
        <v>68</v>
      </c>
      <c r="B76" s="593">
        <v>41086</v>
      </c>
      <c r="C76" s="594" t="s">
        <v>643</v>
      </c>
      <c r="D76" s="595" t="s">
        <v>644</v>
      </c>
      <c r="E76" s="596" t="s">
        <v>510</v>
      </c>
      <c r="F76" s="597">
        <v>100</v>
      </c>
      <c r="G76" s="597">
        <v>100</v>
      </c>
      <c r="H76" s="598"/>
      <c r="I76" s="597">
        <v>100</v>
      </c>
      <c r="J76" s="405"/>
    </row>
    <row r="77" spans="1:10" ht="25.5" customHeight="1">
      <c r="A77" s="407">
        <v>69</v>
      </c>
      <c r="B77" s="593">
        <v>41086</v>
      </c>
      <c r="C77" s="594" t="s">
        <v>645</v>
      </c>
      <c r="D77" s="595" t="s">
        <v>646</v>
      </c>
      <c r="E77" s="596" t="s">
        <v>510</v>
      </c>
      <c r="F77" s="597">
        <v>125</v>
      </c>
      <c r="G77" s="597">
        <v>125</v>
      </c>
      <c r="H77" s="598"/>
      <c r="I77" s="597">
        <v>125</v>
      </c>
      <c r="J77" s="405"/>
    </row>
    <row r="78" spans="1:10" ht="25.5" customHeight="1">
      <c r="A78" s="407">
        <v>70</v>
      </c>
      <c r="B78" s="593">
        <v>41086</v>
      </c>
      <c r="C78" s="594" t="s">
        <v>647</v>
      </c>
      <c r="D78" s="595" t="s">
        <v>648</v>
      </c>
      <c r="E78" s="596" t="s">
        <v>510</v>
      </c>
      <c r="F78" s="597">
        <v>125</v>
      </c>
      <c r="G78" s="597">
        <v>125</v>
      </c>
      <c r="H78" s="598"/>
      <c r="I78" s="597">
        <v>125</v>
      </c>
      <c r="J78" s="405"/>
    </row>
    <row r="79" spans="1:10" ht="25.5" customHeight="1">
      <c r="A79" s="407">
        <v>71</v>
      </c>
      <c r="B79" s="593">
        <v>41086</v>
      </c>
      <c r="C79" s="594" t="s">
        <v>649</v>
      </c>
      <c r="D79" s="595" t="s">
        <v>650</v>
      </c>
      <c r="E79" s="596" t="s">
        <v>510</v>
      </c>
      <c r="F79" s="597">
        <v>125</v>
      </c>
      <c r="G79" s="597">
        <v>125</v>
      </c>
      <c r="H79" s="598"/>
      <c r="I79" s="597">
        <v>125</v>
      </c>
      <c r="J79" s="405"/>
    </row>
    <row r="80" spans="1:10" ht="25.5" customHeight="1">
      <c r="A80" s="407">
        <v>72</v>
      </c>
      <c r="B80" s="593">
        <v>41086</v>
      </c>
      <c r="C80" s="594" t="s">
        <v>651</v>
      </c>
      <c r="D80" s="595" t="s">
        <v>652</v>
      </c>
      <c r="E80" s="596" t="s">
        <v>510</v>
      </c>
      <c r="F80" s="597">
        <v>125</v>
      </c>
      <c r="G80" s="597">
        <v>125</v>
      </c>
      <c r="H80" s="598"/>
      <c r="I80" s="597">
        <v>125</v>
      </c>
      <c r="J80" s="405"/>
    </row>
    <row r="81" spans="1:10" ht="25.5" customHeight="1">
      <c r="A81" s="407">
        <v>73</v>
      </c>
      <c r="B81" s="593">
        <v>41086</v>
      </c>
      <c r="C81" s="594" t="s">
        <v>653</v>
      </c>
      <c r="D81" s="595" t="s">
        <v>654</v>
      </c>
      <c r="E81" s="596" t="s">
        <v>510</v>
      </c>
      <c r="F81" s="597">
        <v>100</v>
      </c>
      <c r="G81" s="597">
        <v>100</v>
      </c>
      <c r="H81" s="598"/>
      <c r="I81" s="597">
        <v>100</v>
      </c>
      <c r="J81" s="405"/>
    </row>
    <row r="82" spans="1:10" ht="25.5" customHeight="1">
      <c r="A82" s="407">
        <v>74</v>
      </c>
      <c r="B82" s="593">
        <v>41086</v>
      </c>
      <c r="C82" s="594" t="s">
        <v>655</v>
      </c>
      <c r="D82" s="595" t="s">
        <v>656</v>
      </c>
      <c r="E82" s="596" t="s">
        <v>510</v>
      </c>
      <c r="F82" s="597">
        <v>100</v>
      </c>
      <c r="G82" s="597">
        <v>100</v>
      </c>
      <c r="H82" s="598"/>
      <c r="I82" s="597">
        <v>100</v>
      </c>
      <c r="J82" s="405"/>
    </row>
    <row r="83" spans="1:10" ht="25.5" customHeight="1">
      <c r="A83" s="407">
        <v>75</v>
      </c>
      <c r="B83" s="593">
        <v>41086</v>
      </c>
      <c r="C83" s="594" t="s">
        <v>657</v>
      </c>
      <c r="D83" s="595" t="s">
        <v>658</v>
      </c>
      <c r="E83" s="596" t="s">
        <v>510</v>
      </c>
      <c r="F83" s="597">
        <v>100</v>
      </c>
      <c r="G83" s="597">
        <v>100</v>
      </c>
      <c r="H83" s="598"/>
      <c r="I83" s="597">
        <v>100</v>
      </c>
      <c r="J83" s="405"/>
    </row>
    <row r="84" spans="1:10" ht="25.5" customHeight="1">
      <c r="A84" s="407">
        <v>76</v>
      </c>
      <c r="B84" s="593">
        <v>41086</v>
      </c>
      <c r="C84" s="594" t="s">
        <v>659</v>
      </c>
      <c r="D84" s="595" t="s">
        <v>660</v>
      </c>
      <c r="E84" s="596" t="s">
        <v>510</v>
      </c>
      <c r="F84" s="597">
        <v>100</v>
      </c>
      <c r="G84" s="597">
        <v>100</v>
      </c>
      <c r="H84" s="598"/>
      <c r="I84" s="597">
        <v>100</v>
      </c>
      <c r="J84" s="405"/>
    </row>
    <row r="85" spans="1:10" ht="25.5" customHeight="1">
      <c r="A85" s="407">
        <v>77</v>
      </c>
      <c r="B85" s="593">
        <v>41086</v>
      </c>
      <c r="C85" s="594" t="s">
        <v>661</v>
      </c>
      <c r="D85" s="595" t="s">
        <v>662</v>
      </c>
      <c r="E85" s="596" t="s">
        <v>510</v>
      </c>
      <c r="F85" s="597">
        <v>100</v>
      </c>
      <c r="G85" s="597">
        <v>100</v>
      </c>
      <c r="H85" s="598"/>
      <c r="I85" s="597">
        <v>100</v>
      </c>
      <c r="J85" s="405"/>
    </row>
    <row r="86" spans="1:10" ht="25.5" customHeight="1">
      <c r="A86" s="407">
        <v>78</v>
      </c>
      <c r="B86" s="593">
        <v>41084</v>
      </c>
      <c r="C86" s="594" t="s">
        <v>663</v>
      </c>
      <c r="D86" s="595" t="s">
        <v>664</v>
      </c>
      <c r="E86" s="596" t="s">
        <v>510</v>
      </c>
      <c r="F86" s="597">
        <v>100</v>
      </c>
      <c r="G86" s="597">
        <v>100</v>
      </c>
      <c r="H86" s="598"/>
      <c r="I86" s="597">
        <v>100</v>
      </c>
      <c r="J86" s="405"/>
    </row>
    <row r="87" spans="1:10" ht="25.5" customHeight="1">
      <c r="A87" s="407">
        <v>79</v>
      </c>
      <c r="B87" s="593">
        <v>41084</v>
      </c>
      <c r="C87" s="594" t="s">
        <v>665</v>
      </c>
      <c r="D87" s="595" t="s">
        <v>666</v>
      </c>
      <c r="E87" s="596" t="s">
        <v>510</v>
      </c>
      <c r="F87" s="597">
        <v>100</v>
      </c>
      <c r="G87" s="597">
        <v>100</v>
      </c>
      <c r="H87" s="598"/>
      <c r="I87" s="597">
        <v>100</v>
      </c>
      <c r="J87" s="405"/>
    </row>
    <row r="88" spans="1:10" ht="25.5" customHeight="1">
      <c r="A88" s="407">
        <v>80</v>
      </c>
      <c r="B88" s="593">
        <v>41084</v>
      </c>
      <c r="C88" s="594" t="s">
        <v>667</v>
      </c>
      <c r="D88" s="595" t="s">
        <v>668</v>
      </c>
      <c r="E88" s="596" t="s">
        <v>510</v>
      </c>
      <c r="F88" s="597">
        <v>100</v>
      </c>
      <c r="G88" s="597">
        <v>100</v>
      </c>
      <c r="H88" s="598"/>
      <c r="I88" s="597">
        <v>100</v>
      </c>
      <c r="J88" s="405"/>
    </row>
    <row r="89" spans="1:10" ht="25.5" customHeight="1">
      <c r="A89" s="407">
        <v>81</v>
      </c>
      <c r="B89" s="593">
        <v>41086</v>
      </c>
      <c r="C89" s="594" t="s">
        <v>669</v>
      </c>
      <c r="D89" s="595" t="s">
        <v>670</v>
      </c>
      <c r="E89" s="596" t="s">
        <v>510</v>
      </c>
      <c r="F89" s="597">
        <v>100</v>
      </c>
      <c r="G89" s="597">
        <v>100</v>
      </c>
      <c r="H89" s="598"/>
      <c r="I89" s="597">
        <v>100</v>
      </c>
      <c r="J89" s="405"/>
    </row>
    <row r="90" spans="1:10" ht="25.5" customHeight="1">
      <c r="A90" s="407">
        <v>82</v>
      </c>
      <c r="B90" s="593">
        <v>41086</v>
      </c>
      <c r="C90" s="594" t="s">
        <v>671</v>
      </c>
      <c r="D90" s="595" t="s">
        <v>672</v>
      </c>
      <c r="E90" s="596" t="s">
        <v>510</v>
      </c>
      <c r="F90" s="597">
        <v>100</v>
      </c>
      <c r="G90" s="597">
        <v>100</v>
      </c>
      <c r="H90" s="598"/>
      <c r="I90" s="597">
        <v>100</v>
      </c>
      <c r="J90" s="405"/>
    </row>
    <row r="91" spans="1:10" ht="25.5" customHeight="1">
      <c r="A91" s="407">
        <v>83</v>
      </c>
      <c r="B91" s="593">
        <v>41086</v>
      </c>
      <c r="C91" s="594" t="s">
        <v>673</v>
      </c>
      <c r="D91" s="595" t="s">
        <v>674</v>
      </c>
      <c r="E91" s="596" t="s">
        <v>510</v>
      </c>
      <c r="F91" s="597">
        <v>125</v>
      </c>
      <c r="G91" s="597">
        <v>125</v>
      </c>
      <c r="H91" s="598"/>
      <c r="I91" s="597">
        <v>125</v>
      </c>
      <c r="J91" s="405"/>
    </row>
    <row r="92" spans="1:10" ht="25.5" customHeight="1">
      <c r="A92" s="407">
        <v>84</v>
      </c>
      <c r="B92" s="593">
        <v>41085</v>
      </c>
      <c r="C92" s="594" t="s">
        <v>675</v>
      </c>
      <c r="D92" s="595" t="s">
        <v>676</v>
      </c>
      <c r="E92" s="596" t="s">
        <v>510</v>
      </c>
      <c r="F92" s="597">
        <v>100</v>
      </c>
      <c r="G92" s="597">
        <v>100</v>
      </c>
      <c r="H92" s="598"/>
      <c r="I92" s="597">
        <v>100</v>
      </c>
      <c r="J92" s="405"/>
    </row>
    <row r="93" spans="1:10" ht="25.5" customHeight="1">
      <c r="A93" s="407">
        <v>85</v>
      </c>
      <c r="B93" s="593">
        <v>41085</v>
      </c>
      <c r="C93" s="594" t="s">
        <v>677</v>
      </c>
      <c r="D93" s="595" t="s">
        <v>678</v>
      </c>
      <c r="E93" s="596" t="s">
        <v>510</v>
      </c>
      <c r="F93" s="597">
        <v>100</v>
      </c>
      <c r="G93" s="597">
        <v>100</v>
      </c>
      <c r="H93" s="598"/>
      <c r="I93" s="597">
        <v>100</v>
      </c>
      <c r="J93" s="405"/>
    </row>
    <row r="94" spans="1:10" ht="25.5" customHeight="1">
      <c r="A94" s="407">
        <v>86</v>
      </c>
      <c r="B94" s="593">
        <v>41086</v>
      </c>
      <c r="C94" s="594" t="s">
        <v>679</v>
      </c>
      <c r="D94" s="595" t="s">
        <v>680</v>
      </c>
      <c r="E94" s="596" t="s">
        <v>510</v>
      </c>
      <c r="F94" s="597">
        <v>162.5</v>
      </c>
      <c r="G94" s="597">
        <v>162.5</v>
      </c>
      <c r="H94" s="598"/>
      <c r="I94" s="597">
        <v>162.5</v>
      </c>
      <c r="J94" s="405"/>
    </row>
    <row r="95" spans="1:10" ht="25.5" customHeight="1">
      <c r="A95" s="407">
        <v>87</v>
      </c>
      <c r="B95" s="593">
        <v>41086</v>
      </c>
      <c r="C95" s="594" t="s">
        <v>681</v>
      </c>
      <c r="D95" s="595" t="s">
        <v>682</v>
      </c>
      <c r="E95" s="596" t="s">
        <v>510</v>
      </c>
      <c r="F95" s="597">
        <v>162.5</v>
      </c>
      <c r="G95" s="597">
        <v>162.5</v>
      </c>
      <c r="H95" s="598"/>
      <c r="I95" s="597">
        <v>162.5</v>
      </c>
      <c r="J95" s="405"/>
    </row>
    <row r="96" spans="1:10" ht="25.5" customHeight="1">
      <c r="A96" s="407">
        <v>88</v>
      </c>
      <c r="B96" s="593">
        <v>41085</v>
      </c>
      <c r="C96" s="594" t="s">
        <v>683</v>
      </c>
      <c r="D96" s="595" t="s">
        <v>684</v>
      </c>
      <c r="E96" s="596" t="s">
        <v>510</v>
      </c>
      <c r="F96" s="597">
        <v>125</v>
      </c>
      <c r="G96" s="597">
        <v>125</v>
      </c>
      <c r="H96" s="598"/>
      <c r="I96" s="597">
        <v>125</v>
      </c>
      <c r="J96" s="405"/>
    </row>
    <row r="97" spans="1:10" ht="25.5" customHeight="1">
      <c r="A97" s="407">
        <v>89</v>
      </c>
      <c r="B97" s="593">
        <v>41085</v>
      </c>
      <c r="C97" s="594" t="s">
        <v>685</v>
      </c>
      <c r="D97" s="595" t="s">
        <v>686</v>
      </c>
      <c r="E97" s="596" t="s">
        <v>510</v>
      </c>
      <c r="F97" s="597">
        <v>125</v>
      </c>
      <c r="G97" s="597">
        <v>125</v>
      </c>
      <c r="H97" s="598"/>
      <c r="I97" s="597">
        <v>125</v>
      </c>
      <c r="J97" s="405"/>
    </row>
    <row r="98" spans="1:10" ht="25.5" customHeight="1">
      <c r="A98" s="407">
        <v>90</v>
      </c>
      <c r="B98" s="593">
        <v>41085</v>
      </c>
      <c r="C98" s="594" t="s">
        <v>687</v>
      </c>
      <c r="D98" s="595" t="s">
        <v>688</v>
      </c>
      <c r="E98" s="596" t="s">
        <v>510</v>
      </c>
      <c r="F98" s="597">
        <v>162.5</v>
      </c>
      <c r="G98" s="597">
        <v>162.5</v>
      </c>
      <c r="H98" s="598"/>
      <c r="I98" s="597">
        <v>162.5</v>
      </c>
      <c r="J98" s="405"/>
    </row>
    <row r="99" spans="1:10" ht="25.5" customHeight="1">
      <c r="A99" s="407">
        <v>91</v>
      </c>
      <c r="B99" s="593">
        <v>41085</v>
      </c>
      <c r="C99" s="594" t="s">
        <v>689</v>
      </c>
      <c r="D99" s="595" t="s">
        <v>690</v>
      </c>
      <c r="E99" s="596" t="s">
        <v>510</v>
      </c>
      <c r="F99" s="597">
        <v>125</v>
      </c>
      <c r="G99" s="597">
        <v>125</v>
      </c>
      <c r="H99" s="598"/>
      <c r="I99" s="597">
        <v>125</v>
      </c>
      <c r="J99" s="405"/>
    </row>
    <row r="100" spans="1:10" ht="25.5" customHeight="1">
      <c r="A100" s="605">
        <v>92</v>
      </c>
      <c r="B100" s="593">
        <v>41085</v>
      </c>
      <c r="C100" s="606" t="s">
        <v>691</v>
      </c>
      <c r="D100" s="595" t="s">
        <v>692</v>
      </c>
      <c r="E100" s="596" t="s">
        <v>510</v>
      </c>
      <c r="F100" s="597">
        <v>100</v>
      </c>
      <c r="G100" s="597">
        <v>100</v>
      </c>
      <c r="H100" s="598"/>
      <c r="I100" s="597">
        <v>100</v>
      </c>
      <c r="J100" s="405"/>
    </row>
    <row r="101" spans="1:10" ht="25.5" customHeight="1">
      <c r="A101" s="607">
        <v>93</v>
      </c>
      <c r="B101" s="593">
        <v>41085</v>
      </c>
      <c r="C101" s="608" t="s">
        <v>693</v>
      </c>
      <c r="D101" s="595" t="s">
        <v>694</v>
      </c>
      <c r="E101" s="596" t="s">
        <v>510</v>
      </c>
      <c r="F101" s="597">
        <v>100</v>
      </c>
      <c r="G101" s="597">
        <v>100</v>
      </c>
      <c r="H101" s="598"/>
      <c r="I101" s="597">
        <v>100</v>
      </c>
      <c r="J101" s="405"/>
    </row>
    <row r="102" spans="1:10" ht="25.5" customHeight="1">
      <c r="A102" s="407">
        <v>94</v>
      </c>
      <c r="B102" s="593">
        <v>41085</v>
      </c>
      <c r="C102" s="594" t="s">
        <v>695</v>
      </c>
      <c r="D102" s="595" t="s">
        <v>696</v>
      </c>
      <c r="E102" s="596" t="s">
        <v>510</v>
      </c>
      <c r="F102" s="597">
        <v>162.5</v>
      </c>
      <c r="G102" s="597">
        <v>162.5</v>
      </c>
      <c r="H102" s="598"/>
      <c r="I102" s="597">
        <v>162.5</v>
      </c>
      <c r="J102" s="405"/>
    </row>
    <row r="103" spans="1:10" ht="25.5" customHeight="1">
      <c r="A103" s="407">
        <v>95</v>
      </c>
      <c r="B103" s="593">
        <v>41085</v>
      </c>
      <c r="C103" s="594" t="s">
        <v>697</v>
      </c>
      <c r="D103" s="595" t="s">
        <v>698</v>
      </c>
      <c r="E103" s="596" t="s">
        <v>510</v>
      </c>
      <c r="F103" s="597">
        <v>162.5</v>
      </c>
      <c r="G103" s="597">
        <v>162.5</v>
      </c>
      <c r="H103" s="598"/>
      <c r="I103" s="597">
        <v>162.5</v>
      </c>
      <c r="J103" s="405"/>
    </row>
    <row r="104" spans="1:10" ht="25.5" customHeight="1">
      <c r="A104" s="407">
        <v>96</v>
      </c>
      <c r="B104" s="593">
        <v>41085</v>
      </c>
      <c r="C104" s="594" t="s">
        <v>699</v>
      </c>
      <c r="D104" s="595" t="s">
        <v>700</v>
      </c>
      <c r="E104" s="596" t="s">
        <v>510</v>
      </c>
      <c r="F104" s="597">
        <v>125</v>
      </c>
      <c r="G104" s="597">
        <v>125</v>
      </c>
      <c r="H104" s="598"/>
      <c r="I104" s="597">
        <v>125</v>
      </c>
      <c r="J104" s="405"/>
    </row>
    <row r="105" spans="1:10" ht="25.5" customHeight="1">
      <c r="A105" s="407">
        <v>97</v>
      </c>
      <c r="B105" s="593">
        <v>41085</v>
      </c>
      <c r="C105" s="594" t="s">
        <v>701</v>
      </c>
      <c r="D105" s="595" t="s">
        <v>702</v>
      </c>
      <c r="E105" s="596" t="s">
        <v>510</v>
      </c>
      <c r="F105" s="597">
        <v>125</v>
      </c>
      <c r="G105" s="597">
        <v>125</v>
      </c>
      <c r="H105" s="598"/>
      <c r="I105" s="597">
        <v>125</v>
      </c>
      <c r="J105" s="405"/>
    </row>
    <row r="106" spans="1:10" ht="25.5" customHeight="1">
      <c r="A106" s="407">
        <v>98</v>
      </c>
      <c r="B106" s="593">
        <v>41085</v>
      </c>
      <c r="C106" s="594" t="s">
        <v>703</v>
      </c>
      <c r="D106" s="595" t="s">
        <v>704</v>
      </c>
      <c r="E106" s="596" t="s">
        <v>510</v>
      </c>
      <c r="F106" s="597">
        <v>100</v>
      </c>
      <c r="G106" s="597">
        <v>100</v>
      </c>
      <c r="H106" s="598"/>
      <c r="I106" s="597">
        <v>100</v>
      </c>
      <c r="J106" s="405"/>
    </row>
    <row r="107" spans="1:10" ht="25.5" customHeight="1">
      <c r="A107" s="407">
        <v>99</v>
      </c>
      <c r="B107" s="593">
        <v>41085</v>
      </c>
      <c r="C107" s="594" t="s">
        <v>705</v>
      </c>
      <c r="D107" s="595" t="s">
        <v>706</v>
      </c>
      <c r="E107" s="596" t="s">
        <v>510</v>
      </c>
      <c r="F107" s="597">
        <v>100</v>
      </c>
      <c r="G107" s="597">
        <v>100</v>
      </c>
      <c r="H107" s="598"/>
      <c r="I107" s="597">
        <v>100</v>
      </c>
      <c r="J107" s="405"/>
    </row>
    <row r="108" spans="1:10" ht="25.5" customHeight="1">
      <c r="A108" s="407">
        <v>100</v>
      </c>
      <c r="B108" s="593">
        <v>41085</v>
      </c>
      <c r="C108" s="594" t="s">
        <v>707</v>
      </c>
      <c r="D108" s="595" t="s">
        <v>708</v>
      </c>
      <c r="E108" s="596" t="s">
        <v>510</v>
      </c>
      <c r="F108" s="597">
        <v>162.5</v>
      </c>
      <c r="G108" s="597">
        <v>162.5</v>
      </c>
      <c r="H108" s="598"/>
      <c r="I108" s="597">
        <v>162.5</v>
      </c>
      <c r="J108" s="405"/>
    </row>
    <row r="109" spans="1:10" ht="25.5" customHeight="1">
      <c r="A109" s="407">
        <v>101</v>
      </c>
      <c r="B109" s="593">
        <v>41085</v>
      </c>
      <c r="C109" s="594" t="s">
        <v>709</v>
      </c>
      <c r="D109" s="595" t="s">
        <v>710</v>
      </c>
      <c r="E109" s="596" t="s">
        <v>510</v>
      </c>
      <c r="F109" s="597">
        <v>162.5</v>
      </c>
      <c r="G109" s="597">
        <v>162.5</v>
      </c>
      <c r="H109" s="598"/>
      <c r="I109" s="597">
        <v>162.5</v>
      </c>
      <c r="J109" s="405"/>
    </row>
    <row r="110" spans="1:10" ht="25.5" customHeight="1">
      <c r="A110" s="407">
        <v>102</v>
      </c>
      <c r="B110" s="593">
        <v>41087</v>
      </c>
      <c r="C110" s="594" t="s">
        <v>711</v>
      </c>
      <c r="D110" s="595" t="s">
        <v>712</v>
      </c>
      <c r="E110" s="596" t="s">
        <v>510</v>
      </c>
      <c r="F110" s="597">
        <v>100</v>
      </c>
      <c r="G110" s="597">
        <v>100</v>
      </c>
      <c r="H110" s="598"/>
      <c r="I110" s="597">
        <v>100</v>
      </c>
      <c r="J110" s="405"/>
    </row>
    <row r="111" spans="1:10" ht="25.5" customHeight="1">
      <c r="A111" s="407">
        <v>103</v>
      </c>
      <c r="B111" s="593">
        <v>41087</v>
      </c>
      <c r="C111" s="594" t="s">
        <v>713</v>
      </c>
      <c r="D111" s="595" t="s">
        <v>714</v>
      </c>
      <c r="E111" s="596" t="s">
        <v>510</v>
      </c>
      <c r="F111" s="597">
        <v>100</v>
      </c>
      <c r="G111" s="597">
        <v>100</v>
      </c>
      <c r="H111" s="598"/>
      <c r="I111" s="597">
        <v>100</v>
      </c>
      <c r="J111" s="405"/>
    </row>
    <row r="112" spans="1:10" ht="25.5" customHeight="1">
      <c r="A112" s="407">
        <v>104</v>
      </c>
      <c r="B112" s="593">
        <v>41085</v>
      </c>
      <c r="C112" s="594" t="s">
        <v>715</v>
      </c>
      <c r="D112" s="595" t="s">
        <v>716</v>
      </c>
      <c r="E112" s="596" t="s">
        <v>510</v>
      </c>
      <c r="F112" s="597">
        <v>162.5</v>
      </c>
      <c r="G112" s="597">
        <v>162.5</v>
      </c>
      <c r="H112" s="598"/>
      <c r="I112" s="597">
        <v>162.5</v>
      </c>
      <c r="J112" s="405"/>
    </row>
    <row r="113" spans="1:10" ht="25.5" customHeight="1">
      <c r="A113" s="407">
        <v>105</v>
      </c>
      <c r="B113" s="593">
        <v>41085</v>
      </c>
      <c r="C113" s="594" t="s">
        <v>717</v>
      </c>
      <c r="D113" s="595" t="s">
        <v>718</v>
      </c>
      <c r="E113" s="596" t="s">
        <v>510</v>
      </c>
      <c r="F113" s="597">
        <v>125</v>
      </c>
      <c r="G113" s="597">
        <v>125</v>
      </c>
      <c r="H113" s="598"/>
      <c r="I113" s="597">
        <v>125</v>
      </c>
      <c r="J113" s="405"/>
    </row>
    <row r="114" spans="1:10" ht="25.5" customHeight="1">
      <c r="A114" s="407">
        <v>106</v>
      </c>
      <c r="B114" s="593">
        <v>41083</v>
      </c>
      <c r="C114" s="594" t="s">
        <v>719</v>
      </c>
      <c r="D114" s="595" t="s">
        <v>720</v>
      </c>
      <c r="E114" s="596" t="s">
        <v>510</v>
      </c>
      <c r="F114" s="597">
        <v>162.5</v>
      </c>
      <c r="G114" s="597">
        <v>162.5</v>
      </c>
      <c r="H114" s="598"/>
      <c r="I114" s="597">
        <v>162.5</v>
      </c>
      <c r="J114" s="405"/>
    </row>
    <row r="115" spans="1:10" ht="25.5" customHeight="1">
      <c r="A115" s="407">
        <v>107</v>
      </c>
      <c r="B115" s="593">
        <v>41083</v>
      </c>
      <c r="C115" s="594" t="s">
        <v>721</v>
      </c>
      <c r="D115" s="595" t="s">
        <v>722</v>
      </c>
      <c r="E115" s="596" t="s">
        <v>510</v>
      </c>
      <c r="F115" s="597">
        <v>162.5</v>
      </c>
      <c r="G115" s="597">
        <v>162.5</v>
      </c>
      <c r="H115" s="598"/>
      <c r="I115" s="597">
        <v>162.5</v>
      </c>
      <c r="J115" s="405"/>
    </row>
    <row r="116" spans="1:10" ht="25.5" customHeight="1">
      <c r="A116" s="407">
        <v>108</v>
      </c>
      <c r="B116" s="593">
        <v>41083</v>
      </c>
      <c r="C116" s="594" t="s">
        <v>723</v>
      </c>
      <c r="D116" s="595" t="s">
        <v>724</v>
      </c>
      <c r="E116" s="596" t="s">
        <v>510</v>
      </c>
      <c r="F116" s="597">
        <v>125</v>
      </c>
      <c r="G116" s="597">
        <v>125</v>
      </c>
      <c r="H116" s="598"/>
      <c r="I116" s="597">
        <v>125</v>
      </c>
      <c r="J116" s="405"/>
    </row>
    <row r="117" spans="1:10" ht="25.5" customHeight="1">
      <c r="A117" s="407">
        <v>109</v>
      </c>
      <c r="B117" s="593">
        <v>41083</v>
      </c>
      <c r="C117" s="594" t="s">
        <v>725</v>
      </c>
      <c r="D117" s="595" t="s">
        <v>726</v>
      </c>
      <c r="E117" s="596" t="s">
        <v>510</v>
      </c>
      <c r="F117" s="597">
        <v>162.5</v>
      </c>
      <c r="G117" s="597">
        <v>162.5</v>
      </c>
      <c r="H117" s="598"/>
      <c r="I117" s="597">
        <v>162.5</v>
      </c>
      <c r="J117" s="405"/>
    </row>
    <row r="118" spans="1:10" ht="25.5" customHeight="1">
      <c r="A118" s="407">
        <v>110</v>
      </c>
      <c r="B118" s="593">
        <v>41083</v>
      </c>
      <c r="C118" s="594" t="s">
        <v>727</v>
      </c>
      <c r="D118" s="595" t="s">
        <v>728</v>
      </c>
      <c r="E118" s="596" t="s">
        <v>510</v>
      </c>
      <c r="F118" s="597">
        <v>100</v>
      </c>
      <c r="G118" s="597">
        <v>100</v>
      </c>
      <c r="H118" s="598"/>
      <c r="I118" s="597">
        <v>100</v>
      </c>
      <c r="J118" s="405"/>
    </row>
    <row r="119" spans="1:10" ht="25.5" customHeight="1">
      <c r="A119" s="407">
        <v>111</v>
      </c>
      <c r="B119" s="593">
        <v>41083</v>
      </c>
      <c r="C119" s="594" t="s">
        <v>729</v>
      </c>
      <c r="D119" s="595" t="s">
        <v>730</v>
      </c>
      <c r="E119" s="596" t="s">
        <v>510</v>
      </c>
      <c r="F119" s="597">
        <v>100</v>
      </c>
      <c r="G119" s="597">
        <v>100</v>
      </c>
      <c r="H119" s="598"/>
      <c r="I119" s="597">
        <v>100</v>
      </c>
      <c r="J119" s="405"/>
    </row>
    <row r="120" spans="1:10" ht="25.5" customHeight="1">
      <c r="A120" s="407">
        <v>112</v>
      </c>
      <c r="B120" s="593">
        <v>41083</v>
      </c>
      <c r="C120" s="594" t="s">
        <v>731</v>
      </c>
      <c r="D120" s="595" t="s">
        <v>732</v>
      </c>
      <c r="E120" s="596" t="s">
        <v>510</v>
      </c>
      <c r="F120" s="597">
        <v>162.5</v>
      </c>
      <c r="G120" s="597">
        <v>162.5</v>
      </c>
      <c r="H120" s="598"/>
      <c r="I120" s="597">
        <v>162.5</v>
      </c>
      <c r="J120" s="405"/>
    </row>
    <row r="121" spans="1:10" ht="25.5" customHeight="1">
      <c r="A121" s="407">
        <v>113</v>
      </c>
      <c r="B121" s="593">
        <v>41083</v>
      </c>
      <c r="C121" s="594" t="s">
        <v>733</v>
      </c>
      <c r="D121" s="595" t="s">
        <v>734</v>
      </c>
      <c r="E121" s="596" t="s">
        <v>510</v>
      </c>
      <c r="F121" s="597">
        <v>162.5</v>
      </c>
      <c r="G121" s="597">
        <v>162.5</v>
      </c>
      <c r="H121" s="598"/>
      <c r="I121" s="597">
        <v>162.5</v>
      </c>
      <c r="J121" s="405"/>
    </row>
    <row r="122" spans="1:10" ht="25.5" customHeight="1">
      <c r="A122" s="599">
        <v>114</v>
      </c>
      <c r="B122" s="600">
        <v>41083</v>
      </c>
      <c r="C122" s="601" t="s">
        <v>735</v>
      </c>
      <c r="D122" s="602" t="s">
        <v>736</v>
      </c>
      <c r="E122" s="603" t="s">
        <v>510</v>
      </c>
      <c r="F122" s="604">
        <v>125</v>
      </c>
      <c r="G122" s="604">
        <v>125</v>
      </c>
      <c r="H122" s="588"/>
      <c r="I122" s="604">
        <v>125</v>
      </c>
      <c r="J122" s="405"/>
    </row>
    <row r="123" spans="1:10" ht="25.5" customHeight="1">
      <c r="A123" s="407">
        <v>115</v>
      </c>
      <c r="B123" s="593">
        <v>41083</v>
      </c>
      <c r="C123" s="594" t="s">
        <v>737</v>
      </c>
      <c r="D123" s="595" t="s">
        <v>738</v>
      </c>
      <c r="E123" s="596" t="s">
        <v>510</v>
      </c>
      <c r="F123" s="597">
        <v>125</v>
      </c>
      <c r="G123" s="597">
        <v>125</v>
      </c>
      <c r="H123" s="598"/>
      <c r="I123" s="597">
        <v>125</v>
      </c>
      <c r="J123" s="405"/>
    </row>
    <row r="124" spans="1:10" ht="25.5" customHeight="1">
      <c r="A124" s="407">
        <v>116</v>
      </c>
      <c r="B124" s="593">
        <v>41083</v>
      </c>
      <c r="C124" s="594" t="s">
        <v>739</v>
      </c>
      <c r="D124" s="595" t="s">
        <v>740</v>
      </c>
      <c r="E124" s="596" t="s">
        <v>510</v>
      </c>
      <c r="F124" s="597">
        <v>162.5</v>
      </c>
      <c r="G124" s="597">
        <v>162.5</v>
      </c>
      <c r="H124" s="598"/>
      <c r="I124" s="597">
        <v>162.5</v>
      </c>
      <c r="J124" s="405"/>
    </row>
    <row r="125" spans="1:10" ht="25.5" customHeight="1">
      <c r="A125" s="407">
        <v>117</v>
      </c>
      <c r="B125" s="593">
        <v>41083</v>
      </c>
      <c r="C125" s="594" t="s">
        <v>741</v>
      </c>
      <c r="D125" s="595" t="s">
        <v>742</v>
      </c>
      <c r="E125" s="596" t="s">
        <v>510</v>
      </c>
      <c r="F125" s="597">
        <v>162.5</v>
      </c>
      <c r="G125" s="597">
        <v>162.5</v>
      </c>
      <c r="H125" s="598"/>
      <c r="I125" s="597">
        <v>162.5</v>
      </c>
      <c r="J125" s="405"/>
    </row>
    <row r="126" spans="1:10" ht="25.5" customHeight="1">
      <c r="A126" s="407">
        <v>118</v>
      </c>
      <c r="B126" s="593">
        <v>41083</v>
      </c>
      <c r="C126" s="594" t="s">
        <v>743</v>
      </c>
      <c r="D126" s="595" t="s">
        <v>744</v>
      </c>
      <c r="E126" s="596" t="s">
        <v>510</v>
      </c>
      <c r="F126" s="597">
        <v>162.5</v>
      </c>
      <c r="G126" s="597">
        <v>162.5</v>
      </c>
      <c r="H126" s="598"/>
      <c r="I126" s="597">
        <v>162.5</v>
      </c>
      <c r="J126" s="405"/>
    </row>
    <row r="127" spans="1:10" ht="25.5" customHeight="1">
      <c r="A127" s="407">
        <v>119</v>
      </c>
      <c r="B127" s="593">
        <v>41083</v>
      </c>
      <c r="C127" s="594" t="s">
        <v>745</v>
      </c>
      <c r="D127" s="595" t="s">
        <v>746</v>
      </c>
      <c r="E127" s="596" t="s">
        <v>510</v>
      </c>
      <c r="F127" s="597">
        <v>125</v>
      </c>
      <c r="G127" s="597">
        <v>125</v>
      </c>
      <c r="H127" s="598"/>
      <c r="I127" s="597">
        <v>125</v>
      </c>
      <c r="J127" s="405"/>
    </row>
    <row r="128" spans="1:10" ht="25.5" customHeight="1">
      <c r="A128" s="407">
        <v>120</v>
      </c>
      <c r="B128" s="593">
        <v>41083</v>
      </c>
      <c r="C128" s="609" t="s">
        <v>747</v>
      </c>
      <c r="D128" s="595" t="s">
        <v>748</v>
      </c>
      <c r="E128" s="596" t="s">
        <v>510</v>
      </c>
      <c r="F128" s="597">
        <v>162.5</v>
      </c>
      <c r="G128" s="597">
        <v>162.5</v>
      </c>
      <c r="H128" s="598"/>
      <c r="I128" s="597">
        <v>162.5</v>
      </c>
      <c r="J128" s="405"/>
    </row>
    <row r="129" spans="1:10" ht="25.5" customHeight="1">
      <c r="A129" s="407">
        <v>121</v>
      </c>
      <c r="B129" s="593">
        <v>41083</v>
      </c>
      <c r="C129" s="594" t="s">
        <v>749</v>
      </c>
      <c r="D129" s="595" t="s">
        <v>750</v>
      </c>
      <c r="E129" s="596" t="s">
        <v>510</v>
      </c>
      <c r="F129" s="597">
        <v>162.5</v>
      </c>
      <c r="G129" s="597">
        <v>162.5</v>
      </c>
      <c r="H129" s="598"/>
      <c r="I129" s="597">
        <v>162.5</v>
      </c>
      <c r="J129" s="405"/>
    </row>
    <row r="130" spans="1:10" ht="25.5" customHeight="1">
      <c r="A130" s="407">
        <v>122</v>
      </c>
      <c r="B130" s="593">
        <v>41083</v>
      </c>
      <c r="C130" s="594" t="s">
        <v>751</v>
      </c>
      <c r="D130" s="595" t="s">
        <v>752</v>
      </c>
      <c r="E130" s="596" t="s">
        <v>510</v>
      </c>
      <c r="F130" s="597">
        <v>125</v>
      </c>
      <c r="G130" s="597">
        <v>125</v>
      </c>
      <c r="H130" s="598"/>
      <c r="I130" s="597">
        <v>125</v>
      </c>
      <c r="J130" s="405"/>
    </row>
    <row r="131" spans="1:10" ht="25.5" customHeight="1">
      <c r="A131" s="407">
        <v>123</v>
      </c>
      <c r="B131" s="593">
        <v>41083</v>
      </c>
      <c r="C131" s="594" t="s">
        <v>753</v>
      </c>
      <c r="D131" s="595" t="s">
        <v>754</v>
      </c>
      <c r="E131" s="596" t="s">
        <v>510</v>
      </c>
      <c r="F131" s="597">
        <v>125</v>
      </c>
      <c r="G131" s="597">
        <v>125</v>
      </c>
      <c r="H131" s="598"/>
      <c r="I131" s="597">
        <v>125</v>
      </c>
      <c r="J131" s="405"/>
    </row>
    <row r="132" spans="1:10" ht="25.5" customHeight="1">
      <c r="A132" s="407">
        <v>124</v>
      </c>
      <c r="B132" s="593">
        <v>41083</v>
      </c>
      <c r="C132" s="594" t="s">
        <v>755</v>
      </c>
      <c r="D132" s="595" t="s">
        <v>756</v>
      </c>
      <c r="E132" s="596" t="s">
        <v>510</v>
      </c>
      <c r="F132" s="597">
        <v>125</v>
      </c>
      <c r="G132" s="597">
        <v>125</v>
      </c>
      <c r="H132" s="598"/>
      <c r="I132" s="597">
        <v>125</v>
      </c>
      <c r="J132" s="405"/>
    </row>
    <row r="133" spans="1:10" ht="25.5" customHeight="1">
      <c r="A133" s="407">
        <v>125</v>
      </c>
      <c r="B133" s="593">
        <v>41083</v>
      </c>
      <c r="C133" s="594" t="s">
        <v>757</v>
      </c>
      <c r="D133" s="595" t="s">
        <v>758</v>
      </c>
      <c r="E133" s="596" t="s">
        <v>510</v>
      </c>
      <c r="F133" s="597">
        <v>125</v>
      </c>
      <c r="G133" s="597">
        <v>125</v>
      </c>
      <c r="H133" s="598"/>
      <c r="I133" s="597">
        <v>125</v>
      </c>
      <c r="J133" s="405"/>
    </row>
    <row r="134" spans="1:10" ht="25.5" customHeight="1">
      <c r="A134" s="407">
        <v>126</v>
      </c>
      <c r="B134" s="593">
        <v>41083</v>
      </c>
      <c r="C134" s="594" t="s">
        <v>759</v>
      </c>
      <c r="D134" s="595" t="s">
        <v>760</v>
      </c>
      <c r="E134" s="596" t="s">
        <v>510</v>
      </c>
      <c r="F134" s="597">
        <v>162.5</v>
      </c>
      <c r="G134" s="597">
        <v>162.5</v>
      </c>
      <c r="H134" s="598"/>
      <c r="I134" s="597">
        <v>162.5</v>
      </c>
      <c r="J134" s="405"/>
    </row>
    <row r="135" spans="1:10" ht="25.5" customHeight="1">
      <c r="A135" s="407">
        <v>127</v>
      </c>
      <c r="B135" s="593">
        <v>41083</v>
      </c>
      <c r="C135" s="594" t="s">
        <v>761</v>
      </c>
      <c r="D135" s="595" t="s">
        <v>762</v>
      </c>
      <c r="E135" s="596" t="s">
        <v>510</v>
      </c>
      <c r="F135" s="597">
        <v>162.5</v>
      </c>
      <c r="G135" s="597">
        <v>162.5</v>
      </c>
      <c r="H135" s="598"/>
      <c r="I135" s="597">
        <v>162.5</v>
      </c>
      <c r="J135" s="405"/>
    </row>
    <row r="136" spans="1:10" ht="25.5" customHeight="1">
      <c r="A136" s="407">
        <v>128</v>
      </c>
      <c r="B136" s="593">
        <v>41083</v>
      </c>
      <c r="C136" s="594" t="s">
        <v>763</v>
      </c>
      <c r="D136" s="595" t="s">
        <v>764</v>
      </c>
      <c r="E136" s="596" t="s">
        <v>510</v>
      </c>
      <c r="F136" s="597">
        <v>100</v>
      </c>
      <c r="G136" s="597">
        <v>100</v>
      </c>
      <c r="H136" s="598"/>
      <c r="I136" s="597">
        <v>100</v>
      </c>
      <c r="J136" s="405"/>
    </row>
    <row r="137" spans="1:10" ht="25.5" customHeight="1">
      <c r="A137" s="407">
        <v>129</v>
      </c>
      <c r="B137" s="593">
        <v>41083</v>
      </c>
      <c r="C137" s="594" t="s">
        <v>765</v>
      </c>
      <c r="D137" s="595" t="s">
        <v>766</v>
      </c>
      <c r="E137" s="596" t="s">
        <v>510</v>
      </c>
      <c r="F137" s="597">
        <v>162.5</v>
      </c>
      <c r="G137" s="597">
        <v>162.5</v>
      </c>
      <c r="H137" s="598"/>
      <c r="I137" s="597">
        <v>162.5</v>
      </c>
      <c r="J137" s="405"/>
    </row>
    <row r="138" spans="1:10" ht="25.5" customHeight="1">
      <c r="A138" s="407">
        <v>130</v>
      </c>
      <c r="B138" s="593">
        <v>41083</v>
      </c>
      <c r="C138" s="594" t="s">
        <v>767</v>
      </c>
      <c r="D138" s="595" t="s">
        <v>768</v>
      </c>
      <c r="E138" s="596" t="s">
        <v>510</v>
      </c>
      <c r="F138" s="597">
        <v>125</v>
      </c>
      <c r="G138" s="597">
        <v>125</v>
      </c>
      <c r="H138" s="598"/>
      <c r="I138" s="597">
        <v>125</v>
      </c>
      <c r="J138" s="405"/>
    </row>
    <row r="139" spans="1:10" ht="25.5" customHeight="1">
      <c r="A139" s="407">
        <v>131</v>
      </c>
      <c r="B139" s="593">
        <v>41083</v>
      </c>
      <c r="C139" s="594" t="s">
        <v>769</v>
      </c>
      <c r="D139" s="595" t="s">
        <v>770</v>
      </c>
      <c r="E139" s="596" t="s">
        <v>510</v>
      </c>
      <c r="F139" s="597">
        <v>100</v>
      </c>
      <c r="G139" s="597">
        <v>100</v>
      </c>
      <c r="H139" s="598"/>
      <c r="I139" s="597">
        <v>100</v>
      </c>
      <c r="J139" s="405"/>
    </row>
    <row r="140" spans="1:10" ht="25.5" customHeight="1">
      <c r="A140" s="407">
        <v>132</v>
      </c>
      <c r="B140" s="600">
        <v>41085</v>
      </c>
      <c r="C140" s="594" t="s">
        <v>771</v>
      </c>
      <c r="D140" s="595" t="s">
        <v>772</v>
      </c>
      <c r="E140" s="596" t="s">
        <v>510</v>
      </c>
      <c r="F140" s="597">
        <v>125</v>
      </c>
      <c r="G140" s="597">
        <v>125</v>
      </c>
      <c r="H140" s="598"/>
      <c r="I140" s="597">
        <v>125</v>
      </c>
      <c r="J140" s="405"/>
    </row>
    <row r="141" spans="1:10" ht="25.5" customHeight="1">
      <c r="A141" s="407">
        <v>133</v>
      </c>
      <c r="B141" s="600">
        <v>41083</v>
      </c>
      <c r="C141" s="594" t="s">
        <v>773</v>
      </c>
      <c r="D141" s="595" t="s">
        <v>774</v>
      </c>
      <c r="E141" s="596" t="s">
        <v>510</v>
      </c>
      <c r="F141" s="597">
        <v>162.5</v>
      </c>
      <c r="G141" s="597">
        <v>162.5</v>
      </c>
      <c r="H141" s="598"/>
      <c r="I141" s="597">
        <v>162.5</v>
      </c>
      <c r="J141" s="405"/>
    </row>
    <row r="142" spans="1:10" ht="25.5" customHeight="1">
      <c r="A142" s="407">
        <v>134</v>
      </c>
      <c r="B142" s="600">
        <v>41099</v>
      </c>
      <c r="C142" s="594" t="s">
        <v>775</v>
      </c>
      <c r="D142" s="595" t="s">
        <v>776</v>
      </c>
      <c r="E142" s="596" t="s">
        <v>510</v>
      </c>
      <c r="F142" s="597">
        <v>125</v>
      </c>
      <c r="G142" s="597">
        <v>125</v>
      </c>
      <c r="H142" s="598"/>
      <c r="I142" s="597">
        <v>125</v>
      </c>
      <c r="J142" s="405"/>
    </row>
    <row r="143" spans="1:10" ht="25.5" customHeight="1">
      <c r="A143" s="407">
        <v>135</v>
      </c>
      <c r="B143" s="600">
        <v>41099</v>
      </c>
      <c r="C143" s="594" t="s">
        <v>777</v>
      </c>
      <c r="D143" s="595" t="s">
        <v>778</v>
      </c>
      <c r="E143" s="596" t="s">
        <v>510</v>
      </c>
      <c r="F143" s="597">
        <v>125</v>
      </c>
      <c r="G143" s="597">
        <v>125</v>
      </c>
      <c r="H143" s="598"/>
      <c r="I143" s="597">
        <v>125</v>
      </c>
      <c r="J143" s="405"/>
    </row>
    <row r="144" spans="1:10" ht="25.5" customHeight="1">
      <c r="A144" s="407">
        <v>136</v>
      </c>
      <c r="B144" s="600">
        <v>41099</v>
      </c>
      <c r="C144" s="594" t="s">
        <v>779</v>
      </c>
      <c r="D144" s="595" t="s">
        <v>780</v>
      </c>
      <c r="E144" s="596" t="s">
        <v>510</v>
      </c>
      <c r="F144" s="597">
        <v>125</v>
      </c>
      <c r="G144" s="597">
        <v>125</v>
      </c>
      <c r="H144" s="598"/>
      <c r="I144" s="597">
        <v>125</v>
      </c>
      <c r="J144" s="405"/>
    </row>
    <row r="145" spans="1:10" ht="25.5" customHeight="1">
      <c r="A145" s="407">
        <v>137</v>
      </c>
      <c r="B145" s="600">
        <v>41099</v>
      </c>
      <c r="C145" s="594" t="s">
        <v>781</v>
      </c>
      <c r="D145" s="595" t="s">
        <v>782</v>
      </c>
      <c r="E145" s="596" t="s">
        <v>510</v>
      </c>
      <c r="F145" s="597">
        <v>125</v>
      </c>
      <c r="G145" s="597">
        <v>125</v>
      </c>
      <c r="H145" s="598"/>
      <c r="I145" s="597">
        <v>125</v>
      </c>
      <c r="J145" s="405"/>
    </row>
    <row r="146" spans="1:10" ht="25.5" customHeight="1">
      <c r="A146" s="407">
        <v>138</v>
      </c>
      <c r="B146" s="600">
        <v>41099</v>
      </c>
      <c r="C146" s="594" t="s">
        <v>783</v>
      </c>
      <c r="D146" s="595" t="s">
        <v>784</v>
      </c>
      <c r="E146" s="596" t="s">
        <v>510</v>
      </c>
      <c r="F146" s="597">
        <v>125</v>
      </c>
      <c r="G146" s="597">
        <v>125</v>
      </c>
      <c r="H146" s="598"/>
      <c r="I146" s="597">
        <v>125</v>
      </c>
      <c r="J146" s="405"/>
    </row>
    <row r="147" spans="1:10" ht="25.5" customHeight="1">
      <c r="A147" s="407">
        <v>139</v>
      </c>
      <c r="B147" s="600">
        <v>41099</v>
      </c>
      <c r="C147" s="594" t="s">
        <v>785</v>
      </c>
      <c r="D147" s="595" t="s">
        <v>786</v>
      </c>
      <c r="E147" s="596" t="s">
        <v>510</v>
      </c>
      <c r="F147" s="597">
        <v>125</v>
      </c>
      <c r="G147" s="597">
        <v>125</v>
      </c>
      <c r="H147" s="598"/>
      <c r="I147" s="597">
        <v>125</v>
      </c>
      <c r="J147" s="405"/>
    </row>
    <row r="148" spans="1:10" ht="25.5" customHeight="1">
      <c r="A148" s="407">
        <v>140</v>
      </c>
      <c r="B148" s="600">
        <v>41067</v>
      </c>
      <c r="C148" s="594" t="s">
        <v>787</v>
      </c>
      <c r="D148" s="595" t="s">
        <v>788</v>
      </c>
      <c r="E148" s="596" t="s">
        <v>510</v>
      </c>
      <c r="F148" s="597">
        <v>125</v>
      </c>
      <c r="G148" s="597">
        <v>125</v>
      </c>
      <c r="H148" s="598"/>
      <c r="I148" s="597">
        <v>125</v>
      </c>
      <c r="J148" s="405"/>
    </row>
    <row r="149" spans="1:10" ht="25.5" customHeight="1">
      <c r="A149" s="407">
        <v>141</v>
      </c>
      <c r="B149" s="600">
        <v>41067</v>
      </c>
      <c r="C149" s="594" t="s">
        <v>789</v>
      </c>
      <c r="D149" s="595" t="s">
        <v>790</v>
      </c>
      <c r="E149" s="596" t="s">
        <v>510</v>
      </c>
      <c r="F149" s="597">
        <v>125</v>
      </c>
      <c r="G149" s="597">
        <v>125</v>
      </c>
      <c r="H149" s="598"/>
      <c r="I149" s="597">
        <v>125</v>
      </c>
      <c r="J149" s="405"/>
    </row>
    <row r="150" spans="1:10" ht="25.5" customHeight="1">
      <c r="A150" s="407">
        <v>142</v>
      </c>
      <c r="B150" s="600">
        <v>41068</v>
      </c>
      <c r="C150" s="594" t="s">
        <v>791</v>
      </c>
      <c r="D150" s="595" t="s">
        <v>792</v>
      </c>
      <c r="E150" s="596" t="s">
        <v>510</v>
      </c>
      <c r="F150" s="597">
        <v>125</v>
      </c>
      <c r="G150" s="597">
        <v>125</v>
      </c>
      <c r="H150" s="598"/>
      <c r="I150" s="597">
        <v>125</v>
      </c>
      <c r="J150" s="405"/>
    </row>
    <row r="151" spans="1:10" ht="25.5" customHeight="1">
      <c r="A151" s="407">
        <v>143</v>
      </c>
      <c r="B151" s="600">
        <v>41067</v>
      </c>
      <c r="C151" s="594" t="s">
        <v>793</v>
      </c>
      <c r="D151" s="595" t="s">
        <v>794</v>
      </c>
      <c r="E151" s="596" t="s">
        <v>510</v>
      </c>
      <c r="F151" s="597">
        <v>125</v>
      </c>
      <c r="G151" s="597">
        <v>125</v>
      </c>
      <c r="H151" s="598"/>
      <c r="I151" s="597">
        <v>125</v>
      </c>
      <c r="J151" s="405"/>
    </row>
    <row r="152" spans="1:10" ht="25.5" customHeight="1">
      <c r="A152" s="407">
        <v>144</v>
      </c>
      <c r="B152" s="600">
        <v>41068</v>
      </c>
      <c r="C152" s="594" t="s">
        <v>795</v>
      </c>
      <c r="D152" s="595" t="s">
        <v>796</v>
      </c>
      <c r="E152" s="596" t="s">
        <v>510</v>
      </c>
      <c r="F152" s="597">
        <v>125</v>
      </c>
      <c r="G152" s="597">
        <v>125</v>
      </c>
      <c r="H152" s="598"/>
      <c r="I152" s="597">
        <v>125</v>
      </c>
      <c r="J152" s="405"/>
    </row>
    <row r="153" spans="1:10" ht="25.5" customHeight="1">
      <c r="A153" s="407">
        <v>145</v>
      </c>
      <c r="B153" s="600">
        <v>41099</v>
      </c>
      <c r="C153" s="594" t="s">
        <v>797</v>
      </c>
      <c r="D153" s="595" t="s">
        <v>798</v>
      </c>
      <c r="E153" s="596" t="s">
        <v>510</v>
      </c>
      <c r="F153" s="597">
        <v>125</v>
      </c>
      <c r="G153" s="597">
        <v>125</v>
      </c>
      <c r="H153" s="598"/>
      <c r="I153" s="597">
        <v>125</v>
      </c>
      <c r="J153" s="405"/>
    </row>
    <row r="154" spans="1:10" ht="25.5" customHeight="1">
      <c r="A154" s="407">
        <v>146</v>
      </c>
      <c r="B154" s="600">
        <v>41067</v>
      </c>
      <c r="C154" s="594" t="s">
        <v>799</v>
      </c>
      <c r="D154" s="595" t="s">
        <v>800</v>
      </c>
      <c r="E154" s="596" t="s">
        <v>510</v>
      </c>
      <c r="F154" s="597">
        <v>125</v>
      </c>
      <c r="G154" s="597">
        <v>125</v>
      </c>
      <c r="H154" s="598"/>
      <c r="I154" s="597">
        <v>125</v>
      </c>
      <c r="J154" s="405"/>
    </row>
    <row r="155" spans="1:10" ht="25.5" customHeight="1">
      <c r="A155" s="407">
        <v>147</v>
      </c>
      <c r="B155" s="600">
        <v>41083</v>
      </c>
      <c r="C155" s="594" t="s">
        <v>801</v>
      </c>
      <c r="D155" s="595" t="s">
        <v>802</v>
      </c>
      <c r="E155" s="596" t="s">
        <v>510</v>
      </c>
      <c r="F155" s="597">
        <v>162.5</v>
      </c>
      <c r="G155" s="597">
        <v>162.5</v>
      </c>
      <c r="H155" s="598"/>
      <c r="I155" s="597">
        <v>162.5</v>
      </c>
      <c r="J155" s="405"/>
    </row>
    <row r="156" spans="1:10" ht="25.5" customHeight="1">
      <c r="A156" s="407">
        <v>148</v>
      </c>
      <c r="B156" s="600">
        <v>41083</v>
      </c>
      <c r="C156" s="594" t="s">
        <v>803</v>
      </c>
      <c r="D156" s="595" t="s">
        <v>804</v>
      </c>
      <c r="E156" s="596" t="s">
        <v>510</v>
      </c>
      <c r="F156" s="597">
        <v>100</v>
      </c>
      <c r="G156" s="597">
        <v>100</v>
      </c>
      <c r="H156" s="598"/>
      <c r="I156" s="597">
        <v>100</v>
      </c>
      <c r="J156" s="405"/>
    </row>
    <row r="157" spans="1:10" ht="25.5" customHeight="1">
      <c r="A157" s="407">
        <v>149</v>
      </c>
      <c r="B157" s="600">
        <v>41083</v>
      </c>
      <c r="C157" s="594" t="s">
        <v>805</v>
      </c>
      <c r="D157" s="595" t="s">
        <v>806</v>
      </c>
      <c r="E157" s="596" t="s">
        <v>510</v>
      </c>
      <c r="F157" s="597">
        <v>125</v>
      </c>
      <c r="G157" s="597">
        <v>125</v>
      </c>
      <c r="H157" s="598"/>
      <c r="I157" s="597">
        <v>125</v>
      </c>
      <c r="J157" s="405"/>
    </row>
    <row r="158" spans="1:10" ht="25.5" customHeight="1">
      <c r="A158" s="407">
        <v>150</v>
      </c>
      <c r="B158" s="600">
        <v>41083</v>
      </c>
      <c r="C158" s="594" t="s">
        <v>807</v>
      </c>
      <c r="D158" s="595" t="s">
        <v>808</v>
      </c>
      <c r="E158" s="596" t="s">
        <v>510</v>
      </c>
      <c r="F158" s="597">
        <v>125</v>
      </c>
      <c r="G158" s="597">
        <v>125</v>
      </c>
      <c r="H158" s="598"/>
      <c r="I158" s="597">
        <v>125</v>
      </c>
      <c r="J158" s="405"/>
    </row>
    <row r="159" spans="1:10" ht="25.5" customHeight="1">
      <c r="A159" s="407">
        <v>151</v>
      </c>
      <c r="B159" s="600">
        <v>41083</v>
      </c>
      <c r="C159" s="609" t="s">
        <v>809</v>
      </c>
      <c r="D159" s="595" t="s">
        <v>810</v>
      </c>
      <c r="E159" s="596" t="s">
        <v>510</v>
      </c>
      <c r="F159" s="597">
        <v>125</v>
      </c>
      <c r="G159" s="597">
        <v>125</v>
      </c>
      <c r="H159" s="598"/>
      <c r="I159" s="597">
        <v>125</v>
      </c>
      <c r="J159" s="405"/>
    </row>
    <row r="160" spans="1:10" ht="25.5" customHeight="1">
      <c r="A160" s="407">
        <v>152</v>
      </c>
      <c r="B160" s="600">
        <v>41083</v>
      </c>
      <c r="C160" s="594" t="s">
        <v>811</v>
      </c>
      <c r="D160" s="595" t="s">
        <v>812</v>
      </c>
      <c r="E160" s="596" t="s">
        <v>510</v>
      </c>
      <c r="F160" s="597">
        <v>100</v>
      </c>
      <c r="G160" s="597">
        <v>100</v>
      </c>
      <c r="H160" s="598"/>
      <c r="I160" s="597">
        <v>100</v>
      </c>
      <c r="J160" s="405"/>
    </row>
    <row r="161" spans="1:10" ht="25.5" customHeight="1">
      <c r="A161" s="407">
        <v>153</v>
      </c>
      <c r="B161" s="600">
        <v>41083</v>
      </c>
      <c r="C161" s="594" t="s">
        <v>813</v>
      </c>
      <c r="D161" s="595" t="s">
        <v>814</v>
      </c>
      <c r="E161" s="596" t="s">
        <v>510</v>
      </c>
      <c r="F161" s="597">
        <v>125</v>
      </c>
      <c r="G161" s="597">
        <v>125</v>
      </c>
      <c r="H161" s="598"/>
      <c r="I161" s="597">
        <v>125</v>
      </c>
      <c r="J161" s="405"/>
    </row>
    <row r="162" spans="1:10" ht="25.5" customHeight="1">
      <c r="A162" s="407">
        <v>154</v>
      </c>
      <c r="B162" s="600">
        <v>41083</v>
      </c>
      <c r="C162" s="594" t="s">
        <v>815</v>
      </c>
      <c r="D162" s="595" t="s">
        <v>816</v>
      </c>
      <c r="E162" s="596" t="s">
        <v>510</v>
      </c>
      <c r="F162" s="597">
        <v>162.5</v>
      </c>
      <c r="G162" s="597">
        <v>162.5</v>
      </c>
      <c r="H162" s="598"/>
      <c r="I162" s="597">
        <v>162.5</v>
      </c>
      <c r="J162" s="405"/>
    </row>
    <row r="163" spans="1:10" ht="25.5" customHeight="1">
      <c r="A163" s="407">
        <v>155</v>
      </c>
      <c r="B163" s="600">
        <v>41083</v>
      </c>
      <c r="C163" s="594" t="s">
        <v>817</v>
      </c>
      <c r="D163" s="595" t="s">
        <v>818</v>
      </c>
      <c r="E163" s="596" t="s">
        <v>510</v>
      </c>
      <c r="F163" s="597">
        <v>162.5</v>
      </c>
      <c r="G163" s="597">
        <v>162.5</v>
      </c>
      <c r="H163" s="598"/>
      <c r="I163" s="597">
        <v>162.5</v>
      </c>
      <c r="J163" s="405"/>
    </row>
    <row r="164" spans="1:10" ht="25.5" customHeight="1">
      <c r="A164" s="407">
        <v>156</v>
      </c>
      <c r="B164" s="600">
        <v>41083</v>
      </c>
      <c r="C164" s="594" t="s">
        <v>819</v>
      </c>
      <c r="D164" s="595" t="s">
        <v>820</v>
      </c>
      <c r="E164" s="596" t="s">
        <v>510</v>
      </c>
      <c r="F164" s="597">
        <v>125</v>
      </c>
      <c r="G164" s="597">
        <v>125</v>
      </c>
      <c r="H164" s="598"/>
      <c r="I164" s="597">
        <v>125</v>
      </c>
      <c r="J164" s="405"/>
    </row>
    <row r="165" spans="1:10" ht="25.5" customHeight="1">
      <c r="A165" s="407">
        <v>157</v>
      </c>
      <c r="B165" s="600">
        <v>41083</v>
      </c>
      <c r="C165" s="594" t="s">
        <v>821</v>
      </c>
      <c r="D165" s="595" t="s">
        <v>822</v>
      </c>
      <c r="E165" s="596" t="s">
        <v>510</v>
      </c>
      <c r="F165" s="597">
        <v>162.5</v>
      </c>
      <c r="G165" s="597">
        <v>162.5</v>
      </c>
      <c r="H165" s="598"/>
      <c r="I165" s="597">
        <v>162.5</v>
      </c>
      <c r="J165" s="405"/>
    </row>
    <row r="166" spans="1:10" ht="25.5" customHeight="1">
      <c r="A166" s="407">
        <v>158</v>
      </c>
      <c r="B166" s="600">
        <v>41083</v>
      </c>
      <c r="C166" s="594" t="s">
        <v>823</v>
      </c>
      <c r="D166" s="595" t="s">
        <v>824</v>
      </c>
      <c r="E166" s="596" t="s">
        <v>510</v>
      </c>
      <c r="F166" s="597">
        <v>125</v>
      </c>
      <c r="G166" s="597">
        <v>125</v>
      </c>
      <c r="H166" s="598"/>
      <c r="I166" s="597">
        <v>125</v>
      </c>
      <c r="J166" s="405"/>
    </row>
    <row r="167" spans="1:10" ht="25.5" customHeight="1">
      <c r="A167" s="407">
        <v>159</v>
      </c>
      <c r="B167" s="600">
        <v>41083</v>
      </c>
      <c r="C167" s="594" t="s">
        <v>825</v>
      </c>
      <c r="D167" s="595" t="s">
        <v>826</v>
      </c>
      <c r="E167" s="596" t="s">
        <v>510</v>
      </c>
      <c r="F167" s="597">
        <v>162.5</v>
      </c>
      <c r="G167" s="597">
        <v>162.5</v>
      </c>
      <c r="H167" s="598"/>
      <c r="I167" s="597">
        <v>162.5</v>
      </c>
      <c r="J167" s="405"/>
    </row>
    <row r="168" spans="1:10" ht="25.5" customHeight="1">
      <c r="A168" s="407">
        <v>160</v>
      </c>
      <c r="B168" s="600">
        <v>41083</v>
      </c>
      <c r="C168" s="594" t="s">
        <v>827</v>
      </c>
      <c r="D168" s="595" t="s">
        <v>828</v>
      </c>
      <c r="E168" s="596" t="s">
        <v>510</v>
      </c>
      <c r="F168" s="597">
        <v>162.5</v>
      </c>
      <c r="G168" s="597">
        <v>162.5</v>
      </c>
      <c r="H168" s="598"/>
      <c r="I168" s="597">
        <v>162.5</v>
      </c>
      <c r="J168" s="405"/>
    </row>
    <row r="169" spans="1:10" ht="25.5" customHeight="1">
      <c r="A169" s="407">
        <v>161</v>
      </c>
      <c r="B169" s="600">
        <v>41083</v>
      </c>
      <c r="C169" s="594" t="s">
        <v>829</v>
      </c>
      <c r="D169" s="595" t="s">
        <v>830</v>
      </c>
      <c r="E169" s="596" t="s">
        <v>510</v>
      </c>
      <c r="F169" s="597">
        <v>125</v>
      </c>
      <c r="G169" s="597">
        <v>125</v>
      </c>
      <c r="H169" s="598"/>
      <c r="I169" s="597">
        <v>125</v>
      </c>
      <c r="J169" s="405"/>
    </row>
    <row r="170" spans="1:10" ht="25.5" customHeight="1">
      <c r="A170" s="407">
        <v>162</v>
      </c>
      <c r="B170" s="600">
        <v>41083</v>
      </c>
      <c r="C170" s="594" t="s">
        <v>831</v>
      </c>
      <c r="D170" s="595" t="s">
        <v>832</v>
      </c>
      <c r="E170" s="596" t="s">
        <v>510</v>
      </c>
      <c r="F170" s="597">
        <v>162.5</v>
      </c>
      <c r="G170" s="597">
        <v>162.5</v>
      </c>
      <c r="H170" s="598"/>
      <c r="I170" s="597">
        <v>162.5</v>
      </c>
      <c r="J170" s="405"/>
    </row>
    <row r="171" spans="1:10" ht="25.5" customHeight="1">
      <c r="A171" s="407">
        <v>163</v>
      </c>
      <c r="B171" s="600">
        <v>41083</v>
      </c>
      <c r="C171" s="594" t="s">
        <v>833</v>
      </c>
      <c r="D171" s="595" t="s">
        <v>834</v>
      </c>
      <c r="E171" s="596" t="s">
        <v>510</v>
      </c>
      <c r="F171" s="597">
        <v>162.5</v>
      </c>
      <c r="G171" s="597">
        <v>162.5</v>
      </c>
      <c r="H171" s="598"/>
      <c r="I171" s="597">
        <v>162.5</v>
      </c>
      <c r="J171" s="405"/>
    </row>
    <row r="172" spans="1:10" ht="25.5" customHeight="1">
      <c r="A172" s="407">
        <v>164</v>
      </c>
      <c r="B172" s="600">
        <v>41083</v>
      </c>
      <c r="C172" s="594" t="s">
        <v>835</v>
      </c>
      <c r="D172" s="595" t="s">
        <v>836</v>
      </c>
      <c r="E172" s="596" t="s">
        <v>510</v>
      </c>
      <c r="F172" s="597">
        <v>125</v>
      </c>
      <c r="G172" s="597">
        <v>125</v>
      </c>
      <c r="H172" s="598"/>
      <c r="I172" s="597">
        <v>125</v>
      </c>
      <c r="J172" s="405"/>
    </row>
    <row r="173" spans="1:10" ht="25.5" customHeight="1">
      <c r="A173" s="407">
        <v>165</v>
      </c>
      <c r="B173" s="600">
        <v>41083</v>
      </c>
      <c r="C173" s="594" t="s">
        <v>837</v>
      </c>
      <c r="D173" s="595" t="s">
        <v>838</v>
      </c>
      <c r="E173" s="596" t="s">
        <v>510</v>
      </c>
      <c r="F173" s="597">
        <v>100</v>
      </c>
      <c r="G173" s="597">
        <v>100</v>
      </c>
      <c r="H173" s="598"/>
      <c r="I173" s="597">
        <v>100</v>
      </c>
      <c r="J173" s="405"/>
    </row>
    <row r="174" spans="1:10" ht="25.5" customHeight="1">
      <c r="A174" s="407">
        <v>166</v>
      </c>
      <c r="B174" s="600">
        <v>41083</v>
      </c>
      <c r="C174" s="594" t="s">
        <v>839</v>
      </c>
      <c r="D174" s="595" t="s">
        <v>840</v>
      </c>
      <c r="E174" s="596" t="s">
        <v>510</v>
      </c>
      <c r="F174" s="597">
        <v>125</v>
      </c>
      <c r="G174" s="597">
        <v>125</v>
      </c>
      <c r="H174" s="598"/>
      <c r="I174" s="597">
        <v>125</v>
      </c>
      <c r="J174" s="405"/>
    </row>
    <row r="175" spans="1:10" ht="25.5" customHeight="1">
      <c r="A175" s="407">
        <v>167</v>
      </c>
      <c r="B175" s="600">
        <v>41083</v>
      </c>
      <c r="C175" s="594" t="s">
        <v>841</v>
      </c>
      <c r="D175" s="595" t="s">
        <v>842</v>
      </c>
      <c r="E175" s="596" t="s">
        <v>510</v>
      </c>
      <c r="F175" s="597">
        <v>125</v>
      </c>
      <c r="G175" s="597">
        <v>125</v>
      </c>
      <c r="H175" s="598"/>
      <c r="I175" s="597">
        <v>125</v>
      </c>
      <c r="J175" s="405"/>
    </row>
    <row r="176" spans="1:10" ht="25.5" customHeight="1">
      <c r="A176" s="407">
        <v>168</v>
      </c>
      <c r="B176" s="600">
        <v>41083</v>
      </c>
      <c r="C176" s="594" t="s">
        <v>843</v>
      </c>
      <c r="D176" s="595" t="s">
        <v>844</v>
      </c>
      <c r="E176" s="596" t="s">
        <v>510</v>
      </c>
      <c r="F176" s="597">
        <v>162.5</v>
      </c>
      <c r="G176" s="597">
        <v>162.5</v>
      </c>
      <c r="H176" s="598"/>
      <c r="I176" s="597">
        <v>162.5</v>
      </c>
      <c r="J176" s="405"/>
    </row>
    <row r="177" spans="1:10" ht="25.5" customHeight="1">
      <c r="A177" s="407">
        <v>169</v>
      </c>
      <c r="B177" s="600">
        <v>41083</v>
      </c>
      <c r="C177" s="594" t="s">
        <v>845</v>
      </c>
      <c r="D177" s="595" t="s">
        <v>846</v>
      </c>
      <c r="E177" s="596" t="s">
        <v>510</v>
      </c>
      <c r="F177" s="597">
        <v>125</v>
      </c>
      <c r="G177" s="597">
        <v>125</v>
      </c>
      <c r="H177" s="598"/>
      <c r="I177" s="597">
        <v>125</v>
      </c>
      <c r="J177" s="405"/>
    </row>
    <row r="178" spans="1:10" ht="25.5" customHeight="1">
      <c r="A178" s="407">
        <v>170</v>
      </c>
      <c r="B178" s="600">
        <v>41083</v>
      </c>
      <c r="C178" s="594" t="s">
        <v>847</v>
      </c>
      <c r="D178" s="595" t="s">
        <v>848</v>
      </c>
      <c r="E178" s="596" t="s">
        <v>510</v>
      </c>
      <c r="F178" s="597">
        <v>125</v>
      </c>
      <c r="G178" s="597">
        <v>125</v>
      </c>
      <c r="H178" s="598"/>
      <c r="I178" s="597">
        <v>125</v>
      </c>
      <c r="J178" s="405"/>
    </row>
    <row r="179" spans="1:10" ht="25.5" customHeight="1">
      <c r="A179" s="407">
        <v>171</v>
      </c>
      <c r="B179" s="600">
        <v>41083</v>
      </c>
      <c r="C179" s="594" t="s">
        <v>849</v>
      </c>
      <c r="D179" s="595" t="s">
        <v>850</v>
      </c>
      <c r="E179" s="596" t="s">
        <v>510</v>
      </c>
      <c r="F179" s="597">
        <v>162.5</v>
      </c>
      <c r="G179" s="597">
        <v>162.5</v>
      </c>
      <c r="H179" s="598"/>
      <c r="I179" s="597">
        <v>162.5</v>
      </c>
      <c r="J179" s="405"/>
    </row>
    <row r="180" spans="1:10" ht="25.5" customHeight="1">
      <c r="A180" s="407">
        <v>172</v>
      </c>
      <c r="B180" s="600">
        <v>41083</v>
      </c>
      <c r="C180" s="594" t="s">
        <v>851</v>
      </c>
      <c r="D180" s="595" t="s">
        <v>852</v>
      </c>
      <c r="E180" s="596" t="s">
        <v>510</v>
      </c>
      <c r="F180" s="597">
        <v>162.5</v>
      </c>
      <c r="G180" s="597">
        <v>162.5</v>
      </c>
      <c r="H180" s="598"/>
      <c r="I180" s="597">
        <v>162.5</v>
      </c>
      <c r="J180" s="405"/>
    </row>
    <row r="181" spans="1:10" ht="25.5" customHeight="1">
      <c r="A181" s="407">
        <v>173</v>
      </c>
      <c r="B181" s="600">
        <v>41083</v>
      </c>
      <c r="C181" s="594" t="s">
        <v>853</v>
      </c>
      <c r="D181" s="595" t="s">
        <v>854</v>
      </c>
      <c r="E181" s="596" t="s">
        <v>510</v>
      </c>
      <c r="F181" s="597">
        <v>162.5</v>
      </c>
      <c r="G181" s="597">
        <v>162.5</v>
      </c>
      <c r="H181" s="598"/>
      <c r="I181" s="597">
        <v>162.5</v>
      </c>
      <c r="J181" s="405"/>
    </row>
    <row r="182" spans="1:10" ht="25.5" customHeight="1">
      <c r="A182" s="407">
        <v>174</v>
      </c>
      <c r="B182" s="600">
        <v>41083</v>
      </c>
      <c r="C182" s="594" t="s">
        <v>855</v>
      </c>
      <c r="D182" s="595" t="s">
        <v>856</v>
      </c>
      <c r="E182" s="596" t="s">
        <v>510</v>
      </c>
      <c r="F182" s="597">
        <v>162.5</v>
      </c>
      <c r="G182" s="597">
        <v>162.5</v>
      </c>
      <c r="H182" s="598"/>
      <c r="I182" s="597">
        <v>162.5</v>
      </c>
      <c r="J182" s="405"/>
    </row>
    <row r="183" spans="1:10" ht="25.5" customHeight="1">
      <c r="A183" s="407">
        <v>175</v>
      </c>
      <c r="B183" s="600">
        <v>41083</v>
      </c>
      <c r="C183" s="594" t="s">
        <v>857</v>
      </c>
      <c r="D183" s="595" t="s">
        <v>858</v>
      </c>
      <c r="E183" s="596" t="s">
        <v>510</v>
      </c>
      <c r="F183" s="597">
        <v>162.5</v>
      </c>
      <c r="G183" s="597">
        <v>162.5</v>
      </c>
      <c r="H183" s="598"/>
      <c r="I183" s="597">
        <v>162.5</v>
      </c>
      <c r="J183" s="405"/>
    </row>
    <row r="184" spans="1:10" ht="25.5" customHeight="1">
      <c r="A184" s="407">
        <v>176</v>
      </c>
      <c r="B184" s="600">
        <v>41083</v>
      </c>
      <c r="C184" s="594" t="s">
        <v>859</v>
      </c>
      <c r="D184" s="595" t="s">
        <v>860</v>
      </c>
      <c r="E184" s="596" t="s">
        <v>510</v>
      </c>
      <c r="F184" s="597">
        <v>125</v>
      </c>
      <c r="G184" s="597">
        <v>125</v>
      </c>
      <c r="H184" s="598"/>
      <c r="I184" s="597">
        <v>125</v>
      </c>
      <c r="J184" s="405"/>
    </row>
    <row r="185" spans="1:10" ht="25.5" customHeight="1">
      <c r="A185" s="407">
        <v>177</v>
      </c>
      <c r="B185" s="600">
        <v>41083</v>
      </c>
      <c r="C185" s="594" t="s">
        <v>861</v>
      </c>
      <c r="D185" s="595" t="s">
        <v>862</v>
      </c>
      <c r="E185" s="596" t="s">
        <v>510</v>
      </c>
      <c r="F185" s="597">
        <v>125</v>
      </c>
      <c r="G185" s="597">
        <v>125</v>
      </c>
      <c r="H185" s="598"/>
      <c r="I185" s="597">
        <v>125</v>
      </c>
      <c r="J185" s="405"/>
    </row>
    <row r="186" spans="1:10" ht="25.5" customHeight="1">
      <c r="A186" s="407">
        <v>178</v>
      </c>
      <c r="B186" s="600">
        <v>41083</v>
      </c>
      <c r="C186" s="594" t="s">
        <v>863</v>
      </c>
      <c r="D186" s="595" t="s">
        <v>864</v>
      </c>
      <c r="E186" s="596" t="s">
        <v>510</v>
      </c>
      <c r="F186" s="597">
        <v>162.5</v>
      </c>
      <c r="G186" s="597">
        <v>162.5</v>
      </c>
      <c r="H186" s="598"/>
      <c r="I186" s="597">
        <v>162.5</v>
      </c>
      <c r="J186" s="405"/>
    </row>
    <row r="187" spans="1:10" ht="25.5" customHeight="1">
      <c r="A187" s="407">
        <v>179</v>
      </c>
      <c r="B187" s="600">
        <v>41083</v>
      </c>
      <c r="C187" s="594" t="s">
        <v>865</v>
      </c>
      <c r="D187" s="595" t="s">
        <v>866</v>
      </c>
      <c r="E187" s="596" t="s">
        <v>510</v>
      </c>
      <c r="F187" s="597">
        <v>162.5</v>
      </c>
      <c r="G187" s="597">
        <v>162.5</v>
      </c>
      <c r="H187" s="598"/>
      <c r="I187" s="597">
        <v>162.5</v>
      </c>
      <c r="J187" s="405"/>
    </row>
    <row r="188" spans="1:10" ht="25.5" customHeight="1">
      <c r="A188" s="407">
        <v>180</v>
      </c>
      <c r="B188" s="600">
        <v>41083</v>
      </c>
      <c r="C188" s="594" t="s">
        <v>867</v>
      </c>
      <c r="D188" s="595" t="s">
        <v>868</v>
      </c>
      <c r="E188" s="596" t="s">
        <v>510</v>
      </c>
      <c r="F188" s="597">
        <v>162.5</v>
      </c>
      <c r="G188" s="597">
        <v>162.5</v>
      </c>
      <c r="H188" s="598"/>
      <c r="I188" s="597">
        <v>162.5</v>
      </c>
      <c r="J188" s="405"/>
    </row>
    <row r="189" spans="1:10" ht="25.5" customHeight="1">
      <c r="A189" s="407">
        <v>181</v>
      </c>
      <c r="B189" s="600">
        <v>41083</v>
      </c>
      <c r="C189" s="594" t="s">
        <v>869</v>
      </c>
      <c r="D189" s="595" t="s">
        <v>870</v>
      </c>
      <c r="E189" s="596" t="s">
        <v>510</v>
      </c>
      <c r="F189" s="597">
        <v>162.5</v>
      </c>
      <c r="G189" s="597">
        <v>162.5</v>
      </c>
      <c r="H189" s="598"/>
      <c r="I189" s="597">
        <v>162.5</v>
      </c>
      <c r="J189" s="405"/>
    </row>
    <row r="190" spans="1:10" ht="25.5" customHeight="1">
      <c r="A190" s="407">
        <v>182</v>
      </c>
      <c r="B190" s="600">
        <v>41083</v>
      </c>
      <c r="C190" s="594" t="s">
        <v>871</v>
      </c>
      <c r="D190" s="595" t="s">
        <v>872</v>
      </c>
      <c r="E190" s="596" t="s">
        <v>510</v>
      </c>
      <c r="F190" s="597">
        <v>100</v>
      </c>
      <c r="G190" s="597">
        <v>100</v>
      </c>
      <c r="H190" s="598"/>
      <c r="I190" s="597">
        <v>100</v>
      </c>
      <c r="J190" s="405"/>
    </row>
    <row r="191" spans="1:10" ht="25.5" customHeight="1">
      <c r="A191" s="407">
        <v>183</v>
      </c>
      <c r="B191" s="600">
        <v>41083</v>
      </c>
      <c r="C191" s="594" t="s">
        <v>873</v>
      </c>
      <c r="D191" s="595" t="s">
        <v>874</v>
      </c>
      <c r="E191" s="596" t="s">
        <v>510</v>
      </c>
      <c r="F191" s="597">
        <v>162.5</v>
      </c>
      <c r="G191" s="597">
        <v>162.5</v>
      </c>
      <c r="H191" s="598"/>
      <c r="I191" s="597">
        <v>162.5</v>
      </c>
      <c r="J191" s="405"/>
    </row>
    <row r="192" spans="1:10" ht="25.5" customHeight="1">
      <c r="A192" s="407">
        <v>184</v>
      </c>
      <c r="B192" s="600">
        <v>41083</v>
      </c>
      <c r="C192" s="594" t="s">
        <v>875</v>
      </c>
      <c r="D192" s="595" t="s">
        <v>876</v>
      </c>
      <c r="E192" s="596" t="s">
        <v>510</v>
      </c>
      <c r="F192" s="597">
        <v>100</v>
      </c>
      <c r="G192" s="597">
        <v>100</v>
      </c>
      <c r="H192" s="598"/>
      <c r="I192" s="597">
        <v>100</v>
      </c>
      <c r="J192" s="405"/>
    </row>
    <row r="193" spans="1:10" ht="25.5" customHeight="1">
      <c r="A193" s="407">
        <v>185</v>
      </c>
      <c r="B193" s="600">
        <v>41083</v>
      </c>
      <c r="C193" s="594" t="s">
        <v>877</v>
      </c>
      <c r="D193" s="595" t="s">
        <v>878</v>
      </c>
      <c r="E193" s="596" t="s">
        <v>510</v>
      </c>
      <c r="F193" s="597">
        <v>100</v>
      </c>
      <c r="G193" s="597">
        <v>100</v>
      </c>
      <c r="H193" s="598"/>
      <c r="I193" s="597">
        <v>100</v>
      </c>
      <c r="J193" s="405"/>
    </row>
    <row r="194" spans="1:10" ht="25.5" customHeight="1">
      <c r="A194" s="407">
        <v>186</v>
      </c>
      <c r="B194" s="600">
        <v>41083</v>
      </c>
      <c r="C194" s="594" t="s">
        <v>879</v>
      </c>
      <c r="D194" s="595" t="s">
        <v>880</v>
      </c>
      <c r="E194" s="596" t="s">
        <v>510</v>
      </c>
      <c r="F194" s="597">
        <v>162.5</v>
      </c>
      <c r="G194" s="597">
        <v>162.5</v>
      </c>
      <c r="H194" s="598"/>
      <c r="I194" s="597">
        <v>162.5</v>
      </c>
      <c r="J194" s="405"/>
    </row>
    <row r="195" spans="1:10" ht="25.5" customHeight="1">
      <c r="A195" s="407">
        <v>187</v>
      </c>
      <c r="B195" s="600">
        <v>41083</v>
      </c>
      <c r="C195" s="594" t="s">
        <v>881</v>
      </c>
      <c r="D195" s="595" t="s">
        <v>882</v>
      </c>
      <c r="E195" s="596" t="s">
        <v>510</v>
      </c>
      <c r="F195" s="597">
        <v>162.5</v>
      </c>
      <c r="G195" s="597">
        <v>162.5</v>
      </c>
      <c r="H195" s="598"/>
      <c r="I195" s="597">
        <v>162.5</v>
      </c>
      <c r="J195" s="405"/>
    </row>
    <row r="196" spans="1:10" ht="25.5" customHeight="1">
      <c r="A196" s="407">
        <v>188</v>
      </c>
      <c r="B196" s="600">
        <v>41083</v>
      </c>
      <c r="C196" s="594" t="s">
        <v>883</v>
      </c>
      <c r="D196" s="595" t="s">
        <v>884</v>
      </c>
      <c r="E196" s="596" t="s">
        <v>510</v>
      </c>
      <c r="F196" s="597">
        <v>125</v>
      </c>
      <c r="G196" s="597">
        <v>125</v>
      </c>
      <c r="H196" s="598"/>
      <c r="I196" s="597">
        <v>125</v>
      </c>
      <c r="J196" s="405"/>
    </row>
    <row r="197" spans="1:10" ht="25.5" customHeight="1">
      <c r="A197" s="407">
        <v>189</v>
      </c>
      <c r="B197" s="600">
        <v>41083</v>
      </c>
      <c r="C197" s="594" t="s">
        <v>885</v>
      </c>
      <c r="D197" s="595" t="s">
        <v>886</v>
      </c>
      <c r="E197" s="596" t="s">
        <v>510</v>
      </c>
      <c r="F197" s="597">
        <v>125</v>
      </c>
      <c r="G197" s="597">
        <v>125</v>
      </c>
      <c r="H197" s="598"/>
      <c r="I197" s="597">
        <v>125</v>
      </c>
      <c r="J197" s="405"/>
    </row>
    <row r="198" spans="1:10" ht="25.5" customHeight="1">
      <c r="A198" s="407">
        <v>190</v>
      </c>
      <c r="B198" s="600">
        <v>41083</v>
      </c>
      <c r="C198" s="594" t="s">
        <v>887</v>
      </c>
      <c r="D198" s="595" t="s">
        <v>888</v>
      </c>
      <c r="E198" s="596" t="s">
        <v>510</v>
      </c>
      <c r="F198" s="597">
        <v>100</v>
      </c>
      <c r="G198" s="597">
        <v>100</v>
      </c>
      <c r="H198" s="598"/>
      <c r="I198" s="597">
        <v>100</v>
      </c>
      <c r="J198" s="405"/>
    </row>
    <row r="199" spans="1:10" ht="25.5" customHeight="1">
      <c r="A199" s="407">
        <v>191</v>
      </c>
      <c r="B199" s="600">
        <v>41083</v>
      </c>
      <c r="C199" s="594" t="s">
        <v>889</v>
      </c>
      <c r="D199" s="595" t="s">
        <v>890</v>
      </c>
      <c r="E199" s="596" t="s">
        <v>510</v>
      </c>
      <c r="F199" s="597">
        <v>125</v>
      </c>
      <c r="G199" s="597">
        <v>125</v>
      </c>
      <c r="H199" s="598"/>
      <c r="I199" s="597">
        <v>125</v>
      </c>
      <c r="J199" s="405"/>
    </row>
    <row r="200" spans="1:10" ht="25.5" customHeight="1">
      <c r="A200" s="407">
        <v>192</v>
      </c>
      <c r="B200" s="600">
        <v>41083</v>
      </c>
      <c r="C200" s="594" t="s">
        <v>891</v>
      </c>
      <c r="D200" s="595" t="s">
        <v>892</v>
      </c>
      <c r="E200" s="596" t="s">
        <v>510</v>
      </c>
      <c r="F200" s="597">
        <v>162.5</v>
      </c>
      <c r="G200" s="597">
        <v>162.5</v>
      </c>
      <c r="H200" s="598"/>
      <c r="I200" s="597">
        <v>162.5</v>
      </c>
      <c r="J200" s="405"/>
    </row>
    <row r="201" spans="1:10" ht="25.5" customHeight="1">
      <c r="A201" s="407">
        <v>193</v>
      </c>
      <c r="B201" s="600">
        <v>41083</v>
      </c>
      <c r="C201" s="594" t="s">
        <v>893</v>
      </c>
      <c r="D201" s="595" t="s">
        <v>894</v>
      </c>
      <c r="E201" s="596" t="s">
        <v>510</v>
      </c>
      <c r="F201" s="597">
        <v>100</v>
      </c>
      <c r="G201" s="597">
        <v>100</v>
      </c>
      <c r="H201" s="598"/>
      <c r="I201" s="597">
        <v>100</v>
      </c>
      <c r="J201" s="405"/>
    </row>
    <row r="202" spans="1:10" ht="25.5" customHeight="1">
      <c r="A202" s="407">
        <v>194</v>
      </c>
      <c r="B202" s="600">
        <v>41083</v>
      </c>
      <c r="C202" s="594" t="s">
        <v>895</v>
      </c>
      <c r="D202" s="595" t="s">
        <v>896</v>
      </c>
      <c r="E202" s="596" t="s">
        <v>510</v>
      </c>
      <c r="F202" s="597">
        <v>125</v>
      </c>
      <c r="G202" s="597">
        <v>125</v>
      </c>
      <c r="H202" s="598"/>
      <c r="I202" s="597">
        <v>125</v>
      </c>
      <c r="J202" s="405"/>
    </row>
    <row r="203" spans="1:10" ht="25.5" customHeight="1">
      <c r="A203" s="407">
        <v>195</v>
      </c>
      <c r="B203" s="600">
        <v>41083</v>
      </c>
      <c r="C203" s="594" t="s">
        <v>897</v>
      </c>
      <c r="D203" s="595" t="s">
        <v>898</v>
      </c>
      <c r="E203" s="596" t="s">
        <v>510</v>
      </c>
      <c r="F203" s="597">
        <v>125</v>
      </c>
      <c r="G203" s="597">
        <v>125</v>
      </c>
      <c r="H203" s="598"/>
      <c r="I203" s="597">
        <v>125</v>
      </c>
      <c r="J203" s="405"/>
    </row>
    <row r="204" spans="1:10" ht="25.5" customHeight="1">
      <c r="A204" s="407">
        <v>196</v>
      </c>
      <c r="B204" s="600">
        <v>41083</v>
      </c>
      <c r="C204" s="594" t="s">
        <v>899</v>
      </c>
      <c r="D204" s="595" t="s">
        <v>900</v>
      </c>
      <c r="E204" s="596" t="s">
        <v>510</v>
      </c>
      <c r="F204" s="597">
        <v>162.5</v>
      </c>
      <c r="G204" s="597">
        <v>162.5</v>
      </c>
      <c r="H204" s="598"/>
      <c r="I204" s="597">
        <v>162.5</v>
      </c>
      <c r="J204" s="405"/>
    </row>
    <row r="205" spans="1:10" ht="25.5" customHeight="1">
      <c r="A205" s="407">
        <v>197</v>
      </c>
      <c r="B205" s="600">
        <v>41083</v>
      </c>
      <c r="C205" s="594" t="s">
        <v>901</v>
      </c>
      <c r="D205" s="595" t="s">
        <v>902</v>
      </c>
      <c r="E205" s="596" t="s">
        <v>510</v>
      </c>
      <c r="F205" s="597">
        <v>100</v>
      </c>
      <c r="G205" s="597">
        <v>100</v>
      </c>
      <c r="H205" s="598"/>
      <c r="I205" s="597">
        <v>100</v>
      </c>
      <c r="J205" s="405"/>
    </row>
    <row r="206" spans="1:10" ht="25.5" customHeight="1">
      <c r="A206" s="407">
        <v>198</v>
      </c>
      <c r="B206" s="600">
        <v>41083</v>
      </c>
      <c r="C206" s="594" t="s">
        <v>903</v>
      </c>
      <c r="D206" s="595" t="s">
        <v>904</v>
      </c>
      <c r="E206" s="596" t="s">
        <v>510</v>
      </c>
      <c r="F206" s="597">
        <v>162.5</v>
      </c>
      <c r="G206" s="597">
        <v>162.5</v>
      </c>
      <c r="H206" s="598"/>
      <c r="I206" s="597">
        <v>162.5</v>
      </c>
      <c r="J206" s="405"/>
    </row>
    <row r="207" spans="1:10" ht="25.5" customHeight="1">
      <c r="A207" s="407">
        <v>199</v>
      </c>
      <c r="B207" s="600">
        <v>41083</v>
      </c>
      <c r="C207" s="594" t="s">
        <v>513</v>
      </c>
      <c r="D207" s="595" t="s">
        <v>905</v>
      </c>
      <c r="E207" s="596" t="s">
        <v>510</v>
      </c>
      <c r="F207" s="597">
        <v>100</v>
      </c>
      <c r="G207" s="597">
        <v>100</v>
      </c>
      <c r="H207" s="598"/>
      <c r="I207" s="597">
        <v>100</v>
      </c>
      <c r="J207" s="405"/>
    </row>
    <row r="208" spans="1:10" ht="25.5" customHeight="1">
      <c r="A208" s="407">
        <v>200</v>
      </c>
      <c r="B208" s="600">
        <v>41083</v>
      </c>
      <c r="C208" s="594" t="s">
        <v>906</v>
      </c>
      <c r="D208" s="595" t="s">
        <v>907</v>
      </c>
      <c r="E208" s="596" t="s">
        <v>510</v>
      </c>
      <c r="F208" s="597">
        <v>125</v>
      </c>
      <c r="G208" s="597">
        <v>125</v>
      </c>
      <c r="H208" s="598"/>
      <c r="I208" s="597">
        <v>125</v>
      </c>
      <c r="J208" s="405"/>
    </row>
    <row r="209" spans="1:10" ht="25.5" customHeight="1">
      <c r="A209" s="407">
        <v>201</v>
      </c>
      <c r="B209" s="600">
        <v>41083</v>
      </c>
      <c r="C209" s="594" t="s">
        <v>908</v>
      </c>
      <c r="D209" s="595" t="s">
        <v>909</v>
      </c>
      <c r="E209" s="596" t="s">
        <v>510</v>
      </c>
      <c r="F209" s="597">
        <v>100</v>
      </c>
      <c r="G209" s="597">
        <v>100</v>
      </c>
      <c r="H209" s="598"/>
      <c r="I209" s="597">
        <v>100</v>
      </c>
      <c r="J209" s="405"/>
    </row>
    <row r="210" spans="1:10" ht="25.5" customHeight="1">
      <c r="A210" s="407">
        <v>202</v>
      </c>
      <c r="B210" s="600">
        <v>41083</v>
      </c>
      <c r="C210" s="594" t="s">
        <v>910</v>
      </c>
      <c r="D210" s="595" t="s">
        <v>911</v>
      </c>
      <c r="E210" s="596" t="s">
        <v>510</v>
      </c>
      <c r="F210" s="597">
        <v>100</v>
      </c>
      <c r="G210" s="597">
        <v>100</v>
      </c>
      <c r="H210" s="598"/>
      <c r="I210" s="597">
        <v>100</v>
      </c>
      <c r="J210" s="405"/>
    </row>
    <row r="211" spans="1:10" ht="25.5" customHeight="1">
      <c r="A211" s="407">
        <v>203</v>
      </c>
      <c r="B211" s="600">
        <v>41083</v>
      </c>
      <c r="C211" s="594" t="s">
        <v>912</v>
      </c>
      <c r="D211" s="595" t="s">
        <v>913</v>
      </c>
      <c r="E211" s="596" t="s">
        <v>510</v>
      </c>
      <c r="F211" s="597">
        <v>100</v>
      </c>
      <c r="G211" s="597">
        <v>100</v>
      </c>
      <c r="H211" s="598"/>
      <c r="I211" s="597">
        <v>100</v>
      </c>
      <c r="J211" s="405"/>
    </row>
    <row r="212" spans="1:10" ht="25.5" customHeight="1">
      <c r="A212" s="407">
        <v>204</v>
      </c>
      <c r="B212" s="600">
        <v>41083</v>
      </c>
      <c r="C212" s="594" t="s">
        <v>914</v>
      </c>
      <c r="D212" s="595" t="s">
        <v>915</v>
      </c>
      <c r="E212" s="596" t="s">
        <v>510</v>
      </c>
      <c r="F212" s="597">
        <v>125</v>
      </c>
      <c r="G212" s="597">
        <v>125</v>
      </c>
      <c r="H212" s="598"/>
      <c r="I212" s="597">
        <v>125</v>
      </c>
      <c r="J212" s="405"/>
    </row>
    <row r="213" spans="1:10" ht="25.5" customHeight="1">
      <c r="A213" s="407">
        <v>205</v>
      </c>
      <c r="B213" s="600">
        <v>41083</v>
      </c>
      <c r="C213" s="594" t="s">
        <v>916</v>
      </c>
      <c r="D213" s="595" t="s">
        <v>917</v>
      </c>
      <c r="E213" s="596" t="s">
        <v>510</v>
      </c>
      <c r="F213" s="597">
        <v>162.5</v>
      </c>
      <c r="G213" s="597">
        <v>162.5</v>
      </c>
      <c r="H213" s="598"/>
      <c r="I213" s="597">
        <v>162.5</v>
      </c>
      <c r="J213" s="405"/>
    </row>
    <row r="214" spans="1:10" ht="25.5" customHeight="1">
      <c r="A214" s="407">
        <v>206</v>
      </c>
      <c r="B214" s="600">
        <v>41083</v>
      </c>
      <c r="C214" s="594" t="s">
        <v>918</v>
      </c>
      <c r="D214" s="595" t="s">
        <v>919</v>
      </c>
      <c r="E214" s="596" t="s">
        <v>510</v>
      </c>
      <c r="F214" s="597">
        <v>162.5</v>
      </c>
      <c r="G214" s="597">
        <v>162.5</v>
      </c>
      <c r="H214" s="598"/>
      <c r="I214" s="597">
        <v>162.5</v>
      </c>
      <c r="J214" s="405"/>
    </row>
    <row r="215" spans="1:10" ht="25.5" customHeight="1">
      <c r="A215" s="407">
        <v>207</v>
      </c>
      <c r="B215" s="600">
        <v>41083</v>
      </c>
      <c r="C215" s="594" t="s">
        <v>920</v>
      </c>
      <c r="D215" s="595" t="s">
        <v>921</v>
      </c>
      <c r="E215" s="596" t="s">
        <v>510</v>
      </c>
      <c r="F215" s="597">
        <v>125</v>
      </c>
      <c r="G215" s="597">
        <v>125</v>
      </c>
      <c r="H215" s="598"/>
      <c r="I215" s="597">
        <v>125</v>
      </c>
      <c r="J215" s="405"/>
    </row>
    <row r="216" spans="1:10" ht="25.5" customHeight="1">
      <c r="A216" s="407">
        <v>208</v>
      </c>
      <c r="B216" s="600">
        <v>41083</v>
      </c>
      <c r="C216" s="594" t="s">
        <v>922</v>
      </c>
      <c r="D216" s="595" t="s">
        <v>923</v>
      </c>
      <c r="E216" s="596" t="s">
        <v>510</v>
      </c>
      <c r="F216" s="597">
        <v>162.5</v>
      </c>
      <c r="G216" s="597">
        <v>162.5</v>
      </c>
      <c r="H216" s="598"/>
      <c r="I216" s="597">
        <v>162.5</v>
      </c>
      <c r="J216" s="405"/>
    </row>
    <row r="217" spans="1:10" ht="25.5" customHeight="1">
      <c r="A217" s="407">
        <v>209</v>
      </c>
      <c r="B217" s="600">
        <v>41083</v>
      </c>
      <c r="C217" s="594" t="s">
        <v>924</v>
      </c>
      <c r="D217" s="595" t="s">
        <v>925</v>
      </c>
      <c r="E217" s="596" t="s">
        <v>510</v>
      </c>
      <c r="F217" s="597">
        <v>125</v>
      </c>
      <c r="G217" s="597">
        <v>125</v>
      </c>
      <c r="H217" s="598"/>
      <c r="I217" s="597">
        <v>125</v>
      </c>
      <c r="J217" s="405"/>
    </row>
    <row r="218" spans="1:10" ht="25.5" customHeight="1">
      <c r="A218" s="407">
        <v>210</v>
      </c>
      <c r="B218" s="600">
        <v>41066</v>
      </c>
      <c r="C218" s="594" t="s">
        <v>926</v>
      </c>
      <c r="D218" s="595" t="s">
        <v>927</v>
      </c>
      <c r="E218" s="596" t="s">
        <v>510</v>
      </c>
      <c r="F218" s="597">
        <v>125</v>
      </c>
      <c r="G218" s="597">
        <v>125</v>
      </c>
      <c r="H218" s="598"/>
      <c r="I218" s="597">
        <v>125</v>
      </c>
      <c r="J218" s="405"/>
    </row>
    <row r="219" spans="1:10" ht="25.5" customHeight="1">
      <c r="A219" s="407">
        <v>211</v>
      </c>
      <c r="B219" s="600">
        <v>41083</v>
      </c>
      <c r="C219" s="594" t="s">
        <v>928</v>
      </c>
      <c r="D219" s="595" t="s">
        <v>929</v>
      </c>
      <c r="E219" s="596" t="s">
        <v>510</v>
      </c>
      <c r="F219" s="597">
        <v>125</v>
      </c>
      <c r="G219" s="597">
        <v>125</v>
      </c>
      <c r="H219" s="598"/>
      <c r="I219" s="597">
        <v>125</v>
      </c>
      <c r="J219" s="405"/>
    </row>
    <row r="220" spans="1:10" ht="25.5" customHeight="1">
      <c r="A220" s="407">
        <v>212</v>
      </c>
      <c r="B220" s="600">
        <v>41083</v>
      </c>
      <c r="C220" s="594" t="s">
        <v>930</v>
      </c>
      <c r="D220" s="595" t="s">
        <v>931</v>
      </c>
      <c r="E220" s="596" t="s">
        <v>510</v>
      </c>
      <c r="F220" s="597">
        <v>125</v>
      </c>
      <c r="G220" s="597">
        <v>125</v>
      </c>
      <c r="H220" s="598"/>
      <c r="I220" s="597">
        <v>125</v>
      </c>
      <c r="J220" s="405"/>
    </row>
    <row r="221" spans="1:10" ht="25.5" customHeight="1">
      <c r="A221" s="599">
        <v>213</v>
      </c>
      <c r="B221" s="600">
        <v>41083</v>
      </c>
      <c r="C221" s="601" t="s">
        <v>932</v>
      </c>
      <c r="D221" s="602" t="s">
        <v>933</v>
      </c>
      <c r="E221" s="603" t="s">
        <v>510</v>
      </c>
      <c r="F221" s="604">
        <v>100</v>
      </c>
      <c r="G221" s="604">
        <v>100</v>
      </c>
      <c r="H221" s="588"/>
      <c r="I221" s="604">
        <v>100</v>
      </c>
      <c r="J221" s="405"/>
    </row>
    <row r="222" spans="1:10" ht="25.5" customHeight="1">
      <c r="A222" s="407">
        <v>214</v>
      </c>
      <c r="B222" s="600">
        <v>41083</v>
      </c>
      <c r="C222" s="594" t="s">
        <v>934</v>
      </c>
      <c r="D222" s="595" t="s">
        <v>935</v>
      </c>
      <c r="E222" s="596" t="s">
        <v>510</v>
      </c>
      <c r="F222" s="597">
        <v>100</v>
      </c>
      <c r="G222" s="597">
        <v>100</v>
      </c>
      <c r="H222" s="598"/>
      <c r="I222" s="597">
        <v>100</v>
      </c>
      <c r="J222" s="405"/>
    </row>
    <row r="223" spans="1:10" ht="25.5" customHeight="1">
      <c r="A223" s="407">
        <v>215</v>
      </c>
      <c r="B223" s="600">
        <v>41083</v>
      </c>
      <c r="C223" s="594" t="s">
        <v>936</v>
      </c>
      <c r="D223" s="595" t="s">
        <v>937</v>
      </c>
      <c r="E223" s="596" t="s">
        <v>510</v>
      </c>
      <c r="F223" s="597">
        <v>100</v>
      </c>
      <c r="G223" s="597">
        <v>100</v>
      </c>
      <c r="H223" s="598"/>
      <c r="I223" s="597">
        <v>100</v>
      </c>
      <c r="J223" s="405"/>
    </row>
    <row r="224" spans="1:10" ht="25.5" customHeight="1">
      <c r="A224" s="407">
        <v>216</v>
      </c>
      <c r="B224" s="600">
        <v>41083</v>
      </c>
      <c r="C224" s="594" t="s">
        <v>938</v>
      </c>
      <c r="D224" s="595" t="s">
        <v>939</v>
      </c>
      <c r="E224" s="596" t="s">
        <v>510</v>
      </c>
      <c r="F224" s="597">
        <v>162.5</v>
      </c>
      <c r="G224" s="597">
        <v>162.5</v>
      </c>
      <c r="H224" s="598"/>
      <c r="I224" s="597">
        <v>162.5</v>
      </c>
      <c r="J224" s="405"/>
    </row>
    <row r="225" spans="1:10" ht="25.5" customHeight="1">
      <c r="A225" s="407">
        <v>217</v>
      </c>
      <c r="B225" s="600">
        <v>41083</v>
      </c>
      <c r="C225" s="594" t="s">
        <v>940</v>
      </c>
      <c r="D225" s="595" t="s">
        <v>941</v>
      </c>
      <c r="E225" s="596" t="s">
        <v>510</v>
      </c>
      <c r="F225" s="597">
        <v>162.5</v>
      </c>
      <c r="G225" s="597">
        <v>162.5</v>
      </c>
      <c r="H225" s="598"/>
      <c r="I225" s="597">
        <v>162.5</v>
      </c>
      <c r="J225" s="405"/>
    </row>
    <row r="226" spans="1:10" ht="25.5" customHeight="1">
      <c r="A226" s="407">
        <v>218</v>
      </c>
      <c r="B226" s="600">
        <v>41084</v>
      </c>
      <c r="C226" s="594" t="s">
        <v>942</v>
      </c>
      <c r="D226" s="595" t="s">
        <v>943</v>
      </c>
      <c r="E226" s="596" t="s">
        <v>510</v>
      </c>
      <c r="F226" s="597">
        <v>125</v>
      </c>
      <c r="G226" s="597">
        <v>125</v>
      </c>
      <c r="H226" s="598"/>
      <c r="I226" s="597">
        <v>125</v>
      </c>
      <c r="J226" s="405"/>
    </row>
    <row r="227" spans="1:10" ht="25.5" customHeight="1">
      <c r="A227" s="407">
        <v>219</v>
      </c>
      <c r="B227" s="600">
        <v>41083</v>
      </c>
      <c r="C227" s="594" t="s">
        <v>944</v>
      </c>
      <c r="D227" s="595" t="s">
        <v>945</v>
      </c>
      <c r="E227" s="596" t="s">
        <v>510</v>
      </c>
      <c r="F227" s="597">
        <v>162.5</v>
      </c>
      <c r="G227" s="597">
        <v>162.5</v>
      </c>
      <c r="H227" s="598"/>
      <c r="I227" s="597">
        <v>162.5</v>
      </c>
      <c r="J227" s="405"/>
    </row>
    <row r="228" spans="1:10" ht="25.5" customHeight="1">
      <c r="A228" s="407">
        <v>220</v>
      </c>
      <c r="B228" s="600">
        <v>41084</v>
      </c>
      <c r="C228" s="594" t="s">
        <v>946</v>
      </c>
      <c r="D228" s="595" t="s">
        <v>947</v>
      </c>
      <c r="E228" s="596" t="s">
        <v>510</v>
      </c>
      <c r="F228" s="597">
        <v>125</v>
      </c>
      <c r="G228" s="597">
        <v>125</v>
      </c>
      <c r="H228" s="598"/>
      <c r="I228" s="597">
        <v>125</v>
      </c>
      <c r="J228" s="405"/>
    </row>
    <row r="229" spans="1:10" ht="25.5" customHeight="1">
      <c r="A229" s="599">
        <v>221</v>
      </c>
      <c r="B229" s="600">
        <v>41084</v>
      </c>
      <c r="C229" s="601" t="s">
        <v>948</v>
      </c>
      <c r="D229" s="602" t="s">
        <v>949</v>
      </c>
      <c r="E229" s="603" t="s">
        <v>510</v>
      </c>
      <c r="F229" s="604">
        <v>125</v>
      </c>
      <c r="G229" s="604">
        <v>125</v>
      </c>
      <c r="H229" s="588"/>
      <c r="I229" s="604">
        <v>125</v>
      </c>
      <c r="J229" s="405"/>
    </row>
    <row r="230" spans="1:10" ht="25.5" customHeight="1">
      <c r="A230" s="599">
        <v>222</v>
      </c>
      <c r="B230" s="600">
        <v>41084</v>
      </c>
      <c r="C230" s="601" t="s">
        <v>950</v>
      </c>
      <c r="D230" s="602" t="s">
        <v>951</v>
      </c>
      <c r="E230" s="603" t="s">
        <v>510</v>
      </c>
      <c r="F230" s="604">
        <v>162.5</v>
      </c>
      <c r="G230" s="604">
        <v>162.5</v>
      </c>
      <c r="H230" s="588"/>
      <c r="I230" s="604">
        <v>162.5</v>
      </c>
      <c r="J230" s="405"/>
    </row>
    <row r="231" spans="1:10" ht="25.5" customHeight="1">
      <c r="A231" s="599">
        <v>223</v>
      </c>
      <c r="B231" s="600">
        <v>41083</v>
      </c>
      <c r="C231" s="601" t="s">
        <v>952</v>
      </c>
      <c r="D231" s="602" t="s">
        <v>953</v>
      </c>
      <c r="E231" s="603" t="s">
        <v>510</v>
      </c>
      <c r="F231" s="604">
        <v>162.5</v>
      </c>
      <c r="G231" s="604">
        <v>162.5</v>
      </c>
      <c r="H231" s="588"/>
      <c r="I231" s="604">
        <v>162.5</v>
      </c>
      <c r="J231" s="405"/>
    </row>
    <row r="232" spans="1:10" ht="25.5" customHeight="1">
      <c r="A232" s="599">
        <v>224</v>
      </c>
      <c r="B232" s="600">
        <v>41083</v>
      </c>
      <c r="C232" s="601" t="s">
        <v>954</v>
      </c>
      <c r="D232" s="602" t="s">
        <v>955</v>
      </c>
      <c r="E232" s="603" t="s">
        <v>510</v>
      </c>
      <c r="F232" s="604">
        <v>162.5</v>
      </c>
      <c r="G232" s="604">
        <v>162.5</v>
      </c>
      <c r="H232" s="588"/>
      <c r="I232" s="604">
        <v>162.5</v>
      </c>
      <c r="J232" s="405"/>
    </row>
    <row r="233" spans="1:10" ht="25.5" customHeight="1">
      <c r="A233" s="599">
        <v>225</v>
      </c>
      <c r="B233" s="600">
        <v>41084</v>
      </c>
      <c r="C233" s="601" t="s">
        <v>956</v>
      </c>
      <c r="D233" s="602" t="s">
        <v>957</v>
      </c>
      <c r="E233" s="603" t="s">
        <v>510</v>
      </c>
      <c r="F233" s="604">
        <v>100</v>
      </c>
      <c r="G233" s="604">
        <v>100</v>
      </c>
      <c r="H233" s="588"/>
      <c r="I233" s="604">
        <v>100</v>
      </c>
      <c r="J233" s="405"/>
    </row>
    <row r="234" spans="1:10" ht="25.5" customHeight="1">
      <c r="A234" s="599">
        <v>226</v>
      </c>
      <c r="B234" s="600">
        <v>41084</v>
      </c>
      <c r="C234" s="601" t="s">
        <v>958</v>
      </c>
      <c r="D234" s="602" t="s">
        <v>959</v>
      </c>
      <c r="E234" s="603" t="s">
        <v>510</v>
      </c>
      <c r="F234" s="604">
        <v>100</v>
      </c>
      <c r="G234" s="604">
        <v>100</v>
      </c>
      <c r="H234" s="588"/>
      <c r="I234" s="604">
        <v>100</v>
      </c>
      <c r="J234" s="405"/>
    </row>
    <row r="235" spans="1:10" ht="25.5" customHeight="1">
      <c r="A235" s="599">
        <v>227</v>
      </c>
      <c r="B235" s="600">
        <v>41084</v>
      </c>
      <c r="C235" s="601" t="s">
        <v>960</v>
      </c>
      <c r="D235" s="602" t="s">
        <v>961</v>
      </c>
      <c r="E235" s="603" t="s">
        <v>510</v>
      </c>
      <c r="F235" s="604">
        <v>100</v>
      </c>
      <c r="G235" s="604">
        <v>100</v>
      </c>
      <c r="H235" s="588"/>
      <c r="I235" s="604">
        <v>100</v>
      </c>
      <c r="J235" s="405"/>
    </row>
    <row r="236" spans="1:10" ht="25.5" customHeight="1">
      <c r="A236" s="599">
        <v>228</v>
      </c>
      <c r="B236" s="600">
        <v>41084</v>
      </c>
      <c r="C236" s="601" t="s">
        <v>962</v>
      </c>
      <c r="D236" s="602" t="s">
        <v>963</v>
      </c>
      <c r="E236" s="603" t="s">
        <v>510</v>
      </c>
      <c r="F236" s="604">
        <v>125</v>
      </c>
      <c r="G236" s="604">
        <v>125</v>
      </c>
      <c r="H236" s="588"/>
      <c r="I236" s="604">
        <v>125</v>
      </c>
      <c r="J236" s="405"/>
    </row>
    <row r="237" spans="1:10" ht="25.5" customHeight="1">
      <c r="A237" s="599">
        <v>229</v>
      </c>
      <c r="B237" s="600">
        <v>41084</v>
      </c>
      <c r="C237" s="601" t="s">
        <v>964</v>
      </c>
      <c r="D237" s="602" t="s">
        <v>965</v>
      </c>
      <c r="E237" s="603" t="s">
        <v>510</v>
      </c>
      <c r="F237" s="604">
        <v>100</v>
      </c>
      <c r="G237" s="604">
        <v>100</v>
      </c>
      <c r="H237" s="588"/>
      <c r="I237" s="604">
        <v>100</v>
      </c>
      <c r="J237" s="405"/>
    </row>
    <row r="238" spans="1:10" ht="25.5" customHeight="1">
      <c r="A238" s="599">
        <v>230</v>
      </c>
      <c r="B238" s="600">
        <v>41084</v>
      </c>
      <c r="C238" s="601" t="s">
        <v>966</v>
      </c>
      <c r="D238" s="602" t="s">
        <v>967</v>
      </c>
      <c r="E238" s="603" t="s">
        <v>510</v>
      </c>
      <c r="F238" s="604">
        <v>125</v>
      </c>
      <c r="G238" s="604">
        <v>125</v>
      </c>
      <c r="H238" s="588"/>
      <c r="I238" s="604">
        <v>125</v>
      </c>
      <c r="J238" s="405"/>
    </row>
    <row r="239" spans="1:10" ht="25.5" customHeight="1">
      <c r="A239" s="599">
        <v>231</v>
      </c>
      <c r="B239" s="600">
        <v>41084</v>
      </c>
      <c r="C239" s="601" t="s">
        <v>968</v>
      </c>
      <c r="D239" s="602" t="s">
        <v>969</v>
      </c>
      <c r="E239" s="603" t="s">
        <v>510</v>
      </c>
      <c r="F239" s="604">
        <v>125</v>
      </c>
      <c r="G239" s="604">
        <v>125</v>
      </c>
      <c r="H239" s="588"/>
      <c r="I239" s="604">
        <v>125</v>
      </c>
      <c r="J239" s="405"/>
    </row>
    <row r="240" spans="1:10" ht="25.5" customHeight="1">
      <c r="A240" s="599">
        <v>232</v>
      </c>
      <c r="B240" s="600">
        <v>41084</v>
      </c>
      <c r="C240" s="601" t="s">
        <v>970</v>
      </c>
      <c r="D240" s="602" t="s">
        <v>971</v>
      </c>
      <c r="E240" s="603" t="s">
        <v>510</v>
      </c>
      <c r="F240" s="604">
        <v>162.5</v>
      </c>
      <c r="G240" s="604">
        <v>162.5</v>
      </c>
      <c r="H240" s="588"/>
      <c r="I240" s="604">
        <v>162.5</v>
      </c>
      <c r="J240" s="405"/>
    </row>
    <row r="241" spans="1:10" ht="25.5" customHeight="1">
      <c r="A241" s="599">
        <v>233</v>
      </c>
      <c r="B241" s="600">
        <v>41084</v>
      </c>
      <c r="C241" s="601" t="s">
        <v>972</v>
      </c>
      <c r="D241" s="602" t="s">
        <v>973</v>
      </c>
      <c r="E241" s="603" t="s">
        <v>510</v>
      </c>
      <c r="F241" s="604">
        <v>125</v>
      </c>
      <c r="G241" s="604">
        <v>125</v>
      </c>
      <c r="H241" s="588"/>
      <c r="I241" s="604">
        <v>125</v>
      </c>
      <c r="J241" s="405"/>
    </row>
    <row r="242" spans="1:10" ht="25.5" customHeight="1">
      <c r="A242" s="407">
        <v>234</v>
      </c>
      <c r="B242" s="600">
        <v>41084</v>
      </c>
      <c r="C242" s="594" t="s">
        <v>974</v>
      </c>
      <c r="D242" s="595" t="s">
        <v>975</v>
      </c>
      <c r="E242" s="596" t="s">
        <v>510</v>
      </c>
      <c r="F242" s="597">
        <v>100</v>
      </c>
      <c r="G242" s="597">
        <v>100</v>
      </c>
      <c r="H242" s="598"/>
      <c r="I242" s="597">
        <v>100</v>
      </c>
      <c r="J242" s="405"/>
    </row>
    <row r="243" spans="1:10" ht="25.5" customHeight="1">
      <c r="A243" s="407">
        <v>235</v>
      </c>
      <c r="B243" s="600">
        <v>41083</v>
      </c>
      <c r="C243" s="594" t="s">
        <v>976</v>
      </c>
      <c r="D243" s="595" t="s">
        <v>977</v>
      </c>
      <c r="E243" s="596" t="s">
        <v>510</v>
      </c>
      <c r="F243" s="597">
        <v>100</v>
      </c>
      <c r="G243" s="597">
        <v>100</v>
      </c>
      <c r="H243" s="598"/>
      <c r="I243" s="597">
        <v>100</v>
      </c>
      <c r="J243" s="405"/>
    </row>
    <row r="244" spans="1:10" ht="25.5" customHeight="1">
      <c r="A244" s="407">
        <v>236</v>
      </c>
      <c r="B244" s="600">
        <v>41083</v>
      </c>
      <c r="C244" s="594" t="s">
        <v>978</v>
      </c>
      <c r="D244" s="595" t="s">
        <v>979</v>
      </c>
      <c r="E244" s="596" t="s">
        <v>510</v>
      </c>
      <c r="F244" s="597">
        <v>100</v>
      </c>
      <c r="G244" s="597">
        <v>100</v>
      </c>
      <c r="H244" s="598"/>
      <c r="I244" s="597">
        <v>100</v>
      </c>
      <c r="J244" s="405"/>
    </row>
    <row r="245" spans="1:10" ht="25.5" customHeight="1">
      <c r="A245" s="407">
        <v>237</v>
      </c>
      <c r="B245" s="600">
        <v>41083</v>
      </c>
      <c r="C245" s="594" t="s">
        <v>980</v>
      </c>
      <c r="D245" s="595" t="s">
        <v>981</v>
      </c>
      <c r="E245" s="596" t="s">
        <v>510</v>
      </c>
      <c r="F245" s="597">
        <v>100</v>
      </c>
      <c r="G245" s="597">
        <v>100</v>
      </c>
      <c r="H245" s="598"/>
      <c r="I245" s="597">
        <v>100</v>
      </c>
      <c r="J245" s="405"/>
    </row>
    <row r="246" spans="1:10" ht="25.5" customHeight="1">
      <c r="A246" s="407">
        <v>238</v>
      </c>
      <c r="B246" s="600">
        <v>41083</v>
      </c>
      <c r="C246" s="594" t="s">
        <v>982</v>
      </c>
      <c r="D246" s="595" t="s">
        <v>983</v>
      </c>
      <c r="E246" s="596" t="s">
        <v>510</v>
      </c>
      <c r="F246" s="597">
        <v>125</v>
      </c>
      <c r="G246" s="597">
        <v>125</v>
      </c>
      <c r="H246" s="598"/>
      <c r="I246" s="597">
        <v>125</v>
      </c>
      <c r="J246" s="405"/>
    </row>
    <row r="247" spans="1:10" ht="25.5" customHeight="1">
      <c r="A247" s="407">
        <v>239</v>
      </c>
      <c r="B247" s="600">
        <v>41083</v>
      </c>
      <c r="C247" s="594" t="s">
        <v>984</v>
      </c>
      <c r="D247" s="595" t="s">
        <v>985</v>
      </c>
      <c r="E247" s="596" t="s">
        <v>510</v>
      </c>
      <c r="F247" s="597">
        <v>100</v>
      </c>
      <c r="G247" s="597">
        <v>100</v>
      </c>
      <c r="H247" s="598"/>
      <c r="I247" s="597">
        <v>100</v>
      </c>
      <c r="J247" s="405"/>
    </row>
    <row r="248" spans="1:10" ht="25.5" customHeight="1">
      <c r="A248" s="407">
        <v>240</v>
      </c>
      <c r="B248" s="600">
        <v>41083</v>
      </c>
      <c r="C248" s="594" t="s">
        <v>986</v>
      </c>
      <c r="D248" s="595" t="s">
        <v>987</v>
      </c>
      <c r="E248" s="596" t="s">
        <v>510</v>
      </c>
      <c r="F248" s="597">
        <v>162.5</v>
      </c>
      <c r="G248" s="597">
        <v>162.5</v>
      </c>
      <c r="H248" s="598"/>
      <c r="I248" s="597">
        <v>162.5</v>
      </c>
      <c r="J248" s="405"/>
    </row>
    <row r="249" spans="1:10" ht="25.5" customHeight="1">
      <c r="A249" s="407">
        <v>241</v>
      </c>
      <c r="B249" s="600">
        <v>41083</v>
      </c>
      <c r="C249" s="594" t="s">
        <v>988</v>
      </c>
      <c r="D249" s="595" t="s">
        <v>989</v>
      </c>
      <c r="E249" s="596" t="s">
        <v>510</v>
      </c>
      <c r="F249" s="597">
        <v>125</v>
      </c>
      <c r="G249" s="597">
        <v>125</v>
      </c>
      <c r="H249" s="598"/>
      <c r="I249" s="597">
        <v>125</v>
      </c>
      <c r="J249" s="405"/>
    </row>
    <row r="250" spans="1:10" ht="25.5" customHeight="1">
      <c r="A250" s="407">
        <v>242</v>
      </c>
      <c r="B250" s="600">
        <v>41083</v>
      </c>
      <c r="C250" s="594" t="s">
        <v>990</v>
      </c>
      <c r="D250" s="595" t="s">
        <v>991</v>
      </c>
      <c r="E250" s="596" t="s">
        <v>510</v>
      </c>
      <c r="F250" s="597">
        <v>162.5</v>
      </c>
      <c r="G250" s="597">
        <v>162.5</v>
      </c>
      <c r="H250" s="598"/>
      <c r="I250" s="597">
        <v>162.5</v>
      </c>
      <c r="J250" s="405"/>
    </row>
    <row r="251" spans="1:10" ht="25.5" customHeight="1">
      <c r="A251" s="407">
        <v>243</v>
      </c>
      <c r="B251" s="600">
        <v>41083</v>
      </c>
      <c r="C251" s="594" t="s">
        <v>992</v>
      </c>
      <c r="D251" s="595" t="s">
        <v>993</v>
      </c>
      <c r="E251" s="596" t="s">
        <v>510</v>
      </c>
      <c r="F251" s="597">
        <v>125</v>
      </c>
      <c r="G251" s="597">
        <v>125</v>
      </c>
      <c r="H251" s="598"/>
      <c r="I251" s="597">
        <v>125</v>
      </c>
      <c r="J251" s="405"/>
    </row>
    <row r="252" spans="1:10" ht="32.25" customHeight="1">
      <c r="A252" s="407">
        <v>244</v>
      </c>
      <c r="B252" s="600">
        <v>41083</v>
      </c>
      <c r="C252" s="594" t="s">
        <v>994</v>
      </c>
      <c r="D252" s="595" t="s">
        <v>995</v>
      </c>
      <c r="E252" s="596" t="s">
        <v>510</v>
      </c>
      <c r="F252" s="597">
        <v>125</v>
      </c>
      <c r="G252" s="597">
        <v>125</v>
      </c>
      <c r="H252" s="598"/>
      <c r="I252" s="597">
        <v>125</v>
      </c>
      <c r="J252" s="405"/>
    </row>
    <row r="253" spans="1:10" ht="32.25" customHeight="1">
      <c r="A253" s="407">
        <v>245</v>
      </c>
      <c r="B253" s="600">
        <v>41083</v>
      </c>
      <c r="C253" s="594" t="s">
        <v>996</v>
      </c>
      <c r="D253" s="595" t="s">
        <v>997</v>
      </c>
      <c r="E253" s="596" t="s">
        <v>510</v>
      </c>
      <c r="F253" s="597">
        <v>162.5</v>
      </c>
      <c r="G253" s="597">
        <v>162.5</v>
      </c>
      <c r="H253" s="598"/>
      <c r="I253" s="597">
        <v>162.5</v>
      </c>
      <c r="J253" s="405"/>
    </row>
    <row r="254" spans="1:10" ht="32.25" customHeight="1">
      <c r="A254" s="407">
        <v>246</v>
      </c>
      <c r="B254" s="600">
        <v>41083</v>
      </c>
      <c r="C254" s="594" t="s">
        <v>998</v>
      </c>
      <c r="D254" s="595" t="s">
        <v>999</v>
      </c>
      <c r="E254" s="596" t="s">
        <v>510</v>
      </c>
      <c r="F254" s="597">
        <v>125</v>
      </c>
      <c r="G254" s="597">
        <v>125</v>
      </c>
      <c r="H254" s="598"/>
      <c r="I254" s="597">
        <v>125</v>
      </c>
      <c r="J254" s="405"/>
    </row>
    <row r="255" spans="1:10" ht="32.25" customHeight="1">
      <c r="A255" s="407">
        <v>247</v>
      </c>
      <c r="B255" s="600">
        <v>41083</v>
      </c>
      <c r="C255" s="594" t="s">
        <v>1000</v>
      </c>
      <c r="D255" s="595" t="s">
        <v>1001</v>
      </c>
      <c r="E255" s="596" t="s">
        <v>510</v>
      </c>
      <c r="F255" s="597">
        <v>125</v>
      </c>
      <c r="G255" s="597">
        <v>125</v>
      </c>
      <c r="H255" s="598"/>
      <c r="I255" s="597">
        <v>125</v>
      </c>
      <c r="J255" s="405"/>
    </row>
    <row r="256" spans="1:10" ht="32.25" customHeight="1">
      <c r="A256" s="407">
        <v>248</v>
      </c>
      <c r="B256" s="600">
        <v>41083</v>
      </c>
      <c r="C256" s="594" t="s">
        <v>1002</v>
      </c>
      <c r="D256" s="595" t="s">
        <v>1003</v>
      </c>
      <c r="E256" s="596" t="s">
        <v>510</v>
      </c>
      <c r="F256" s="597">
        <v>125</v>
      </c>
      <c r="G256" s="597">
        <v>125</v>
      </c>
      <c r="H256" s="598"/>
      <c r="I256" s="597">
        <v>125</v>
      </c>
      <c r="J256" s="405"/>
    </row>
    <row r="257" spans="1:10" ht="32.25" customHeight="1">
      <c r="A257" s="407">
        <v>249</v>
      </c>
      <c r="B257" s="600">
        <v>41083</v>
      </c>
      <c r="C257" s="594" t="s">
        <v>1004</v>
      </c>
      <c r="D257" s="595" t="s">
        <v>1005</v>
      </c>
      <c r="E257" s="596" t="s">
        <v>510</v>
      </c>
      <c r="F257" s="597">
        <v>162.5</v>
      </c>
      <c r="G257" s="597">
        <v>162.5</v>
      </c>
      <c r="H257" s="598"/>
      <c r="I257" s="597">
        <v>162.5</v>
      </c>
      <c r="J257" s="405"/>
    </row>
    <row r="258" spans="1:10" ht="32.25" customHeight="1">
      <c r="A258" s="407">
        <v>250</v>
      </c>
      <c r="B258" s="600">
        <v>41083</v>
      </c>
      <c r="C258" s="594" t="s">
        <v>1006</v>
      </c>
      <c r="D258" s="595" t="s">
        <v>1007</v>
      </c>
      <c r="E258" s="596" t="s">
        <v>510</v>
      </c>
      <c r="F258" s="597">
        <v>162.5</v>
      </c>
      <c r="G258" s="597">
        <v>162.5</v>
      </c>
      <c r="H258" s="598"/>
      <c r="I258" s="597">
        <v>162.5</v>
      </c>
      <c r="J258" s="405"/>
    </row>
    <row r="259" spans="1:10" ht="32.25" customHeight="1">
      <c r="A259" s="407">
        <v>251</v>
      </c>
      <c r="B259" s="600">
        <v>41083</v>
      </c>
      <c r="C259" s="594" t="s">
        <v>1008</v>
      </c>
      <c r="D259" s="595" t="s">
        <v>1009</v>
      </c>
      <c r="E259" s="596" t="s">
        <v>510</v>
      </c>
      <c r="F259" s="597">
        <v>100</v>
      </c>
      <c r="G259" s="597">
        <v>100</v>
      </c>
      <c r="H259" s="598"/>
      <c r="I259" s="597">
        <v>100</v>
      </c>
      <c r="J259" s="405"/>
    </row>
    <row r="260" spans="1:10" ht="32.25" customHeight="1">
      <c r="A260" s="407">
        <v>252</v>
      </c>
      <c r="B260" s="600">
        <v>41083</v>
      </c>
      <c r="C260" s="594" t="s">
        <v>1010</v>
      </c>
      <c r="D260" s="595" t="s">
        <v>1011</v>
      </c>
      <c r="E260" s="596" t="s">
        <v>510</v>
      </c>
      <c r="F260" s="597">
        <v>100</v>
      </c>
      <c r="G260" s="597">
        <v>100</v>
      </c>
      <c r="H260" s="598"/>
      <c r="I260" s="597">
        <v>100</v>
      </c>
      <c r="J260" s="405"/>
    </row>
    <row r="261" spans="1:10" ht="32.25" customHeight="1">
      <c r="A261" s="407">
        <v>253</v>
      </c>
      <c r="B261" s="600">
        <v>41083</v>
      </c>
      <c r="C261" s="594" t="s">
        <v>1012</v>
      </c>
      <c r="D261" s="595" t="s">
        <v>1013</v>
      </c>
      <c r="E261" s="596" t="s">
        <v>510</v>
      </c>
      <c r="F261" s="597">
        <v>162.5</v>
      </c>
      <c r="G261" s="597">
        <v>162.5</v>
      </c>
      <c r="H261" s="598"/>
      <c r="I261" s="597">
        <v>162.5</v>
      </c>
      <c r="J261" s="405"/>
    </row>
    <row r="262" spans="1:10" ht="32.25" customHeight="1">
      <c r="A262" s="407">
        <v>254</v>
      </c>
      <c r="B262" s="600">
        <v>41083</v>
      </c>
      <c r="C262" s="594" t="s">
        <v>1014</v>
      </c>
      <c r="D262" s="595" t="s">
        <v>1015</v>
      </c>
      <c r="E262" s="596" t="s">
        <v>510</v>
      </c>
      <c r="F262" s="597">
        <v>100</v>
      </c>
      <c r="G262" s="597">
        <v>100</v>
      </c>
      <c r="H262" s="598"/>
      <c r="I262" s="597">
        <v>100</v>
      </c>
      <c r="J262" s="405"/>
    </row>
    <row r="263" spans="1:10" ht="32.25" customHeight="1">
      <c r="A263" s="407">
        <v>255</v>
      </c>
      <c r="B263" s="600">
        <v>41085</v>
      </c>
      <c r="C263" s="594" t="s">
        <v>1016</v>
      </c>
      <c r="D263" s="595" t="s">
        <v>1017</v>
      </c>
      <c r="E263" s="596" t="s">
        <v>510</v>
      </c>
      <c r="F263" s="597">
        <v>162.5</v>
      </c>
      <c r="G263" s="597">
        <v>162.5</v>
      </c>
      <c r="H263" s="598"/>
      <c r="I263" s="597">
        <v>162.5</v>
      </c>
      <c r="J263" s="405"/>
    </row>
    <row r="264" spans="1:10" ht="32.25" customHeight="1">
      <c r="A264" s="407">
        <v>256</v>
      </c>
      <c r="B264" s="600">
        <v>41084</v>
      </c>
      <c r="C264" s="594" t="s">
        <v>1018</v>
      </c>
      <c r="D264" s="595" t="s">
        <v>1019</v>
      </c>
      <c r="E264" s="596" t="s">
        <v>510</v>
      </c>
      <c r="F264" s="597">
        <v>162.5</v>
      </c>
      <c r="G264" s="597">
        <v>162.5</v>
      </c>
      <c r="H264" s="598"/>
      <c r="I264" s="597">
        <v>162.5</v>
      </c>
      <c r="J264" s="405"/>
    </row>
    <row r="265" spans="1:10" ht="32.25" customHeight="1">
      <c r="A265" s="407">
        <v>257</v>
      </c>
      <c r="B265" s="600">
        <v>41085</v>
      </c>
      <c r="C265" s="594" t="s">
        <v>1020</v>
      </c>
      <c r="D265" s="595" t="s">
        <v>1021</v>
      </c>
      <c r="E265" s="596" t="s">
        <v>510</v>
      </c>
      <c r="F265" s="597">
        <v>162.5</v>
      </c>
      <c r="G265" s="597">
        <v>162.5</v>
      </c>
      <c r="H265" s="598"/>
      <c r="I265" s="597">
        <v>162.5</v>
      </c>
      <c r="J265" s="405"/>
    </row>
    <row r="266" spans="1:10" ht="32.25" customHeight="1">
      <c r="A266" s="407">
        <v>258</v>
      </c>
      <c r="B266" s="600">
        <v>41082</v>
      </c>
      <c r="C266" s="594" t="s">
        <v>1022</v>
      </c>
      <c r="D266" s="595" t="s">
        <v>1023</v>
      </c>
      <c r="E266" s="596" t="s">
        <v>510</v>
      </c>
      <c r="F266" s="597">
        <v>162.5</v>
      </c>
      <c r="G266" s="597">
        <v>162.5</v>
      </c>
      <c r="H266" s="598"/>
      <c r="I266" s="597">
        <v>162.5</v>
      </c>
      <c r="J266" s="405"/>
    </row>
    <row r="267" spans="1:10" ht="32.25" customHeight="1">
      <c r="A267" s="407">
        <v>259</v>
      </c>
      <c r="B267" s="600">
        <v>41082</v>
      </c>
      <c r="C267" s="594" t="s">
        <v>1024</v>
      </c>
      <c r="D267" s="595" t="s">
        <v>1025</v>
      </c>
      <c r="E267" s="596" t="s">
        <v>510</v>
      </c>
      <c r="F267" s="597">
        <v>162.5</v>
      </c>
      <c r="G267" s="597">
        <v>162.5</v>
      </c>
      <c r="H267" s="598"/>
      <c r="I267" s="597">
        <v>162.5</v>
      </c>
      <c r="J267" s="405"/>
    </row>
    <row r="268" spans="1:10" ht="32.25" customHeight="1">
      <c r="A268" s="599">
        <v>260</v>
      </c>
      <c r="B268" s="600">
        <v>41085</v>
      </c>
      <c r="C268" s="601" t="s">
        <v>1026</v>
      </c>
      <c r="D268" s="602" t="s">
        <v>1027</v>
      </c>
      <c r="E268" s="603" t="s">
        <v>510</v>
      </c>
      <c r="F268" s="604">
        <v>162.5</v>
      </c>
      <c r="G268" s="604">
        <v>162.5</v>
      </c>
      <c r="H268" s="588"/>
      <c r="I268" s="604">
        <v>162.5</v>
      </c>
      <c r="J268" s="405"/>
    </row>
    <row r="269" spans="1:10" ht="32.25" customHeight="1">
      <c r="A269" s="407">
        <v>261</v>
      </c>
      <c r="B269" s="600">
        <v>41085</v>
      </c>
      <c r="C269" s="594" t="s">
        <v>1028</v>
      </c>
      <c r="D269" s="595" t="s">
        <v>1029</v>
      </c>
      <c r="E269" s="596" t="s">
        <v>510</v>
      </c>
      <c r="F269" s="597">
        <v>162.5</v>
      </c>
      <c r="G269" s="597">
        <v>162.5</v>
      </c>
      <c r="H269" s="598"/>
      <c r="I269" s="597">
        <v>162.5</v>
      </c>
      <c r="J269" s="405"/>
    </row>
    <row r="270" spans="1:10" ht="32.25" customHeight="1">
      <c r="A270" s="599">
        <v>262</v>
      </c>
      <c r="B270" s="600">
        <v>41082</v>
      </c>
      <c r="C270" s="601" t="s">
        <v>1030</v>
      </c>
      <c r="D270" s="602" t="s">
        <v>1031</v>
      </c>
      <c r="E270" s="603" t="s">
        <v>510</v>
      </c>
      <c r="F270" s="604">
        <v>162.5</v>
      </c>
      <c r="G270" s="604">
        <v>162.5</v>
      </c>
      <c r="H270" s="588"/>
      <c r="I270" s="604">
        <v>162.5</v>
      </c>
      <c r="J270" s="405"/>
    </row>
    <row r="271" spans="1:10" ht="32.25" customHeight="1">
      <c r="A271" s="407">
        <v>263</v>
      </c>
      <c r="B271" s="600">
        <v>41082</v>
      </c>
      <c r="C271" s="594" t="s">
        <v>1032</v>
      </c>
      <c r="D271" s="595" t="s">
        <v>1033</v>
      </c>
      <c r="E271" s="596" t="s">
        <v>510</v>
      </c>
      <c r="F271" s="597">
        <v>162.5</v>
      </c>
      <c r="G271" s="597">
        <v>162.5</v>
      </c>
      <c r="H271" s="598"/>
      <c r="I271" s="597">
        <v>162.5</v>
      </c>
      <c r="J271" s="405"/>
    </row>
    <row r="272" spans="1:10" ht="32.25" customHeight="1">
      <c r="A272" s="407">
        <v>264</v>
      </c>
      <c r="B272" s="600">
        <v>41082</v>
      </c>
      <c r="C272" s="594" t="s">
        <v>1034</v>
      </c>
      <c r="D272" s="595" t="s">
        <v>1035</v>
      </c>
      <c r="E272" s="596" t="s">
        <v>510</v>
      </c>
      <c r="F272" s="597">
        <v>125</v>
      </c>
      <c r="G272" s="597">
        <v>125</v>
      </c>
      <c r="H272" s="598"/>
      <c r="I272" s="597">
        <v>125</v>
      </c>
      <c r="J272" s="405"/>
    </row>
    <row r="273" spans="1:10" ht="32.25" customHeight="1">
      <c r="A273" s="407">
        <v>265</v>
      </c>
      <c r="B273" s="600">
        <v>41086</v>
      </c>
      <c r="C273" s="594" t="s">
        <v>1036</v>
      </c>
      <c r="D273" s="595" t="s">
        <v>1037</v>
      </c>
      <c r="E273" s="596" t="s">
        <v>510</v>
      </c>
      <c r="F273" s="597">
        <v>125</v>
      </c>
      <c r="G273" s="597">
        <v>125</v>
      </c>
      <c r="H273" s="598"/>
      <c r="I273" s="597">
        <v>125</v>
      </c>
      <c r="J273" s="405"/>
    </row>
    <row r="274" spans="1:10" ht="32.25" customHeight="1">
      <c r="A274" s="599">
        <v>266</v>
      </c>
      <c r="B274" s="600">
        <v>41084</v>
      </c>
      <c r="C274" s="601" t="s">
        <v>1038</v>
      </c>
      <c r="D274" s="602" t="s">
        <v>1039</v>
      </c>
      <c r="E274" s="603" t="s">
        <v>510</v>
      </c>
      <c r="F274" s="604">
        <v>100</v>
      </c>
      <c r="G274" s="604">
        <v>100</v>
      </c>
      <c r="H274" s="588"/>
      <c r="I274" s="604">
        <v>100</v>
      </c>
      <c r="J274" s="405"/>
    </row>
    <row r="275" spans="1:10" ht="32.25" customHeight="1">
      <c r="A275" s="407">
        <v>267</v>
      </c>
      <c r="B275" s="600">
        <v>41088</v>
      </c>
      <c r="C275" s="594" t="s">
        <v>1040</v>
      </c>
      <c r="D275" s="595" t="s">
        <v>1041</v>
      </c>
      <c r="E275" s="596" t="s">
        <v>510</v>
      </c>
      <c r="F275" s="597">
        <v>162.5</v>
      </c>
      <c r="G275" s="597">
        <v>162.5</v>
      </c>
      <c r="H275" s="598"/>
      <c r="I275" s="597">
        <v>162.5</v>
      </c>
      <c r="J275" s="405"/>
    </row>
    <row r="276" spans="1:10" ht="32.25" customHeight="1">
      <c r="A276" s="407">
        <v>268</v>
      </c>
      <c r="B276" s="600">
        <v>41085</v>
      </c>
      <c r="C276" s="594" t="s">
        <v>1042</v>
      </c>
      <c r="D276" s="595" t="s">
        <v>1043</v>
      </c>
      <c r="E276" s="596" t="s">
        <v>510</v>
      </c>
      <c r="F276" s="597">
        <v>162.5</v>
      </c>
      <c r="G276" s="597">
        <v>162.5</v>
      </c>
      <c r="H276" s="598"/>
      <c r="I276" s="597">
        <v>162.5</v>
      </c>
      <c r="J276" s="405"/>
    </row>
    <row r="277" spans="1:10" ht="32.25" customHeight="1">
      <c r="A277" s="407">
        <v>269</v>
      </c>
      <c r="B277" s="600">
        <v>41086</v>
      </c>
      <c r="C277" s="594" t="s">
        <v>1044</v>
      </c>
      <c r="D277" s="595" t="s">
        <v>1045</v>
      </c>
      <c r="E277" s="596" t="s">
        <v>510</v>
      </c>
      <c r="F277" s="597">
        <v>162.5</v>
      </c>
      <c r="G277" s="597">
        <v>162.5</v>
      </c>
      <c r="H277" s="598"/>
      <c r="I277" s="597">
        <v>162.5</v>
      </c>
      <c r="J277" s="405"/>
    </row>
    <row r="278" spans="1:10" ht="32.25" customHeight="1">
      <c r="A278" s="407">
        <v>270</v>
      </c>
      <c r="B278" s="600">
        <v>41085</v>
      </c>
      <c r="C278" s="594" t="s">
        <v>1046</v>
      </c>
      <c r="D278" s="595" t="s">
        <v>1047</v>
      </c>
      <c r="E278" s="596" t="s">
        <v>510</v>
      </c>
      <c r="F278" s="597">
        <v>162.5</v>
      </c>
      <c r="G278" s="597">
        <v>162.5</v>
      </c>
      <c r="H278" s="598"/>
      <c r="I278" s="597">
        <v>162.5</v>
      </c>
      <c r="J278" s="405"/>
    </row>
    <row r="279" spans="1:10" ht="32.25" customHeight="1">
      <c r="A279" s="407">
        <v>271</v>
      </c>
      <c r="B279" s="600">
        <v>41085</v>
      </c>
      <c r="C279" s="594" t="s">
        <v>1048</v>
      </c>
      <c r="D279" s="595" t="s">
        <v>1049</v>
      </c>
      <c r="E279" s="596" t="s">
        <v>510</v>
      </c>
      <c r="F279" s="597">
        <v>162.5</v>
      </c>
      <c r="G279" s="597">
        <v>162.5</v>
      </c>
      <c r="H279" s="598"/>
      <c r="I279" s="597">
        <v>162.5</v>
      </c>
      <c r="J279" s="405"/>
    </row>
    <row r="280" spans="1:10" ht="32.25" customHeight="1">
      <c r="A280" s="407">
        <v>272</v>
      </c>
      <c r="B280" s="600">
        <v>41087</v>
      </c>
      <c r="C280" s="594" t="s">
        <v>1050</v>
      </c>
      <c r="D280" s="595" t="s">
        <v>1051</v>
      </c>
      <c r="E280" s="596" t="s">
        <v>510</v>
      </c>
      <c r="F280" s="597">
        <v>125</v>
      </c>
      <c r="G280" s="597">
        <v>125</v>
      </c>
      <c r="H280" s="598"/>
      <c r="I280" s="597">
        <v>125</v>
      </c>
      <c r="J280" s="405"/>
    </row>
    <row r="281" spans="1:10" ht="32.25" customHeight="1">
      <c r="A281" s="599">
        <v>273</v>
      </c>
      <c r="B281" s="600">
        <v>41082</v>
      </c>
      <c r="C281" s="601" t="s">
        <v>1052</v>
      </c>
      <c r="D281" s="602" t="s">
        <v>1053</v>
      </c>
      <c r="E281" s="603" t="s">
        <v>510</v>
      </c>
      <c r="F281" s="604">
        <v>125</v>
      </c>
      <c r="G281" s="604">
        <v>125</v>
      </c>
      <c r="H281" s="588"/>
      <c r="I281" s="604">
        <v>125</v>
      </c>
      <c r="J281" s="405"/>
    </row>
    <row r="282" spans="1:10" ht="32.25" customHeight="1">
      <c r="A282" s="407">
        <v>274</v>
      </c>
      <c r="B282" s="600">
        <v>41082</v>
      </c>
      <c r="C282" s="594" t="s">
        <v>1054</v>
      </c>
      <c r="D282" s="595" t="s">
        <v>1055</v>
      </c>
      <c r="E282" s="596" t="s">
        <v>510</v>
      </c>
      <c r="F282" s="597">
        <v>162.5</v>
      </c>
      <c r="G282" s="597">
        <v>162.5</v>
      </c>
      <c r="H282" s="598"/>
      <c r="I282" s="597">
        <v>162.5</v>
      </c>
      <c r="J282" s="405"/>
    </row>
    <row r="283" spans="1:10" ht="32.25" customHeight="1">
      <c r="A283" s="407">
        <v>275</v>
      </c>
      <c r="B283" s="600">
        <v>41085</v>
      </c>
      <c r="C283" s="594" t="s">
        <v>1056</v>
      </c>
      <c r="D283" s="595" t="s">
        <v>1057</v>
      </c>
      <c r="E283" s="596" t="s">
        <v>510</v>
      </c>
      <c r="F283" s="597">
        <v>162.5</v>
      </c>
      <c r="G283" s="597">
        <v>162.5</v>
      </c>
      <c r="H283" s="598"/>
      <c r="I283" s="597">
        <v>162.5</v>
      </c>
      <c r="J283" s="405"/>
    </row>
    <row r="284" spans="1:10" ht="32.25" customHeight="1">
      <c r="A284" s="599">
        <v>276</v>
      </c>
      <c r="B284" s="600">
        <v>41082</v>
      </c>
      <c r="C284" s="601" t="s">
        <v>1058</v>
      </c>
      <c r="D284" s="602" t="s">
        <v>1059</v>
      </c>
      <c r="E284" s="603" t="s">
        <v>510</v>
      </c>
      <c r="F284" s="604">
        <v>162.5</v>
      </c>
      <c r="G284" s="604">
        <v>162.5</v>
      </c>
      <c r="H284" s="588"/>
      <c r="I284" s="604">
        <v>162.5</v>
      </c>
      <c r="J284" s="405"/>
    </row>
    <row r="285" spans="1:10" ht="32.25" customHeight="1">
      <c r="A285" s="407">
        <v>277</v>
      </c>
      <c r="B285" s="600">
        <v>41082</v>
      </c>
      <c r="C285" s="594" t="s">
        <v>1060</v>
      </c>
      <c r="D285" s="595" t="s">
        <v>1061</v>
      </c>
      <c r="E285" s="596" t="s">
        <v>510</v>
      </c>
      <c r="F285" s="597">
        <v>162.5</v>
      </c>
      <c r="G285" s="597">
        <v>162.5</v>
      </c>
      <c r="H285" s="598"/>
      <c r="I285" s="597">
        <v>162.5</v>
      </c>
      <c r="J285" s="405"/>
    </row>
    <row r="286" spans="1:10" ht="32.25" customHeight="1">
      <c r="A286" s="407">
        <v>278</v>
      </c>
      <c r="B286" s="600">
        <v>41082</v>
      </c>
      <c r="C286" s="594" t="s">
        <v>1062</v>
      </c>
      <c r="D286" s="595" t="s">
        <v>1063</v>
      </c>
      <c r="E286" s="596" t="s">
        <v>510</v>
      </c>
      <c r="F286" s="597">
        <v>162.5</v>
      </c>
      <c r="G286" s="597">
        <v>162.5</v>
      </c>
      <c r="H286" s="598"/>
      <c r="I286" s="597">
        <v>162.5</v>
      </c>
      <c r="J286" s="405"/>
    </row>
    <row r="287" spans="1:10" ht="32.25" customHeight="1">
      <c r="A287" s="407">
        <v>279</v>
      </c>
      <c r="B287" s="600">
        <v>41082</v>
      </c>
      <c r="C287" s="594" t="s">
        <v>1064</v>
      </c>
      <c r="D287" s="595" t="s">
        <v>1065</v>
      </c>
      <c r="E287" s="596" t="s">
        <v>510</v>
      </c>
      <c r="F287" s="597">
        <v>162.5</v>
      </c>
      <c r="G287" s="597">
        <v>162.5</v>
      </c>
      <c r="H287" s="598"/>
      <c r="I287" s="597">
        <v>162.5</v>
      </c>
      <c r="J287" s="405"/>
    </row>
    <row r="288" spans="1:10" ht="32.25" customHeight="1">
      <c r="A288" s="407">
        <v>280</v>
      </c>
      <c r="B288" s="600">
        <v>41084</v>
      </c>
      <c r="C288" s="594" t="s">
        <v>1066</v>
      </c>
      <c r="D288" s="595" t="s">
        <v>1067</v>
      </c>
      <c r="E288" s="596" t="s">
        <v>510</v>
      </c>
      <c r="F288" s="597">
        <v>162.5</v>
      </c>
      <c r="G288" s="597">
        <v>162.5</v>
      </c>
      <c r="H288" s="598"/>
      <c r="I288" s="597">
        <v>162.5</v>
      </c>
      <c r="J288" s="405"/>
    </row>
    <row r="289" spans="1:10" ht="32.25" customHeight="1">
      <c r="A289" s="407">
        <v>281</v>
      </c>
      <c r="B289" s="600">
        <v>41085</v>
      </c>
      <c r="C289" s="594" t="s">
        <v>1068</v>
      </c>
      <c r="D289" s="595" t="s">
        <v>1069</v>
      </c>
      <c r="E289" s="596" t="s">
        <v>510</v>
      </c>
      <c r="F289" s="597">
        <v>100</v>
      </c>
      <c r="G289" s="597">
        <v>100</v>
      </c>
      <c r="H289" s="598"/>
      <c r="I289" s="597">
        <v>100</v>
      </c>
      <c r="J289" s="405"/>
    </row>
    <row r="290" spans="1:10" ht="32.25" customHeight="1">
      <c r="A290" s="407">
        <v>282</v>
      </c>
      <c r="B290" s="600">
        <v>41084</v>
      </c>
      <c r="C290" s="594" t="s">
        <v>1070</v>
      </c>
      <c r="D290" s="595" t="s">
        <v>1071</v>
      </c>
      <c r="E290" s="596" t="s">
        <v>510</v>
      </c>
      <c r="F290" s="597">
        <v>162.5</v>
      </c>
      <c r="G290" s="597">
        <v>162.5</v>
      </c>
      <c r="H290" s="598"/>
      <c r="I290" s="597">
        <v>162.5</v>
      </c>
      <c r="J290" s="405"/>
    </row>
    <row r="291" spans="1:10" ht="32.25" customHeight="1">
      <c r="A291" s="407">
        <v>283</v>
      </c>
      <c r="B291" s="600">
        <v>41085</v>
      </c>
      <c r="C291" s="594" t="s">
        <v>1072</v>
      </c>
      <c r="D291" s="595" t="s">
        <v>1073</v>
      </c>
      <c r="E291" s="596" t="s">
        <v>510</v>
      </c>
      <c r="F291" s="597">
        <v>162.5</v>
      </c>
      <c r="G291" s="597">
        <v>162.5</v>
      </c>
      <c r="H291" s="598"/>
      <c r="I291" s="597">
        <v>162.5</v>
      </c>
      <c r="J291" s="405"/>
    </row>
    <row r="292" spans="1:10" ht="32.25" customHeight="1">
      <c r="A292" s="407">
        <v>284</v>
      </c>
      <c r="B292" s="600">
        <v>41085</v>
      </c>
      <c r="C292" s="594" t="s">
        <v>1074</v>
      </c>
      <c r="D292" s="595" t="s">
        <v>1075</v>
      </c>
      <c r="E292" s="596" t="s">
        <v>510</v>
      </c>
      <c r="F292" s="597">
        <v>162.5</v>
      </c>
      <c r="G292" s="597">
        <v>162.5</v>
      </c>
      <c r="H292" s="598"/>
      <c r="I292" s="597">
        <v>162.5</v>
      </c>
      <c r="J292" s="405"/>
    </row>
    <row r="293" spans="1:10" ht="32.25" customHeight="1">
      <c r="A293" s="407">
        <v>285</v>
      </c>
      <c r="B293" s="600">
        <v>41085</v>
      </c>
      <c r="C293" s="594" t="s">
        <v>1076</v>
      </c>
      <c r="D293" s="595" t="s">
        <v>1077</v>
      </c>
      <c r="E293" s="596" t="s">
        <v>510</v>
      </c>
      <c r="F293" s="597">
        <v>162.5</v>
      </c>
      <c r="G293" s="597">
        <v>162.5</v>
      </c>
      <c r="H293" s="598"/>
      <c r="I293" s="597">
        <v>162.5</v>
      </c>
      <c r="J293" s="405"/>
    </row>
    <row r="294" spans="1:10" ht="32.25" customHeight="1">
      <c r="A294" s="407">
        <v>286</v>
      </c>
      <c r="B294" s="600">
        <v>41085</v>
      </c>
      <c r="C294" s="594" t="s">
        <v>1078</v>
      </c>
      <c r="D294" s="595" t="s">
        <v>1079</v>
      </c>
      <c r="E294" s="596" t="s">
        <v>510</v>
      </c>
      <c r="F294" s="597">
        <v>100</v>
      </c>
      <c r="G294" s="597">
        <v>100</v>
      </c>
      <c r="H294" s="598"/>
      <c r="I294" s="597">
        <v>100</v>
      </c>
      <c r="J294" s="405"/>
    </row>
    <row r="295" spans="1:10" ht="32.25" customHeight="1">
      <c r="A295" s="407">
        <v>287</v>
      </c>
      <c r="B295" s="600">
        <v>41085</v>
      </c>
      <c r="C295" s="594" t="s">
        <v>1080</v>
      </c>
      <c r="D295" s="595" t="s">
        <v>1081</v>
      </c>
      <c r="E295" s="596" t="s">
        <v>510</v>
      </c>
      <c r="F295" s="597">
        <v>100</v>
      </c>
      <c r="G295" s="597">
        <v>100</v>
      </c>
      <c r="H295" s="598"/>
      <c r="I295" s="597">
        <v>100</v>
      </c>
      <c r="J295" s="405"/>
    </row>
    <row r="296" spans="1:10" ht="32.25" customHeight="1">
      <c r="A296" s="407">
        <v>288</v>
      </c>
      <c r="B296" s="600">
        <v>41084</v>
      </c>
      <c r="C296" s="594" t="s">
        <v>1082</v>
      </c>
      <c r="D296" s="595" t="s">
        <v>1083</v>
      </c>
      <c r="E296" s="596" t="s">
        <v>510</v>
      </c>
      <c r="F296" s="597">
        <v>100</v>
      </c>
      <c r="G296" s="597">
        <v>100</v>
      </c>
      <c r="H296" s="598"/>
      <c r="I296" s="597">
        <v>100</v>
      </c>
      <c r="J296" s="405"/>
    </row>
    <row r="297" spans="1:10" ht="32.25" customHeight="1">
      <c r="A297" s="407">
        <v>289</v>
      </c>
      <c r="B297" s="600">
        <v>41084</v>
      </c>
      <c r="C297" s="594" t="s">
        <v>1084</v>
      </c>
      <c r="D297" s="595" t="s">
        <v>1085</v>
      </c>
      <c r="E297" s="596" t="s">
        <v>510</v>
      </c>
      <c r="F297" s="597">
        <v>100</v>
      </c>
      <c r="G297" s="597">
        <v>100</v>
      </c>
      <c r="H297" s="598"/>
      <c r="I297" s="597">
        <v>100</v>
      </c>
      <c r="J297" s="405"/>
    </row>
    <row r="298" spans="1:10" ht="32.25" customHeight="1">
      <c r="A298" s="407">
        <v>290</v>
      </c>
      <c r="B298" s="600">
        <v>41084</v>
      </c>
      <c r="C298" s="594" t="s">
        <v>1086</v>
      </c>
      <c r="D298" s="595" t="s">
        <v>1087</v>
      </c>
      <c r="E298" s="596" t="s">
        <v>510</v>
      </c>
      <c r="F298" s="597">
        <v>162.5</v>
      </c>
      <c r="G298" s="597">
        <v>162.5</v>
      </c>
      <c r="H298" s="598"/>
      <c r="I298" s="597">
        <v>162.5</v>
      </c>
      <c r="J298" s="405"/>
    </row>
    <row r="299" spans="1:10" ht="32.25" customHeight="1">
      <c r="A299" s="407">
        <v>291</v>
      </c>
      <c r="B299" s="600">
        <v>41085</v>
      </c>
      <c r="C299" s="594" t="s">
        <v>1088</v>
      </c>
      <c r="D299" s="595" t="s">
        <v>1089</v>
      </c>
      <c r="E299" s="596" t="s">
        <v>510</v>
      </c>
      <c r="F299" s="597">
        <v>162.5</v>
      </c>
      <c r="G299" s="597">
        <v>162.5</v>
      </c>
      <c r="H299" s="598"/>
      <c r="I299" s="597">
        <v>162.5</v>
      </c>
      <c r="J299" s="405"/>
    </row>
    <row r="300" spans="1:10" ht="32.25" customHeight="1">
      <c r="A300" s="407">
        <v>292</v>
      </c>
      <c r="B300" s="600">
        <v>41082</v>
      </c>
      <c r="C300" s="594" t="s">
        <v>1090</v>
      </c>
      <c r="D300" s="595" t="s">
        <v>1091</v>
      </c>
      <c r="E300" s="596" t="s">
        <v>510</v>
      </c>
      <c r="F300" s="597">
        <v>125</v>
      </c>
      <c r="G300" s="597">
        <v>125</v>
      </c>
      <c r="H300" s="598"/>
      <c r="I300" s="597">
        <v>125</v>
      </c>
      <c r="J300" s="405"/>
    </row>
    <row r="301" spans="1:10" ht="32.25" customHeight="1">
      <c r="A301" s="599">
        <v>293</v>
      </c>
      <c r="B301" s="600">
        <v>41082</v>
      </c>
      <c r="C301" s="601" t="s">
        <v>1092</v>
      </c>
      <c r="D301" s="602" t="s">
        <v>1093</v>
      </c>
      <c r="E301" s="603" t="s">
        <v>510</v>
      </c>
      <c r="F301" s="604">
        <v>162.5</v>
      </c>
      <c r="G301" s="604">
        <v>162.5</v>
      </c>
      <c r="H301" s="588"/>
      <c r="I301" s="604">
        <v>162.5</v>
      </c>
      <c r="J301" s="405"/>
    </row>
    <row r="302" spans="1:10" ht="32.25" customHeight="1">
      <c r="A302" s="407">
        <v>294</v>
      </c>
      <c r="B302" s="600">
        <v>41086</v>
      </c>
      <c r="C302" s="594" t="s">
        <v>1094</v>
      </c>
      <c r="D302" s="595" t="s">
        <v>1095</v>
      </c>
      <c r="E302" s="596" t="s">
        <v>510</v>
      </c>
      <c r="F302" s="597">
        <v>125</v>
      </c>
      <c r="G302" s="597">
        <v>125</v>
      </c>
      <c r="H302" s="598"/>
      <c r="I302" s="597">
        <v>125</v>
      </c>
      <c r="J302" s="405"/>
    </row>
    <row r="303" spans="1:10" ht="32.25" customHeight="1">
      <c r="A303" s="407">
        <v>295</v>
      </c>
      <c r="B303" s="600">
        <v>41087</v>
      </c>
      <c r="C303" s="594" t="s">
        <v>1096</v>
      </c>
      <c r="D303" s="595" t="s">
        <v>1097</v>
      </c>
      <c r="E303" s="596" t="s">
        <v>510</v>
      </c>
      <c r="F303" s="597">
        <v>125</v>
      </c>
      <c r="G303" s="597">
        <v>125</v>
      </c>
      <c r="H303" s="598"/>
      <c r="I303" s="597">
        <v>125</v>
      </c>
      <c r="J303" s="405"/>
    </row>
    <row r="304" spans="1:10" ht="32.25" customHeight="1">
      <c r="A304" s="407">
        <v>296</v>
      </c>
      <c r="B304" s="600">
        <v>41084</v>
      </c>
      <c r="C304" s="594" t="s">
        <v>1098</v>
      </c>
      <c r="D304" s="595" t="s">
        <v>1099</v>
      </c>
      <c r="E304" s="596" t="s">
        <v>510</v>
      </c>
      <c r="F304" s="597">
        <v>162.5</v>
      </c>
      <c r="G304" s="597">
        <v>162.5</v>
      </c>
      <c r="H304" s="598"/>
      <c r="I304" s="597">
        <v>162.5</v>
      </c>
      <c r="J304" s="405"/>
    </row>
    <row r="305" spans="1:10" ht="32.25" customHeight="1">
      <c r="A305" s="407">
        <v>297</v>
      </c>
      <c r="B305" s="600">
        <v>41084</v>
      </c>
      <c r="C305" s="594" t="s">
        <v>1100</v>
      </c>
      <c r="D305" s="595" t="s">
        <v>1101</v>
      </c>
      <c r="E305" s="596" t="s">
        <v>510</v>
      </c>
      <c r="F305" s="597">
        <v>162.5</v>
      </c>
      <c r="G305" s="597">
        <v>162.5</v>
      </c>
      <c r="H305" s="598"/>
      <c r="I305" s="597">
        <v>162.5</v>
      </c>
      <c r="J305" s="405"/>
    </row>
    <row r="306" spans="1:10" ht="32.25" customHeight="1">
      <c r="A306" s="599">
        <v>298</v>
      </c>
      <c r="B306" s="600">
        <v>41086</v>
      </c>
      <c r="C306" s="601" t="s">
        <v>1102</v>
      </c>
      <c r="D306" s="602" t="s">
        <v>1103</v>
      </c>
      <c r="E306" s="603" t="s">
        <v>510</v>
      </c>
      <c r="F306" s="604">
        <v>125</v>
      </c>
      <c r="G306" s="604">
        <v>125</v>
      </c>
      <c r="H306" s="588"/>
      <c r="I306" s="604">
        <v>125</v>
      </c>
      <c r="J306" s="405"/>
    </row>
    <row r="307" spans="1:10" ht="32.25" customHeight="1">
      <c r="A307" s="407">
        <v>299</v>
      </c>
      <c r="B307" s="600">
        <v>41084</v>
      </c>
      <c r="C307" s="594" t="s">
        <v>1104</v>
      </c>
      <c r="D307" s="595" t="s">
        <v>1105</v>
      </c>
      <c r="E307" s="596" t="s">
        <v>510</v>
      </c>
      <c r="F307" s="597">
        <v>162.5</v>
      </c>
      <c r="G307" s="597">
        <v>162.5</v>
      </c>
      <c r="H307" s="598"/>
      <c r="I307" s="597">
        <v>162.5</v>
      </c>
      <c r="J307" s="405"/>
    </row>
    <row r="308" spans="1:10" ht="32.25" customHeight="1">
      <c r="A308" s="407">
        <v>300</v>
      </c>
      <c r="B308" s="600">
        <v>41085</v>
      </c>
      <c r="C308" s="594" t="s">
        <v>1106</v>
      </c>
      <c r="D308" s="595" t="s">
        <v>1107</v>
      </c>
      <c r="E308" s="596" t="s">
        <v>510</v>
      </c>
      <c r="F308" s="597">
        <v>162.5</v>
      </c>
      <c r="G308" s="597">
        <v>162.5</v>
      </c>
      <c r="H308" s="598"/>
      <c r="I308" s="597">
        <v>162.5</v>
      </c>
      <c r="J308" s="405"/>
    </row>
    <row r="309" spans="1:10" ht="32.25" customHeight="1">
      <c r="A309" s="407">
        <v>301</v>
      </c>
      <c r="B309" s="600">
        <v>41085</v>
      </c>
      <c r="C309" s="594" t="s">
        <v>1108</v>
      </c>
      <c r="D309" s="595" t="s">
        <v>1109</v>
      </c>
      <c r="E309" s="596" t="s">
        <v>510</v>
      </c>
      <c r="F309" s="597">
        <v>162.5</v>
      </c>
      <c r="G309" s="597">
        <v>162.5</v>
      </c>
      <c r="H309" s="598"/>
      <c r="I309" s="597">
        <v>162.5</v>
      </c>
      <c r="J309" s="405"/>
    </row>
    <row r="310" spans="1:10" ht="32.25" customHeight="1">
      <c r="A310" s="407">
        <v>302</v>
      </c>
      <c r="B310" s="600">
        <v>41085</v>
      </c>
      <c r="C310" s="594" t="s">
        <v>1110</v>
      </c>
      <c r="D310" s="595" t="s">
        <v>1111</v>
      </c>
      <c r="E310" s="596" t="s">
        <v>510</v>
      </c>
      <c r="F310" s="597">
        <v>125</v>
      </c>
      <c r="G310" s="597">
        <v>125</v>
      </c>
      <c r="H310" s="598"/>
      <c r="I310" s="597">
        <v>125</v>
      </c>
      <c r="J310" s="405"/>
    </row>
    <row r="311" spans="1:10" ht="32.25" customHeight="1">
      <c r="A311" s="599">
        <v>303</v>
      </c>
      <c r="B311" s="610">
        <v>41085</v>
      </c>
      <c r="C311" s="611" t="s">
        <v>735</v>
      </c>
      <c r="D311" s="602" t="s">
        <v>1112</v>
      </c>
      <c r="E311" s="603" t="s">
        <v>510</v>
      </c>
      <c r="F311" s="604">
        <v>162.5</v>
      </c>
      <c r="G311" s="604">
        <v>162.5</v>
      </c>
      <c r="H311" s="588"/>
      <c r="I311" s="604">
        <v>162.5</v>
      </c>
      <c r="J311" s="405"/>
    </row>
    <row r="312" spans="1:10" ht="32.25" customHeight="1">
      <c r="A312" s="407">
        <v>304</v>
      </c>
      <c r="B312" s="600">
        <v>41085</v>
      </c>
      <c r="C312" s="594" t="s">
        <v>1113</v>
      </c>
      <c r="D312" s="595" t="s">
        <v>1114</v>
      </c>
      <c r="E312" s="596" t="s">
        <v>510</v>
      </c>
      <c r="F312" s="597">
        <v>100</v>
      </c>
      <c r="G312" s="597">
        <v>100</v>
      </c>
      <c r="H312" s="598"/>
      <c r="I312" s="597">
        <v>100</v>
      </c>
      <c r="J312" s="405"/>
    </row>
    <row r="313" spans="1:10" ht="32.25" customHeight="1">
      <c r="A313" s="407">
        <v>305</v>
      </c>
      <c r="B313" s="600">
        <v>41085</v>
      </c>
      <c r="C313" s="594" t="s">
        <v>1115</v>
      </c>
      <c r="D313" s="595" t="s">
        <v>1116</v>
      </c>
      <c r="E313" s="596" t="s">
        <v>510</v>
      </c>
      <c r="F313" s="597">
        <v>100</v>
      </c>
      <c r="G313" s="597">
        <v>100</v>
      </c>
      <c r="H313" s="598"/>
      <c r="I313" s="597">
        <v>100</v>
      </c>
      <c r="J313" s="405"/>
    </row>
    <row r="314" spans="1:10" ht="32.25" customHeight="1">
      <c r="A314" s="599">
        <v>306</v>
      </c>
      <c r="B314" s="600">
        <v>41084</v>
      </c>
      <c r="C314" s="601" t="s">
        <v>1117</v>
      </c>
      <c r="D314" s="602" t="s">
        <v>1118</v>
      </c>
      <c r="E314" s="603" t="s">
        <v>510</v>
      </c>
      <c r="F314" s="604">
        <v>162.5</v>
      </c>
      <c r="G314" s="604">
        <v>162.5</v>
      </c>
      <c r="H314" s="588"/>
      <c r="I314" s="604">
        <v>162.5</v>
      </c>
      <c r="J314" s="405"/>
    </row>
    <row r="315" spans="1:10" ht="32.25" customHeight="1">
      <c r="A315" s="407">
        <v>307</v>
      </c>
      <c r="B315" s="600">
        <v>41084</v>
      </c>
      <c r="C315" s="594" t="s">
        <v>1119</v>
      </c>
      <c r="D315" s="595" t="s">
        <v>1120</v>
      </c>
      <c r="E315" s="596" t="s">
        <v>510</v>
      </c>
      <c r="F315" s="597">
        <v>162.5</v>
      </c>
      <c r="G315" s="597">
        <v>162.5</v>
      </c>
      <c r="H315" s="598"/>
      <c r="I315" s="597">
        <v>162.5</v>
      </c>
      <c r="J315" s="405"/>
    </row>
    <row r="316" spans="1:10" ht="32.25" customHeight="1">
      <c r="A316" s="407">
        <v>308</v>
      </c>
      <c r="B316" s="600">
        <v>41085</v>
      </c>
      <c r="C316" s="594" t="s">
        <v>1121</v>
      </c>
      <c r="D316" s="595" t="s">
        <v>1122</v>
      </c>
      <c r="E316" s="596" t="s">
        <v>510</v>
      </c>
      <c r="F316" s="597">
        <v>100</v>
      </c>
      <c r="G316" s="597">
        <v>100</v>
      </c>
      <c r="H316" s="598"/>
      <c r="I316" s="597">
        <v>100</v>
      </c>
      <c r="J316" s="405"/>
    </row>
    <row r="317" spans="1:10" ht="32.25" customHeight="1">
      <c r="A317" s="599">
        <v>309</v>
      </c>
      <c r="B317" s="600">
        <v>41085</v>
      </c>
      <c r="C317" s="601" t="s">
        <v>1123</v>
      </c>
      <c r="D317" s="602" t="s">
        <v>1124</v>
      </c>
      <c r="E317" s="603" t="s">
        <v>510</v>
      </c>
      <c r="F317" s="604">
        <v>162.5</v>
      </c>
      <c r="G317" s="604">
        <v>162.5</v>
      </c>
      <c r="H317" s="588"/>
      <c r="I317" s="604">
        <v>162.5</v>
      </c>
      <c r="J317" s="405"/>
    </row>
    <row r="318" spans="1:10" ht="32.25" customHeight="1">
      <c r="A318" s="407">
        <v>310</v>
      </c>
      <c r="B318" s="600">
        <v>41085</v>
      </c>
      <c r="C318" s="594" t="s">
        <v>1125</v>
      </c>
      <c r="D318" s="595" t="s">
        <v>1126</v>
      </c>
      <c r="E318" s="596" t="s">
        <v>510</v>
      </c>
      <c r="F318" s="597">
        <v>162.5</v>
      </c>
      <c r="G318" s="597">
        <v>162.5</v>
      </c>
      <c r="H318" s="598"/>
      <c r="I318" s="597">
        <v>162.5</v>
      </c>
      <c r="J318" s="405"/>
    </row>
    <row r="319" spans="1:10" ht="32.25" customHeight="1">
      <c r="A319" s="407">
        <v>311</v>
      </c>
      <c r="B319" s="600">
        <v>41085</v>
      </c>
      <c r="C319" s="594" t="s">
        <v>1127</v>
      </c>
      <c r="D319" s="595" t="s">
        <v>1128</v>
      </c>
      <c r="E319" s="596" t="s">
        <v>510</v>
      </c>
      <c r="F319" s="597">
        <v>125</v>
      </c>
      <c r="G319" s="597">
        <v>125</v>
      </c>
      <c r="H319" s="598"/>
      <c r="I319" s="597">
        <v>125</v>
      </c>
      <c r="J319" s="405"/>
    </row>
    <row r="320" spans="1:10" ht="32.25" customHeight="1">
      <c r="A320" s="599">
        <v>312</v>
      </c>
      <c r="B320" s="600">
        <v>41084</v>
      </c>
      <c r="C320" s="601" t="s">
        <v>1129</v>
      </c>
      <c r="D320" s="602" t="s">
        <v>1130</v>
      </c>
      <c r="E320" s="603" t="s">
        <v>510</v>
      </c>
      <c r="F320" s="604">
        <v>162.5</v>
      </c>
      <c r="G320" s="604">
        <v>162.5</v>
      </c>
      <c r="H320" s="588"/>
      <c r="I320" s="604">
        <v>162.5</v>
      </c>
      <c r="J320" s="405"/>
    </row>
    <row r="321" spans="1:10" ht="32.25" customHeight="1">
      <c r="A321" s="407">
        <v>313</v>
      </c>
      <c r="B321" s="600">
        <v>41084</v>
      </c>
      <c r="C321" s="594" t="s">
        <v>1131</v>
      </c>
      <c r="D321" s="595" t="s">
        <v>1132</v>
      </c>
      <c r="E321" s="596" t="s">
        <v>510</v>
      </c>
      <c r="F321" s="597">
        <v>162.5</v>
      </c>
      <c r="G321" s="597">
        <v>162.5</v>
      </c>
      <c r="H321" s="598"/>
      <c r="I321" s="597">
        <v>162.5</v>
      </c>
      <c r="J321" s="405"/>
    </row>
    <row r="322" spans="1:10" ht="32.25" customHeight="1">
      <c r="A322" s="407">
        <v>315</v>
      </c>
      <c r="B322" s="600">
        <v>41085</v>
      </c>
      <c r="C322" s="594" t="s">
        <v>1133</v>
      </c>
      <c r="D322" s="595" t="s">
        <v>1134</v>
      </c>
      <c r="E322" s="596" t="s">
        <v>510</v>
      </c>
      <c r="F322" s="597">
        <v>162.5</v>
      </c>
      <c r="G322" s="597">
        <v>162.5</v>
      </c>
      <c r="H322" s="598"/>
      <c r="I322" s="597">
        <v>162.5</v>
      </c>
      <c r="J322" s="405"/>
    </row>
    <row r="323" spans="1:10" ht="32.25" customHeight="1">
      <c r="A323" s="407">
        <v>317</v>
      </c>
      <c r="B323" s="600">
        <v>41084</v>
      </c>
      <c r="C323" s="594" t="s">
        <v>1135</v>
      </c>
      <c r="D323" s="595" t="s">
        <v>1136</v>
      </c>
      <c r="E323" s="596" t="s">
        <v>510</v>
      </c>
      <c r="F323" s="597">
        <v>100</v>
      </c>
      <c r="G323" s="597">
        <v>100</v>
      </c>
      <c r="H323" s="598"/>
      <c r="I323" s="597">
        <v>100</v>
      </c>
      <c r="J323" s="405"/>
    </row>
    <row r="324" spans="1:10" ht="32.25" customHeight="1">
      <c r="A324" s="407">
        <v>319</v>
      </c>
      <c r="B324" s="600">
        <v>41084</v>
      </c>
      <c r="C324" s="594" t="s">
        <v>1137</v>
      </c>
      <c r="D324" s="595" t="s">
        <v>1138</v>
      </c>
      <c r="E324" s="596" t="s">
        <v>510</v>
      </c>
      <c r="F324" s="597">
        <v>162.5</v>
      </c>
      <c r="G324" s="597">
        <v>162.5</v>
      </c>
      <c r="H324" s="598"/>
      <c r="I324" s="597">
        <v>162.5</v>
      </c>
      <c r="J324" s="405"/>
    </row>
    <row r="325" spans="1:10" ht="32.25" customHeight="1">
      <c r="A325" s="407">
        <v>321</v>
      </c>
      <c r="B325" s="600">
        <v>41084</v>
      </c>
      <c r="C325" s="594" t="s">
        <v>1139</v>
      </c>
      <c r="D325" s="595" t="s">
        <v>1140</v>
      </c>
      <c r="E325" s="596" t="s">
        <v>510</v>
      </c>
      <c r="F325" s="597">
        <v>125</v>
      </c>
      <c r="G325" s="597">
        <v>125</v>
      </c>
      <c r="H325" s="598"/>
      <c r="I325" s="597">
        <v>125</v>
      </c>
      <c r="J325" s="405"/>
    </row>
    <row r="326" spans="1:10" ht="32.25" customHeight="1">
      <c r="A326" s="407">
        <v>322</v>
      </c>
      <c r="B326" s="600">
        <v>41084</v>
      </c>
      <c r="C326" s="594" t="s">
        <v>1141</v>
      </c>
      <c r="D326" s="595" t="s">
        <v>1142</v>
      </c>
      <c r="E326" s="596" t="s">
        <v>510</v>
      </c>
      <c r="F326" s="597">
        <v>162.5</v>
      </c>
      <c r="G326" s="597">
        <v>162.5</v>
      </c>
      <c r="H326" s="598"/>
      <c r="I326" s="597">
        <v>162.5</v>
      </c>
      <c r="J326" s="405"/>
    </row>
    <row r="327" spans="1:10" ht="32.25" customHeight="1">
      <c r="A327" s="407">
        <v>323</v>
      </c>
      <c r="B327" s="600">
        <v>41084</v>
      </c>
      <c r="C327" s="594" t="s">
        <v>1143</v>
      </c>
      <c r="D327" s="595" t="s">
        <v>1144</v>
      </c>
      <c r="E327" s="596" t="s">
        <v>510</v>
      </c>
      <c r="F327" s="597">
        <v>125</v>
      </c>
      <c r="G327" s="597">
        <v>125</v>
      </c>
      <c r="H327" s="598"/>
      <c r="I327" s="597">
        <v>125</v>
      </c>
      <c r="J327" s="405"/>
    </row>
    <row r="328" spans="1:10" ht="32.25" customHeight="1">
      <c r="A328" s="407">
        <v>325</v>
      </c>
      <c r="B328" s="600">
        <v>41084</v>
      </c>
      <c r="C328" s="594" t="s">
        <v>1145</v>
      </c>
      <c r="D328" s="595" t="s">
        <v>1146</v>
      </c>
      <c r="E328" s="596" t="s">
        <v>510</v>
      </c>
      <c r="F328" s="597">
        <v>162.5</v>
      </c>
      <c r="G328" s="597">
        <v>162.5</v>
      </c>
      <c r="H328" s="598"/>
      <c r="I328" s="597">
        <v>162.5</v>
      </c>
      <c r="J328" s="405"/>
    </row>
    <row r="329" spans="1:10" ht="32.25" customHeight="1">
      <c r="A329" s="407">
        <v>326</v>
      </c>
      <c r="B329" s="600">
        <v>41084</v>
      </c>
      <c r="C329" s="594" t="s">
        <v>1147</v>
      </c>
      <c r="D329" s="595" t="s">
        <v>1148</v>
      </c>
      <c r="E329" s="596" t="s">
        <v>510</v>
      </c>
      <c r="F329" s="597">
        <v>162.5</v>
      </c>
      <c r="G329" s="597">
        <v>162.5</v>
      </c>
      <c r="H329" s="598"/>
      <c r="I329" s="597">
        <v>162.5</v>
      </c>
      <c r="J329" s="405"/>
    </row>
    <row r="330" spans="1:10" ht="32.25" customHeight="1">
      <c r="A330" s="407">
        <v>327</v>
      </c>
      <c r="B330" s="600">
        <v>41084</v>
      </c>
      <c r="C330" s="594" t="s">
        <v>1149</v>
      </c>
      <c r="D330" s="595" t="s">
        <v>1150</v>
      </c>
      <c r="E330" s="596" t="s">
        <v>510</v>
      </c>
      <c r="F330" s="597">
        <v>125</v>
      </c>
      <c r="G330" s="597">
        <v>125</v>
      </c>
      <c r="H330" s="598"/>
      <c r="I330" s="597">
        <v>125</v>
      </c>
      <c r="J330" s="405"/>
    </row>
    <row r="331" spans="1:10" ht="32.25" customHeight="1">
      <c r="A331" s="407">
        <v>328</v>
      </c>
      <c r="B331" s="600">
        <v>41082</v>
      </c>
      <c r="C331" s="594" t="s">
        <v>1151</v>
      </c>
      <c r="D331" s="595" t="s">
        <v>1152</v>
      </c>
      <c r="E331" s="596" t="s">
        <v>510</v>
      </c>
      <c r="F331" s="597">
        <v>162.5</v>
      </c>
      <c r="G331" s="597">
        <v>162.5</v>
      </c>
      <c r="H331" s="598"/>
      <c r="I331" s="597">
        <v>162.5</v>
      </c>
      <c r="J331" s="405"/>
    </row>
    <row r="332" spans="1:10" ht="32.25" customHeight="1">
      <c r="A332" s="407">
        <v>329</v>
      </c>
      <c r="B332" s="600">
        <v>41084</v>
      </c>
      <c r="C332" s="594" t="s">
        <v>1153</v>
      </c>
      <c r="D332" s="595" t="s">
        <v>1154</v>
      </c>
      <c r="E332" s="596" t="s">
        <v>510</v>
      </c>
      <c r="F332" s="597">
        <v>162.5</v>
      </c>
      <c r="G332" s="597">
        <v>162.5</v>
      </c>
      <c r="H332" s="598"/>
      <c r="I332" s="597">
        <v>162.5</v>
      </c>
      <c r="J332" s="405"/>
    </row>
    <row r="333" spans="1:10" ht="32.25" customHeight="1">
      <c r="A333" s="407">
        <v>331</v>
      </c>
      <c r="B333" s="600">
        <v>41086</v>
      </c>
      <c r="C333" s="594" t="s">
        <v>1155</v>
      </c>
      <c r="D333" s="595" t="s">
        <v>1156</v>
      </c>
      <c r="E333" s="596" t="s">
        <v>510</v>
      </c>
      <c r="F333" s="597">
        <v>162.5</v>
      </c>
      <c r="G333" s="597">
        <v>162.5</v>
      </c>
      <c r="H333" s="598"/>
      <c r="I333" s="597">
        <v>162.5</v>
      </c>
      <c r="J333" s="405"/>
    </row>
    <row r="334" spans="1:10" ht="32.25" customHeight="1">
      <c r="A334" s="407">
        <v>333</v>
      </c>
      <c r="B334" s="600">
        <v>41082</v>
      </c>
      <c r="C334" s="594" t="s">
        <v>1157</v>
      </c>
      <c r="D334" s="595" t="s">
        <v>1158</v>
      </c>
      <c r="E334" s="596" t="s">
        <v>510</v>
      </c>
      <c r="F334" s="597">
        <v>162.5</v>
      </c>
      <c r="G334" s="597">
        <v>162.5</v>
      </c>
      <c r="H334" s="598"/>
      <c r="I334" s="597">
        <v>162.5</v>
      </c>
      <c r="J334" s="405"/>
    </row>
    <row r="335" spans="1:10" ht="32.25" customHeight="1">
      <c r="A335" s="407">
        <v>335</v>
      </c>
      <c r="B335" s="600">
        <v>41084</v>
      </c>
      <c r="C335" s="594" t="s">
        <v>1159</v>
      </c>
      <c r="D335" s="595" t="s">
        <v>1160</v>
      </c>
      <c r="E335" s="596" t="s">
        <v>510</v>
      </c>
      <c r="F335" s="597">
        <v>125</v>
      </c>
      <c r="G335" s="597">
        <v>125</v>
      </c>
      <c r="H335" s="598"/>
      <c r="I335" s="597">
        <v>125</v>
      </c>
      <c r="J335" s="405"/>
    </row>
    <row r="336" spans="1:10" ht="32.25" customHeight="1">
      <c r="A336" s="407">
        <v>336</v>
      </c>
      <c r="B336" s="600">
        <v>41084</v>
      </c>
      <c r="C336" s="594" t="s">
        <v>1161</v>
      </c>
      <c r="D336" s="595" t="s">
        <v>1162</v>
      </c>
      <c r="E336" s="596" t="s">
        <v>510</v>
      </c>
      <c r="F336" s="597">
        <v>162.5</v>
      </c>
      <c r="G336" s="597">
        <v>162.5</v>
      </c>
      <c r="H336" s="598"/>
      <c r="I336" s="597">
        <v>162.5</v>
      </c>
      <c r="J336" s="405"/>
    </row>
    <row r="337" spans="1:10" ht="32.25" customHeight="1">
      <c r="A337" s="407">
        <v>337</v>
      </c>
      <c r="B337" s="600">
        <v>41084</v>
      </c>
      <c r="C337" s="594" t="s">
        <v>1163</v>
      </c>
      <c r="D337" s="595" t="s">
        <v>1164</v>
      </c>
      <c r="E337" s="596" t="s">
        <v>510</v>
      </c>
      <c r="F337" s="597">
        <v>162.5</v>
      </c>
      <c r="G337" s="597">
        <v>162.5</v>
      </c>
      <c r="H337" s="598"/>
      <c r="I337" s="597">
        <v>162.5</v>
      </c>
      <c r="J337" s="405"/>
    </row>
    <row r="338" spans="1:10" ht="32.25" customHeight="1">
      <c r="A338" s="407">
        <v>338</v>
      </c>
      <c r="B338" s="600">
        <v>41084</v>
      </c>
      <c r="C338" s="594" t="s">
        <v>1165</v>
      </c>
      <c r="D338" s="595" t="s">
        <v>1166</v>
      </c>
      <c r="E338" s="596" t="s">
        <v>510</v>
      </c>
      <c r="F338" s="597">
        <v>125</v>
      </c>
      <c r="G338" s="597">
        <v>125</v>
      </c>
      <c r="H338" s="598"/>
      <c r="I338" s="597">
        <v>125</v>
      </c>
      <c r="J338" s="405"/>
    </row>
    <row r="339" spans="1:10" ht="32.25" customHeight="1">
      <c r="A339" s="407">
        <v>340</v>
      </c>
      <c r="B339" s="600">
        <v>41082</v>
      </c>
      <c r="C339" s="594" t="s">
        <v>1167</v>
      </c>
      <c r="D339" s="595" t="s">
        <v>1168</v>
      </c>
      <c r="E339" s="596" t="s">
        <v>510</v>
      </c>
      <c r="F339" s="597">
        <v>100</v>
      </c>
      <c r="G339" s="597">
        <v>100</v>
      </c>
      <c r="H339" s="598"/>
      <c r="I339" s="597">
        <v>100</v>
      </c>
      <c r="J339" s="405"/>
    </row>
    <row r="340" spans="1:10" ht="32.25" customHeight="1">
      <c r="A340" s="599">
        <v>341</v>
      </c>
      <c r="B340" s="600">
        <v>41082</v>
      </c>
      <c r="C340" s="601" t="s">
        <v>1169</v>
      </c>
      <c r="D340" s="602" t="s">
        <v>1170</v>
      </c>
      <c r="E340" s="603" t="s">
        <v>510</v>
      </c>
      <c r="F340" s="604">
        <v>162.5</v>
      </c>
      <c r="G340" s="604">
        <v>162.5</v>
      </c>
      <c r="H340" s="588"/>
      <c r="I340" s="604">
        <v>162.5</v>
      </c>
      <c r="J340" s="405"/>
    </row>
    <row r="341" spans="1:10" ht="32.25" customHeight="1">
      <c r="A341" s="599">
        <v>343</v>
      </c>
      <c r="B341" s="600">
        <v>41085</v>
      </c>
      <c r="C341" s="601" t="s">
        <v>1169</v>
      </c>
      <c r="D341" s="602" t="s">
        <v>1171</v>
      </c>
      <c r="E341" s="603" t="s">
        <v>510</v>
      </c>
      <c r="F341" s="604">
        <v>125</v>
      </c>
      <c r="G341" s="604">
        <v>125</v>
      </c>
      <c r="H341" s="588"/>
      <c r="I341" s="604">
        <v>125</v>
      </c>
      <c r="J341" s="405"/>
    </row>
    <row r="342" spans="1:10" ht="32.25" customHeight="1">
      <c r="A342" s="407">
        <v>344</v>
      </c>
      <c r="B342" s="600">
        <v>41085</v>
      </c>
      <c r="C342" s="594" t="s">
        <v>1172</v>
      </c>
      <c r="D342" s="595" t="s">
        <v>1173</v>
      </c>
      <c r="E342" s="596" t="s">
        <v>510</v>
      </c>
      <c r="F342" s="597">
        <v>125</v>
      </c>
      <c r="G342" s="597">
        <v>125</v>
      </c>
      <c r="H342" s="598"/>
      <c r="I342" s="597">
        <v>125</v>
      </c>
      <c r="J342" s="405"/>
    </row>
    <row r="343" spans="1:10" ht="32.25" customHeight="1">
      <c r="A343" s="407">
        <v>345</v>
      </c>
      <c r="B343" s="600">
        <v>41085</v>
      </c>
      <c r="C343" s="594" t="s">
        <v>1174</v>
      </c>
      <c r="D343" s="595" t="s">
        <v>1175</v>
      </c>
      <c r="E343" s="596" t="s">
        <v>510</v>
      </c>
      <c r="F343" s="597">
        <v>162.5</v>
      </c>
      <c r="G343" s="597">
        <v>162.5</v>
      </c>
      <c r="H343" s="598"/>
      <c r="I343" s="597">
        <v>162.5</v>
      </c>
      <c r="J343" s="405"/>
    </row>
    <row r="344" spans="1:10" ht="32.25" customHeight="1">
      <c r="A344" s="407">
        <v>346</v>
      </c>
      <c r="B344" s="600">
        <v>41085</v>
      </c>
      <c r="C344" s="594" t="s">
        <v>1176</v>
      </c>
      <c r="D344" s="595" t="s">
        <v>1177</v>
      </c>
      <c r="E344" s="596" t="s">
        <v>510</v>
      </c>
      <c r="F344" s="597">
        <v>162.5</v>
      </c>
      <c r="G344" s="597">
        <v>162.5</v>
      </c>
      <c r="H344" s="598"/>
      <c r="I344" s="597">
        <v>162.5</v>
      </c>
      <c r="J344" s="405"/>
    </row>
    <row r="345" spans="1:10" ht="32.25" customHeight="1">
      <c r="A345" s="407">
        <v>347</v>
      </c>
      <c r="B345" s="593">
        <v>41083</v>
      </c>
      <c r="C345" s="612" t="s">
        <v>1178</v>
      </c>
      <c r="D345" s="595" t="s">
        <v>1179</v>
      </c>
      <c r="E345" s="613" t="s">
        <v>510</v>
      </c>
      <c r="F345" s="614">
        <v>162.5</v>
      </c>
      <c r="G345" s="614">
        <v>162.5</v>
      </c>
      <c r="H345" s="598"/>
      <c r="I345" s="614">
        <v>162.5</v>
      </c>
      <c r="J345" s="405"/>
    </row>
    <row r="346" spans="1:10" ht="32.25" customHeight="1">
      <c r="A346" s="407">
        <v>348</v>
      </c>
      <c r="B346" s="593">
        <v>41083</v>
      </c>
      <c r="C346" s="612" t="s">
        <v>1180</v>
      </c>
      <c r="D346" s="595" t="s">
        <v>1181</v>
      </c>
      <c r="E346" s="613" t="s">
        <v>510</v>
      </c>
      <c r="F346" s="614">
        <v>162.5</v>
      </c>
      <c r="G346" s="614">
        <v>162.5</v>
      </c>
      <c r="H346" s="598"/>
      <c r="I346" s="614">
        <v>162.5</v>
      </c>
      <c r="J346" s="405"/>
    </row>
    <row r="347" spans="1:10" ht="32.25" customHeight="1">
      <c r="A347" s="407">
        <v>349</v>
      </c>
      <c r="B347" s="593">
        <v>41083</v>
      </c>
      <c r="C347" s="612" t="s">
        <v>1182</v>
      </c>
      <c r="D347" s="595" t="s">
        <v>1183</v>
      </c>
      <c r="E347" s="613" t="s">
        <v>510</v>
      </c>
      <c r="F347" s="614">
        <v>125</v>
      </c>
      <c r="G347" s="614">
        <v>125</v>
      </c>
      <c r="H347" s="598"/>
      <c r="I347" s="614">
        <v>125</v>
      </c>
      <c r="J347" s="405"/>
    </row>
    <row r="348" spans="1:10" ht="32.25" customHeight="1">
      <c r="A348" s="407">
        <v>350</v>
      </c>
      <c r="B348" s="593">
        <v>41083</v>
      </c>
      <c r="C348" s="612" t="s">
        <v>1184</v>
      </c>
      <c r="D348" s="595" t="s">
        <v>1185</v>
      </c>
      <c r="E348" s="613" t="s">
        <v>510</v>
      </c>
      <c r="F348" s="614">
        <v>125</v>
      </c>
      <c r="G348" s="614">
        <v>125</v>
      </c>
      <c r="H348" s="598"/>
      <c r="I348" s="614">
        <v>125</v>
      </c>
      <c r="J348" s="405"/>
    </row>
    <row r="349" spans="1:10" ht="32.25" customHeight="1">
      <c r="A349" s="407">
        <v>351</v>
      </c>
      <c r="B349" s="593">
        <v>41083</v>
      </c>
      <c r="C349" s="612" t="s">
        <v>1186</v>
      </c>
      <c r="D349" s="595" t="s">
        <v>1187</v>
      </c>
      <c r="E349" s="613" t="s">
        <v>510</v>
      </c>
      <c r="F349" s="614">
        <v>100</v>
      </c>
      <c r="G349" s="614">
        <v>100</v>
      </c>
      <c r="H349" s="598"/>
      <c r="I349" s="614">
        <v>100</v>
      </c>
      <c r="J349" s="405"/>
    </row>
    <row r="350" spans="1:10" ht="32.25" customHeight="1">
      <c r="A350" s="407">
        <v>352</v>
      </c>
      <c r="B350" s="593">
        <v>41083</v>
      </c>
      <c r="C350" s="612" t="s">
        <v>1188</v>
      </c>
      <c r="D350" s="595" t="s">
        <v>1189</v>
      </c>
      <c r="E350" s="613" t="s">
        <v>510</v>
      </c>
      <c r="F350" s="614">
        <v>100</v>
      </c>
      <c r="G350" s="614">
        <v>100</v>
      </c>
      <c r="H350" s="598"/>
      <c r="I350" s="614">
        <v>100</v>
      </c>
      <c r="J350" s="405"/>
    </row>
    <row r="351" spans="1:10" ht="32.25" customHeight="1">
      <c r="A351" s="407">
        <v>353</v>
      </c>
      <c r="B351" s="593">
        <v>41083</v>
      </c>
      <c r="C351" s="612" t="s">
        <v>1190</v>
      </c>
      <c r="D351" s="595" t="s">
        <v>1191</v>
      </c>
      <c r="E351" s="613" t="s">
        <v>510</v>
      </c>
      <c r="F351" s="614">
        <v>100</v>
      </c>
      <c r="G351" s="614">
        <v>100</v>
      </c>
      <c r="H351" s="598"/>
      <c r="I351" s="614">
        <v>100</v>
      </c>
      <c r="J351" s="405"/>
    </row>
    <row r="352" spans="1:10" ht="32.25" customHeight="1">
      <c r="A352" s="407">
        <v>354</v>
      </c>
      <c r="B352" s="593">
        <v>41083</v>
      </c>
      <c r="C352" s="612" t="s">
        <v>1192</v>
      </c>
      <c r="D352" s="595" t="s">
        <v>1193</v>
      </c>
      <c r="E352" s="613" t="s">
        <v>510</v>
      </c>
      <c r="F352" s="614">
        <v>162.5</v>
      </c>
      <c r="G352" s="614">
        <v>162.5</v>
      </c>
      <c r="H352" s="598"/>
      <c r="I352" s="614">
        <v>162.5</v>
      </c>
      <c r="J352" s="405"/>
    </row>
    <row r="353" spans="1:10" ht="32.25" customHeight="1">
      <c r="A353" s="407">
        <v>355</v>
      </c>
      <c r="B353" s="593">
        <v>41083</v>
      </c>
      <c r="C353" s="612" t="s">
        <v>1194</v>
      </c>
      <c r="D353" s="595" t="s">
        <v>1195</v>
      </c>
      <c r="E353" s="613" t="s">
        <v>510</v>
      </c>
      <c r="F353" s="614">
        <v>162.5</v>
      </c>
      <c r="G353" s="614">
        <v>162.5</v>
      </c>
      <c r="H353" s="598"/>
      <c r="I353" s="614">
        <v>162.5</v>
      </c>
      <c r="J353" s="405"/>
    </row>
    <row r="354" spans="1:10" ht="32.25" customHeight="1">
      <c r="A354" s="599">
        <v>356</v>
      </c>
      <c r="B354" s="600">
        <v>41083</v>
      </c>
      <c r="C354" s="615" t="s">
        <v>1196</v>
      </c>
      <c r="D354" s="602" t="s">
        <v>1197</v>
      </c>
      <c r="E354" s="613" t="s">
        <v>510</v>
      </c>
      <c r="F354" s="614">
        <v>125</v>
      </c>
      <c r="G354" s="614">
        <v>125</v>
      </c>
      <c r="H354" s="588"/>
      <c r="I354" s="614">
        <v>125</v>
      </c>
      <c r="J354" s="405"/>
    </row>
    <row r="355" spans="1:10" ht="32.25" customHeight="1">
      <c r="A355" s="407">
        <v>357</v>
      </c>
      <c r="B355" s="593">
        <v>41085</v>
      </c>
      <c r="C355" s="612" t="s">
        <v>1198</v>
      </c>
      <c r="D355" s="595" t="s">
        <v>1199</v>
      </c>
      <c r="E355" s="613" t="s">
        <v>510</v>
      </c>
      <c r="F355" s="614">
        <v>162.5</v>
      </c>
      <c r="G355" s="614">
        <v>162.5</v>
      </c>
      <c r="H355" s="598"/>
      <c r="I355" s="614">
        <v>162.5</v>
      </c>
      <c r="J355" s="405"/>
    </row>
    <row r="356" spans="1:10" ht="32.25" customHeight="1">
      <c r="A356" s="407">
        <v>358</v>
      </c>
      <c r="B356" s="593">
        <v>41086</v>
      </c>
      <c r="C356" s="612" t="s">
        <v>1200</v>
      </c>
      <c r="D356" s="595" t="s">
        <v>1201</v>
      </c>
      <c r="E356" s="613" t="s">
        <v>510</v>
      </c>
      <c r="F356" s="614">
        <v>125</v>
      </c>
      <c r="G356" s="614">
        <v>125</v>
      </c>
      <c r="H356" s="598"/>
      <c r="I356" s="614">
        <v>125</v>
      </c>
      <c r="J356" s="405"/>
    </row>
    <row r="357" spans="1:10" ht="32.25" customHeight="1">
      <c r="A357" s="407">
        <v>359</v>
      </c>
      <c r="B357" s="593">
        <v>41083</v>
      </c>
      <c r="C357" s="612" t="s">
        <v>1202</v>
      </c>
      <c r="D357" s="595" t="s">
        <v>1203</v>
      </c>
      <c r="E357" s="613" t="s">
        <v>510</v>
      </c>
      <c r="F357" s="614">
        <v>162.5</v>
      </c>
      <c r="G357" s="614">
        <v>162.5</v>
      </c>
      <c r="H357" s="598"/>
      <c r="I357" s="614">
        <v>162.5</v>
      </c>
      <c r="J357" s="405"/>
    </row>
    <row r="358" spans="1:10" ht="32.25" customHeight="1">
      <c r="A358" s="407">
        <v>360</v>
      </c>
      <c r="B358" s="593">
        <v>41083</v>
      </c>
      <c r="C358" s="612" t="s">
        <v>1204</v>
      </c>
      <c r="D358" s="595" t="s">
        <v>1205</v>
      </c>
      <c r="E358" s="613" t="s">
        <v>510</v>
      </c>
      <c r="F358" s="614">
        <v>162.5</v>
      </c>
      <c r="G358" s="614">
        <v>162.5</v>
      </c>
      <c r="H358" s="598"/>
      <c r="I358" s="614">
        <v>162.5</v>
      </c>
      <c r="J358" s="405"/>
    </row>
    <row r="359" spans="1:10" ht="32.25" customHeight="1">
      <c r="A359" s="407">
        <v>361</v>
      </c>
      <c r="B359" s="593">
        <v>41085</v>
      </c>
      <c r="C359" s="594" t="s">
        <v>1206</v>
      </c>
      <c r="D359" s="595" t="s">
        <v>1207</v>
      </c>
      <c r="E359" s="613" t="s">
        <v>510</v>
      </c>
      <c r="F359" s="614">
        <v>162.5</v>
      </c>
      <c r="G359" s="614">
        <v>162.5</v>
      </c>
      <c r="H359" s="598"/>
      <c r="I359" s="614">
        <v>162.5</v>
      </c>
      <c r="J359" s="405"/>
    </row>
    <row r="360" spans="1:10" ht="32.25" customHeight="1">
      <c r="A360" s="407">
        <v>362</v>
      </c>
      <c r="B360" s="593">
        <v>41086</v>
      </c>
      <c r="C360" s="594" t="s">
        <v>1208</v>
      </c>
      <c r="D360" s="595" t="s">
        <v>1209</v>
      </c>
      <c r="E360" s="613" t="s">
        <v>510</v>
      </c>
      <c r="F360" s="614">
        <v>100</v>
      </c>
      <c r="G360" s="614">
        <v>100</v>
      </c>
      <c r="H360" s="598"/>
      <c r="I360" s="614">
        <v>100</v>
      </c>
      <c r="J360" s="405"/>
    </row>
    <row r="361" spans="1:10" ht="32.25" customHeight="1">
      <c r="A361" s="407">
        <v>363</v>
      </c>
      <c r="B361" s="593">
        <v>41086</v>
      </c>
      <c r="C361" s="594" t="s">
        <v>1210</v>
      </c>
      <c r="D361" s="595" t="s">
        <v>1211</v>
      </c>
      <c r="E361" s="613" t="s">
        <v>510</v>
      </c>
      <c r="F361" s="614">
        <v>100</v>
      </c>
      <c r="G361" s="614">
        <v>100</v>
      </c>
      <c r="H361" s="598"/>
      <c r="I361" s="614">
        <v>100</v>
      </c>
      <c r="J361" s="405"/>
    </row>
    <row r="362" spans="1:10" ht="32.25" customHeight="1">
      <c r="A362" s="407">
        <v>364</v>
      </c>
      <c r="B362" s="593">
        <v>41084</v>
      </c>
      <c r="C362" s="594" t="s">
        <v>1212</v>
      </c>
      <c r="D362" s="595" t="s">
        <v>1213</v>
      </c>
      <c r="E362" s="613" t="s">
        <v>510</v>
      </c>
      <c r="F362" s="614">
        <v>162.5</v>
      </c>
      <c r="G362" s="614">
        <v>162.5</v>
      </c>
      <c r="H362" s="598"/>
      <c r="I362" s="614">
        <v>162.5</v>
      </c>
      <c r="J362" s="405"/>
    </row>
    <row r="363" spans="1:10" ht="32.25" customHeight="1">
      <c r="A363" s="407">
        <v>365</v>
      </c>
      <c r="B363" s="593">
        <v>41084</v>
      </c>
      <c r="C363" s="594" t="s">
        <v>1214</v>
      </c>
      <c r="D363" s="595" t="s">
        <v>1215</v>
      </c>
      <c r="E363" s="613" t="s">
        <v>510</v>
      </c>
      <c r="F363" s="614">
        <v>162.5</v>
      </c>
      <c r="G363" s="614">
        <v>162.5</v>
      </c>
      <c r="H363" s="598"/>
      <c r="I363" s="614">
        <v>162.5</v>
      </c>
      <c r="J363" s="405"/>
    </row>
    <row r="364" spans="1:10" ht="32.25" customHeight="1">
      <c r="A364" s="407">
        <v>366</v>
      </c>
      <c r="B364" s="593">
        <v>41086</v>
      </c>
      <c r="C364" s="594" t="s">
        <v>1216</v>
      </c>
      <c r="D364" s="595" t="s">
        <v>1217</v>
      </c>
      <c r="E364" s="613" t="s">
        <v>510</v>
      </c>
      <c r="F364" s="614">
        <v>125</v>
      </c>
      <c r="G364" s="614">
        <v>125</v>
      </c>
      <c r="H364" s="598"/>
      <c r="I364" s="614">
        <v>125</v>
      </c>
      <c r="J364" s="405"/>
    </row>
    <row r="365" spans="1:10" ht="32.25" customHeight="1">
      <c r="A365" s="407">
        <v>367</v>
      </c>
      <c r="B365" s="593">
        <v>41086</v>
      </c>
      <c r="C365" s="594" t="s">
        <v>1218</v>
      </c>
      <c r="D365" s="595" t="s">
        <v>1219</v>
      </c>
      <c r="E365" s="613" t="s">
        <v>510</v>
      </c>
      <c r="F365" s="614">
        <v>125</v>
      </c>
      <c r="G365" s="614">
        <v>125</v>
      </c>
      <c r="H365" s="598"/>
      <c r="I365" s="614">
        <v>125</v>
      </c>
      <c r="J365" s="405"/>
    </row>
    <row r="366" spans="1:10" ht="32.25" customHeight="1">
      <c r="A366" s="407">
        <v>369</v>
      </c>
      <c r="B366" s="593">
        <v>41085</v>
      </c>
      <c r="C366" s="594" t="s">
        <v>1220</v>
      </c>
      <c r="D366" s="595" t="s">
        <v>1221</v>
      </c>
      <c r="E366" s="613" t="s">
        <v>510</v>
      </c>
      <c r="F366" s="614">
        <v>100</v>
      </c>
      <c r="G366" s="614">
        <v>100</v>
      </c>
      <c r="H366" s="598"/>
      <c r="I366" s="614">
        <v>100</v>
      </c>
      <c r="J366" s="405"/>
    </row>
    <row r="367" spans="1:10" ht="32.25" customHeight="1">
      <c r="A367" s="407">
        <v>370</v>
      </c>
      <c r="B367" s="593">
        <v>41085</v>
      </c>
      <c r="C367" s="594" t="s">
        <v>1222</v>
      </c>
      <c r="D367" s="595" t="s">
        <v>1223</v>
      </c>
      <c r="E367" s="613" t="s">
        <v>510</v>
      </c>
      <c r="F367" s="614">
        <v>125</v>
      </c>
      <c r="G367" s="614">
        <v>125</v>
      </c>
      <c r="H367" s="598"/>
      <c r="I367" s="614">
        <v>125</v>
      </c>
      <c r="J367" s="405"/>
    </row>
    <row r="368" spans="1:10" ht="32.25" customHeight="1">
      <c r="A368" s="407">
        <v>372</v>
      </c>
      <c r="B368" s="593">
        <v>41085</v>
      </c>
      <c r="C368" s="594" t="s">
        <v>1224</v>
      </c>
      <c r="D368" s="595" t="s">
        <v>1225</v>
      </c>
      <c r="E368" s="613" t="s">
        <v>510</v>
      </c>
      <c r="F368" s="614">
        <v>100</v>
      </c>
      <c r="G368" s="614">
        <v>100</v>
      </c>
      <c r="H368" s="598"/>
      <c r="I368" s="614">
        <v>100</v>
      </c>
      <c r="J368" s="405"/>
    </row>
    <row r="369" spans="1:10" ht="32.25" customHeight="1">
      <c r="A369" s="407">
        <v>374</v>
      </c>
      <c r="B369" s="593">
        <v>41085</v>
      </c>
      <c r="C369" s="594" t="s">
        <v>1226</v>
      </c>
      <c r="D369" s="595" t="s">
        <v>1227</v>
      </c>
      <c r="E369" s="613" t="s">
        <v>510</v>
      </c>
      <c r="F369" s="614">
        <v>162.5</v>
      </c>
      <c r="G369" s="614">
        <v>162.5</v>
      </c>
      <c r="H369" s="598"/>
      <c r="I369" s="614">
        <v>162.5</v>
      </c>
      <c r="J369" s="405"/>
    </row>
    <row r="370" spans="1:10" ht="32.25" customHeight="1">
      <c r="A370" s="407">
        <v>375</v>
      </c>
      <c r="B370" s="593">
        <v>41087</v>
      </c>
      <c r="C370" s="594" t="s">
        <v>1228</v>
      </c>
      <c r="D370" s="595" t="s">
        <v>1229</v>
      </c>
      <c r="E370" s="613" t="s">
        <v>510</v>
      </c>
      <c r="F370" s="614">
        <v>125</v>
      </c>
      <c r="G370" s="614">
        <v>125</v>
      </c>
      <c r="H370" s="598"/>
      <c r="I370" s="614">
        <v>125</v>
      </c>
      <c r="J370" s="405"/>
    </row>
    <row r="371" spans="1:10" ht="32.25" customHeight="1">
      <c r="A371" s="407">
        <v>376</v>
      </c>
      <c r="B371" s="593">
        <v>41086</v>
      </c>
      <c r="C371" s="594" t="s">
        <v>1230</v>
      </c>
      <c r="D371" s="595" t="s">
        <v>1231</v>
      </c>
      <c r="E371" s="613" t="s">
        <v>510</v>
      </c>
      <c r="F371" s="614">
        <v>125</v>
      </c>
      <c r="G371" s="614">
        <v>125</v>
      </c>
      <c r="H371" s="598"/>
      <c r="I371" s="614">
        <v>125</v>
      </c>
      <c r="J371" s="405"/>
    </row>
    <row r="372" spans="1:10" ht="32.25" customHeight="1">
      <c r="A372" s="407">
        <v>377</v>
      </c>
      <c r="B372" s="593">
        <v>41085</v>
      </c>
      <c r="C372" s="594" t="s">
        <v>1232</v>
      </c>
      <c r="D372" s="595" t="s">
        <v>1233</v>
      </c>
      <c r="E372" s="613" t="s">
        <v>510</v>
      </c>
      <c r="F372" s="614">
        <v>125</v>
      </c>
      <c r="G372" s="614">
        <v>125</v>
      </c>
      <c r="H372" s="598"/>
      <c r="I372" s="614">
        <v>125</v>
      </c>
      <c r="J372" s="405"/>
    </row>
    <row r="373" spans="1:10" ht="32.25" customHeight="1">
      <c r="A373" s="407">
        <v>379</v>
      </c>
      <c r="B373" s="593">
        <v>41085</v>
      </c>
      <c r="C373" s="594" t="s">
        <v>1234</v>
      </c>
      <c r="D373" s="595" t="s">
        <v>1235</v>
      </c>
      <c r="E373" s="613" t="s">
        <v>510</v>
      </c>
      <c r="F373" s="614">
        <v>162.5</v>
      </c>
      <c r="G373" s="614">
        <v>162.5</v>
      </c>
      <c r="H373" s="598"/>
      <c r="I373" s="614">
        <v>162.5</v>
      </c>
      <c r="J373" s="405"/>
    </row>
    <row r="374" spans="1:10" ht="32.25" customHeight="1">
      <c r="A374" s="407">
        <v>380</v>
      </c>
      <c r="B374" s="593">
        <v>41085</v>
      </c>
      <c r="C374" s="594" t="s">
        <v>1236</v>
      </c>
      <c r="D374" s="595" t="s">
        <v>1237</v>
      </c>
      <c r="E374" s="613" t="s">
        <v>510</v>
      </c>
      <c r="F374" s="614">
        <v>125</v>
      </c>
      <c r="G374" s="614">
        <v>125</v>
      </c>
      <c r="H374" s="598"/>
      <c r="I374" s="614">
        <v>125</v>
      </c>
      <c r="J374" s="405"/>
    </row>
    <row r="375" spans="1:10" ht="32.25" customHeight="1">
      <c r="A375" s="407">
        <v>381</v>
      </c>
      <c r="B375" s="593">
        <v>41085</v>
      </c>
      <c r="C375" s="594" t="s">
        <v>1238</v>
      </c>
      <c r="D375" s="595" t="s">
        <v>1239</v>
      </c>
      <c r="E375" s="613" t="s">
        <v>510</v>
      </c>
      <c r="F375" s="614">
        <v>125</v>
      </c>
      <c r="G375" s="614">
        <v>125</v>
      </c>
      <c r="H375" s="598"/>
      <c r="I375" s="614">
        <v>125</v>
      </c>
      <c r="J375" s="405"/>
    </row>
    <row r="376" spans="1:10" ht="32.25" customHeight="1">
      <c r="A376" s="407">
        <v>382</v>
      </c>
      <c r="B376" s="593">
        <v>41085</v>
      </c>
      <c r="C376" s="594" t="s">
        <v>1240</v>
      </c>
      <c r="D376" s="595" t="s">
        <v>1241</v>
      </c>
      <c r="E376" s="613" t="s">
        <v>510</v>
      </c>
      <c r="F376" s="614">
        <v>100</v>
      </c>
      <c r="G376" s="614">
        <v>100</v>
      </c>
      <c r="H376" s="598"/>
      <c r="I376" s="614">
        <v>100</v>
      </c>
      <c r="J376" s="405"/>
    </row>
    <row r="377" spans="1:10" ht="32.25" customHeight="1">
      <c r="A377" s="407">
        <v>383</v>
      </c>
      <c r="B377" s="593">
        <v>41085</v>
      </c>
      <c r="C377" s="594" t="s">
        <v>1242</v>
      </c>
      <c r="D377" s="595" t="s">
        <v>1243</v>
      </c>
      <c r="E377" s="613" t="s">
        <v>510</v>
      </c>
      <c r="F377" s="614">
        <v>125</v>
      </c>
      <c r="G377" s="614">
        <v>125</v>
      </c>
      <c r="H377" s="598"/>
      <c r="I377" s="614">
        <v>125</v>
      </c>
      <c r="J377" s="405"/>
    </row>
    <row r="378" spans="1:10" ht="32.25" customHeight="1">
      <c r="A378" s="407">
        <v>384</v>
      </c>
      <c r="B378" s="593">
        <v>41085</v>
      </c>
      <c r="C378" s="594" t="s">
        <v>1244</v>
      </c>
      <c r="D378" s="595" t="s">
        <v>1245</v>
      </c>
      <c r="E378" s="613" t="s">
        <v>510</v>
      </c>
      <c r="F378" s="614">
        <v>100</v>
      </c>
      <c r="G378" s="614">
        <v>100</v>
      </c>
      <c r="H378" s="598"/>
      <c r="I378" s="614">
        <v>100</v>
      </c>
      <c r="J378" s="405"/>
    </row>
    <row r="379" spans="1:10" ht="32.25" customHeight="1">
      <c r="A379" s="407">
        <v>385</v>
      </c>
      <c r="B379" s="593">
        <v>41084</v>
      </c>
      <c r="C379" s="594" t="s">
        <v>1246</v>
      </c>
      <c r="D379" s="595" t="s">
        <v>1247</v>
      </c>
      <c r="E379" s="613" t="s">
        <v>510</v>
      </c>
      <c r="F379" s="614">
        <v>162.5</v>
      </c>
      <c r="G379" s="614">
        <v>162.5</v>
      </c>
      <c r="H379" s="598"/>
      <c r="I379" s="614">
        <v>162.5</v>
      </c>
      <c r="J379" s="405"/>
    </row>
    <row r="380" spans="1:10" ht="32.25" customHeight="1">
      <c r="A380" s="407">
        <v>386</v>
      </c>
      <c r="B380" s="593">
        <v>41084</v>
      </c>
      <c r="C380" s="594" t="s">
        <v>1248</v>
      </c>
      <c r="D380" s="595" t="s">
        <v>1249</v>
      </c>
      <c r="E380" s="613" t="s">
        <v>510</v>
      </c>
      <c r="F380" s="614">
        <v>162.5</v>
      </c>
      <c r="G380" s="614">
        <v>162.5</v>
      </c>
      <c r="H380" s="598"/>
      <c r="I380" s="614">
        <v>162.5</v>
      </c>
      <c r="J380" s="405"/>
    </row>
    <row r="381" spans="1:10" ht="32.25" customHeight="1">
      <c r="A381" s="407">
        <v>388</v>
      </c>
      <c r="B381" s="593">
        <v>41084</v>
      </c>
      <c r="C381" s="594" t="s">
        <v>1250</v>
      </c>
      <c r="D381" s="595" t="s">
        <v>1251</v>
      </c>
      <c r="E381" s="613" t="s">
        <v>510</v>
      </c>
      <c r="F381" s="614">
        <v>162.5</v>
      </c>
      <c r="G381" s="614">
        <v>162.5</v>
      </c>
      <c r="H381" s="598"/>
      <c r="I381" s="614">
        <v>162.5</v>
      </c>
      <c r="J381" s="405"/>
    </row>
    <row r="382" spans="1:10" ht="32.25" customHeight="1">
      <c r="A382" s="407">
        <v>389</v>
      </c>
      <c r="B382" s="593">
        <v>41086</v>
      </c>
      <c r="C382" s="594" t="s">
        <v>1252</v>
      </c>
      <c r="D382" s="595" t="s">
        <v>1253</v>
      </c>
      <c r="E382" s="613" t="s">
        <v>510</v>
      </c>
      <c r="F382" s="614">
        <v>100</v>
      </c>
      <c r="G382" s="614">
        <v>100</v>
      </c>
      <c r="H382" s="598"/>
      <c r="I382" s="614">
        <v>100</v>
      </c>
      <c r="J382" s="405"/>
    </row>
    <row r="383" spans="1:10" ht="32.25" customHeight="1">
      <c r="A383" s="407">
        <v>390</v>
      </c>
      <c r="B383" s="593">
        <v>41086</v>
      </c>
      <c r="C383" s="594" t="s">
        <v>1254</v>
      </c>
      <c r="D383" s="595" t="s">
        <v>1255</v>
      </c>
      <c r="E383" s="613" t="s">
        <v>510</v>
      </c>
      <c r="F383" s="614">
        <v>162.5</v>
      </c>
      <c r="G383" s="614">
        <v>162.5</v>
      </c>
      <c r="H383" s="598"/>
      <c r="I383" s="614">
        <v>162.5</v>
      </c>
      <c r="J383" s="405"/>
    </row>
    <row r="384" spans="1:10" ht="32.25" customHeight="1">
      <c r="A384" s="407">
        <v>391</v>
      </c>
      <c r="B384" s="593">
        <v>41084</v>
      </c>
      <c r="C384" s="594" t="s">
        <v>1256</v>
      </c>
      <c r="D384" s="595" t="s">
        <v>1257</v>
      </c>
      <c r="E384" s="613" t="s">
        <v>510</v>
      </c>
      <c r="F384" s="614">
        <v>162.5</v>
      </c>
      <c r="G384" s="614">
        <v>162.5</v>
      </c>
      <c r="H384" s="598"/>
      <c r="I384" s="614">
        <v>162.5</v>
      </c>
      <c r="J384" s="405"/>
    </row>
    <row r="385" spans="1:10" ht="32.25" customHeight="1">
      <c r="A385" s="407">
        <v>392</v>
      </c>
      <c r="B385" s="593">
        <v>41084</v>
      </c>
      <c r="C385" s="594" t="s">
        <v>1258</v>
      </c>
      <c r="D385" s="595" t="s">
        <v>1259</v>
      </c>
      <c r="E385" s="613" t="s">
        <v>510</v>
      </c>
      <c r="F385" s="614">
        <v>162.5</v>
      </c>
      <c r="G385" s="614">
        <v>162.5</v>
      </c>
      <c r="H385" s="598"/>
      <c r="I385" s="614">
        <v>162.5</v>
      </c>
      <c r="J385" s="405"/>
    </row>
    <row r="386" spans="1:10" ht="32.25" customHeight="1">
      <c r="A386" s="407">
        <v>393</v>
      </c>
      <c r="B386" s="593">
        <v>41086</v>
      </c>
      <c r="C386" s="594" t="s">
        <v>1260</v>
      </c>
      <c r="D386" s="595" t="s">
        <v>1261</v>
      </c>
      <c r="E386" s="613" t="s">
        <v>510</v>
      </c>
      <c r="F386" s="614">
        <v>100</v>
      </c>
      <c r="G386" s="614">
        <v>100</v>
      </c>
      <c r="H386" s="598"/>
      <c r="I386" s="614">
        <v>100</v>
      </c>
      <c r="J386" s="405"/>
    </row>
    <row r="387" spans="1:10" ht="32.25" customHeight="1">
      <c r="A387" s="407">
        <v>394</v>
      </c>
      <c r="B387" s="593">
        <v>41086</v>
      </c>
      <c r="C387" s="594" t="s">
        <v>1262</v>
      </c>
      <c r="D387" s="595" t="s">
        <v>1263</v>
      </c>
      <c r="E387" s="613" t="s">
        <v>510</v>
      </c>
      <c r="F387" s="614">
        <v>125</v>
      </c>
      <c r="G387" s="614">
        <v>125</v>
      </c>
      <c r="H387" s="598"/>
      <c r="I387" s="614">
        <v>125</v>
      </c>
      <c r="J387" s="405"/>
    </row>
    <row r="388" spans="1:10" ht="32.25" customHeight="1">
      <c r="A388" s="407">
        <v>395</v>
      </c>
      <c r="B388" s="593">
        <v>41085</v>
      </c>
      <c r="C388" s="594" t="s">
        <v>1264</v>
      </c>
      <c r="D388" s="595" t="s">
        <v>1265</v>
      </c>
      <c r="E388" s="613" t="s">
        <v>510</v>
      </c>
      <c r="F388" s="614">
        <v>125</v>
      </c>
      <c r="G388" s="614">
        <v>125</v>
      </c>
      <c r="H388" s="598"/>
      <c r="I388" s="614">
        <v>125</v>
      </c>
      <c r="J388" s="405"/>
    </row>
    <row r="389" spans="1:10" ht="32.25" customHeight="1">
      <c r="A389" s="407">
        <v>397</v>
      </c>
      <c r="B389" s="593">
        <v>41086</v>
      </c>
      <c r="C389" s="594" t="s">
        <v>1266</v>
      </c>
      <c r="D389" s="595" t="s">
        <v>1267</v>
      </c>
      <c r="E389" s="613" t="s">
        <v>510</v>
      </c>
      <c r="F389" s="614">
        <v>100</v>
      </c>
      <c r="G389" s="614">
        <v>100</v>
      </c>
      <c r="H389" s="598"/>
      <c r="I389" s="614">
        <v>100</v>
      </c>
      <c r="J389" s="405"/>
    </row>
    <row r="390" spans="1:10" ht="32.25" customHeight="1">
      <c r="A390" s="407">
        <v>398</v>
      </c>
      <c r="B390" s="593">
        <v>41086</v>
      </c>
      <c r="C390" s="594" t="s">
        <v>1268</v>
      </c>
      <c r="D390" s="595" t="s">
        <v>1269</v>
      </c>
      <c r="E390" s="613" t="s">
        <v>510</v>
      </c>
      <c r="F390" s="614">
        <v>100</v>
      </c>
      <c r="G390" s="614">
        <v>100</v>
      </c>
      <c r="H390" s="598"/>
      <c r="I390" s="614">
        <v>100</v>
      </c>
      <c r="J390" s="405"/>
    </row>
    <row r="391" spans="1:10" ht="32.25" customHeight="1">
      <c r="A391" s="407">
        <v>399</v>
      </c>
      <c r="B391" s="593">
        <v>41085</v>
      </c>
      <c r="C391" s="594" t="s">
        <v>1270</v>
      </c>
      <c r="D391" s="595" t="s">
        <v>1271</v>
      </c>
      <c r="E391" s="613" t="s">
        <v>510</v>
      </c>
      <c r="F391" s="614">
        <v>162.5</v>
      </c>
      <c r="G391" s="614">
        <v>162.5</v>
      </c>
      <c r="H391" s="598"/>
      <c r="I391" s="614">
        <v>162.5</v>
      </c>
      <c r="J391" s="405"/>
    </row>
    <row r="392" spans="1:10" ht="32.25" customHeight="1">
      <c r="A392" s="407">
        <v>400</v>
      </c>
      <c r="B392" s="593">
        <v>41087</v>
      </c>
      <c r="C392" s="594" t="s">
        <v>1272</v>
      </c>
      <c r="D392" s="595" t="s">
        <v>1273</v>
      </c>
      <c r="E392" s="613" t="s">
        <v>510</v>
      </c>
      <c r="F392" s="614">
        <v>100</v>
      </c>
      <c r="G392" s="614">
        <v>100</v>
      </c>
      <c r="H392" s="598"/>
      <c r="I392" s="614">
        <v>100</v>
      </c>
      <c r="J392" s="405"/>
    </row>
    <row r="393" spans="1:10" ht="32.25" customHeight="1">
      <c r="A393" s="407">
        <v>401</v>
      </c>
      <c r="B393" s="593">
        <v>41087</v>
      </c>
      <c r="C393" s="616" t="s">
        <v>1274</v>
      </c>
      <c r="D393" s="595" t="s">
        <v>1275</v>
      </c>
      <c r="E393" s="613" t="s">
        <v>510</v>
      </c>
      <c r="F393" s="614">
        <v>100</v>
      </c>
      <c r="G393" s="614">
        <v>100</v>
      </c>
      <c r="H393" s="598"/>
      <c r="I393" s="614">
        <v>100</v>
      </c>
      <c r="J393" s="405"/>
    </row>
    <row r="394" spans="1:10" ht="32.25" customHeight="1">
      <c r="A394" s="407">
        <v>402</v>
      </c>
      <c r="B394" s="593">
        <v>41085</v>
      </c>
      <c r="C394" s="594" t="s">
        <v>1276</v>
      </c>
      <c r="D394" s="595" t="s">
        <v>1277</v>
      </c>
      <c r="E394" s="613" t="s">
        <v>510</v>
      </c>
      <c r="F394" s="614">
        <v>125</v>
      </c>
      <c r="G394" s="614">
        <v>125</v>
      </c>
      <c r="H394" s="598"/>
      <c r="I394" s="614">
        <v>125</v>
      </c>
      <c r="J394" s="405"/>
    </row>
    <row r="395" spans="1:10" ht="32.25" customHeight="1">
      <c r="A395" s="407">
        <v>403</v>
      </c>
      <c r="B395" s="593">
        <v>41085</v>
      </c>
      <c r="C395" s="594" t="s">
        <v>1278</v>
      </c>
      <c r="D395" s="595" t="s">
        <v>1279</v>
      </c>
      <c r="E395" s="613" t="s">
        <v>510</v>
      </c>
      <c r="F395" s="614">
        <v>125</v>
      </c>
      <c r="G395" s="614">
        <v>125</v>
      </c>
      <c r="H395" s="598"/>
      <c r="I395" s="614">
        <v>125</v>
      </c>
      <c r="J395" s="405"/>
    </row>
    <row r="396" spans="1:10" ht="32.25" customHeight="1">
      <c r="A396" s="407">
        <v>404</v>
      </c>
      <c r="B396" s="593">
        <v>41085</v>
      </c>
      <c r="C396" s="594" t="s">
        <v>1280</v>
      </c>
      <c r="D396" s="595" t="s">
        <v>1281</v>
      </c>
      <c r="E396" s="613" t="s">
        <v>510</v>
      </c>
      <c r="F396" s="614">
        <v>162.5</v>
      </c>
      <c r="G396" s="614">
        <v>162.5</v>
      </c>
      <c r="H396" s="598"/>
      <c r="I396" s="614">
        <v>162.5</v>
      </c>
      <c r="J396" s="405"/>
    </row>
    <row r="397" spans="1:10" ht="32.25" customHeight="1">
      <c r="A397" s="407">
        <v>406</v>
      </c>
      <c r="B397" s="593">
        <v>41086</v>
      </c>
      <c r="C397" s="594" t="s">
        <v>1282</v>
      </c>
      <c r="D397" s="595" t="s">
        <v>1283</v>
      </c>
      <c r="E397" s="613" t="s">
        <v>510</v>
      </c>
      <c r="F397" s="614">
        <v>162.5</v>
      </c>
      <c r="G397" s="614">
        <v>162.5</v>
      </c>
      <c r="H397" s="598"/>
      <c r="I397" s="614">
        <v>162.5</v>
      </c>
      <c r="J397" s="405"/>
    </row>
    <row r="398" spans="1:10" ht="32.25" customHeight="1">
      <c r="A398" s="407">
        <v>408</v>
      </c>
      <c r="B398" s="593">
        <v>41085</v>
      </c>
      <c r="C398" s="594" t="s">
        <v>1284</v>
      </c>
      <c r="D398" s="595" t="s">
        <v>1285</v>
      </c>
      <c r="E398" s="613" t="s">
        <v>510</v>
      </c>
      <c r="F398" s="614">
        <v>100</v>
      </c>
      <c r="G398" s="614">
        <v>100</v>
      </c>
      <c r="H398" s="598"/>
      <c r="I398" s="614">
        <v>100</v>
      </c>
      <c r="J398" s="405"/>
    </row>
    <row r="399" spans="1:10" ht="32.25" customHeight="1">
      <c r="A399" s="407">
        <v>410</v>
      </c>
      <c r="B399" s="593">
        <v>41085</v>
      </c>
      <c r="C399" s="594" t="s">
        <v>1286</v>
      </c>
      <c r="D399" s="595" t="s">
        <v>1287</v>
      </c>
      <c r="E399" s="613" t="s">
        <v>510</v>
      </c>
      <c r="F399" s="614">
        <v>125</v>
      </c>
      <c r="G399" s="614">
        <v>125</v>
      </c>
      <c r="H399" s="598"/>
      <c r="I399" s="614">
        <v>125</v>
      </c>
      <c r="J399" s="405"/>
    </row>
    <row r="400" spans="1:10" ht="32.25" customHeight="1">
      <c r="A400" s="407">
        <v>411</v>
      </c>
      <c r="B400" s="593">
        <v>41085</v>
      </c>
      <c r="C400" s="594" t="s">
        <v>1288</v>
      </c>
      <c r="D400" s="595" t="s">
        <v>1289</v>
      </c>
      <c r="E400" s="613" t="s">
        <v>510</v>
      </c>
      <c r="F400" s="614">
        <v>162.5</v>
      </c>
      <c r="G400" s="614">
        <v>162.5</v>
      </c>
      <c r="H400" s="598"/>
      <c r="I400" s="614">
        <v>162.5</v>
      </c>
      <c r="J400" s="405"/>
    </row>
    <row r="401" spans="1:10" ht="32.25" customHeight="1">
      <c r="A401" s="407">
        <v>412</v>
      </c>
      <c r="B401" s="593">
        <v>41085</v>
      </c>
      <c r="C401" s="594" t="s">
        <v>1290</v>
      </c>
      <c r="D401" s="595" t="s">
        <v>1291</v>
      </c>
      <c r="E401" s="613" t="s">
        <v>510</v>
      </c>
      <c r="F401" s="614">
        <v>100</v>
      </c>
      <c r="G401" s="614">
        <v>100</v>
      </c>
      <c r="H401" s="598"/>
      <c r="I401" s="614">
        <v>100</v>
      </c>
      <c r="J401" s="405"/>
    </row>
    <row r="402" spans="1:10" ht="32.25" customHeight="1">
      <c r="A402" s="407">
        <v>417</v>
      </c>
      <c r="B402" s="593">
        <v>41085</v>
      </c>
      <c r="C402" s="594" t="s">
        <v>1292</v>
      </c>
      <c r="D402" s="595" t="s">
        <v>1293</v>
      </c>
      <c r="E402" s="613" t="s">
        <v>510</v>
      </c>
      <c r="F402" s="614">
        <v>125</v>
      </c>
      <c r="G402" s="614">
        <v>125</v>
      </c>
      <c r="H402" s="598"/>
      <c r="I402" s="614">
        <v>125</v>
      </c>
      <c r="J402" s="405"/>
    </row>
    <row r="403" spans="1:10" ht="32.25" customHeight="1">
      <c r="A403" s="407">
        <v>420</v>
      </c>
      <c r="B403" s="593">
        <v>41084</v>
      </c>
      <c r="C403" s="594" t="s">
        <v>1294</v>
      </c>
      <c r="D403" s="595" t="s">
        <v>1295</v>
      </c>
      <c r="E403" s="613" t="s">
        <v>510</v>
      </c>
      <c r="F403" s="614">
        <v>162.5</v>
      </c>
      <c r="G403" s="614">
        <v>162.5</v>
      </c>
      <c r="H403" s="598"/>
      <c r="I403" s="614">
        <v>162.5</v>
      </c>
      <c r="J403" s="405"/>
    </row>
    <row r="404" spans="1:10" ht="32.25" customHeight="1">
      <c r="A404" s="407">
        <v>421</v>
      </c>
      <c r="B404" s="593">
        <v>41084</v>
      </c>
      <c r="C404" s="594" t="s">
        <v>1296</v>
      </c>
      <c r="D404" s="595" t="s">
        <v>1297</v>
      </c>
      <c r="E404" s="613" t="s">
        <v>510</v>
      </c>
      <c r="F404" s="614">
        <v>125</v>
      </c>
      <c r="G404" s="614">
        <v>125</v>
      </c>
      <c r="H404" s="598"/>
      <c r="I404" s="614">
        <v>125</v>
      </c>
      <c r="J404" s="405"/>
    </row>
    <row r="405" spans="1:10" ht="32.25" customHeight="1">
      <c r="A405" s="407">
        <v>422</v>
      </c>
      <c r="B405" s="593">
        <v>41084</v>
      </c>
      <c r="C405" s="594" t="s">
        <v>1298</v>
      </c>
      <c r="D405" s="595" t="s">
        <v>1299</v>
      </c>
      <c r="E405" s="613" t="s">
        <v>510</v>
      </c>
      <c r="F405" s="614">
        <v>162.5</v>
      </c>
      <c r="G405" s="614">
        <v>162.5</v>
      </c>
      <c r="H405" s="598"/>
      <c r="I405" s="614">
        <v>162.5</v>
      </c>
      <c r="J405" s="405"/>
    </row>
    <row r="406" spans="1:10" ht="32.25" customHeight="1">
      <c r="A406" s="407">
        <v>423</v>
      </c>
      <c r="B406" s="593">
        <v>41084</v>
      </c>
      <c r="C406" s="594" t="s">
        <v>1300</v>
      </c>
      <c r="D406" s="595" t="s">
        <v>1301</v>
      </c>
      <c r="E406" s="613" t="s">
        <v>510</v>
      </c>
      <c r="F406" s="614">
        <v>125</v>
      </c>
      <c r="G406" s="614">
        <v>125</v>
      </c>
      <c r="H406" s="598"/>
      <c r="I406" s="614">
        <v>125</v>
      </c>
      <c r="J406" s="405"/>
    </row>
    <row r="407" spans="1:10" ht="32.25" customHeight="1">
      <c r="A407" s="407">
        <v>424</v>
      </c>
      <c r="B407" s="593">
        <v>41084</v>
      </c>
      <c r="C407" s="594" t="s">
        <v>1302</v>
      </c>
      <c r="D407" s="595" t="s">
        <v>1303</v>
      </c>
      <c r="E407" s="613" t="s">
        <v>510</v>
      </c>
      <c r="F407" s="614">
        <v>125</v>
      </c>
      <c r="G407" s="614">
        <v>125</v>
      </c>
      <c r="H407" s="598"/>
      <c r="I407" s="614">
        <v>125</v>
      </c>
      <c r="J407" s="405"/>
    </row>
    <row r="408" spans="1:10" ht="32.25" customHeight="1">
      <c r="A408" s="407">
        <v>425</v>
      </c>
      <c r="B408" s="593">
        <v>41084</v>
      </c>
      <c r="C408" s="594" t="s">
        <v>1304</v>
      </c>
      <c r="D408" s="595" t="s">
        <v>1305</v>
      </c>
      <c r="E408" s="613" t="s">
        <v>510</v>
      </c>
      <c r="F408" s="614">
        <v>125</v>
      </c>
      <c r="G408" s="614">
        <v>125</v>
      </c>
      <c r="H408" s="598"/>
      <c r="I408" s="614">
        <v>125</v>
      </c>
      <c r="J408" s="405"/>
    </row>
    <row r="409" spans="1:10" ht="32.25" customHeight="1">
      <c r="A409" s="407">
        <v>426</v>
      </c>
      <c r="B409" s="593">
        <v>41084</v>
      </c>
      <c r="C409" s="594" t="s">
        <v>1306</v>
      </c>
      <c r="D409" s="595" t="s">
        <v>1307</v>
      </c>
      <c r="E409" s="613" t="s">
        <v>510</v>
      </c>
      <c r="F409" s="614">
        <v>162.5</v>
      </c>
      <c r="G409" s="614">
        <v>162.5</v>
      </c>
      <c r="H409" s="598"/>
      <c r="I409" s="614">
        <v>162.5</v>
      </c>
      <c r="J409" s="405"/>
    </row>
    <row r="410" spans="1:10" ht="32.25" customHeight="1">
      <c r="A410" s="407">
        <v>427</v>
      </c>
      <c r="B410" s="593">
        <v>41084</v>
      </c>
      <c r="C410" s="594" t="s">
        <v>1308</v>
      </c>
      <c r="D410" s="595" t="s">
        <v>1309</v>
      </c>
      <c r="E410" s="613" t="s">
        <v>510</v>
      </c>
      <c r="F410" s="614">
        <v>125</v>
      </c>
      <c r="G410" s="614">
        <v>125</v>
      </c>
      <c r="H410" s="598"/>
      <c r="I410" s="614">
        <v>125</v>
      </c>
      <c r="J410" s="405"/>
    </row>
    <row r="411" spans="1:10" ht="32.25" customHeight="1">
      <c r="A411" s="407">
        <v>428</v>
      </c>
      <c r="B411" s="593">
        <v>41084</v>
      </c>
      <c r="C411" s="594" t="s">
        <v>1310</v>
      </c>
      <c r="D411" s="595" t="s">
        <v>1311</v>
      </c>
      <c r="E411" s="613" t="s">
        <v>510</v>
      </c>
      <c r="F411" s="614">
        <v>162.5</v>
      </c>
      <c r="G411" s="614">
        <v>162.5</v>
      </c>
      <c r="H411" s="598"/>
      <c r="I411" s="614">
        <v>162.5</v>
      </c>
      <c r="J411" s="405"/>
    </row>
    <row r="412" spans="1:10" ht="32.25" customHeight="1">
      <c r="A412" s="407">
        <v>429</v>
      </c>
      <c r="B412" s="593">
        <v>41084</v>
      </c>
      <c r="C412" s="594" t="s">
        <v>1312</v>
      </c>
      <c r="D412" s="595" t="s">
        <v>1313</v>
      </c>
      <c r="E412" s="613" t="s">
        <v>510</v>
      </c>
      <c r="F412" s="614">
        <v>162.5</v>
      </c>
      <c r="G412" s="614">
        <v>162.5</v>
      </c>
      <c r="H412" s="598"/>
      <c r="I412" s="614">
        <v>162.5</v>
      </c>
      <c r="J412" s="405"/>
    </row>
    <row r="413" spans="1:10" ht="32.25" customHeight="1">
      <c r="A413" s="407">
        <v>430</v>
      </c>
      <c r="B413" s="593">
        <v>41084</v>
      </c>
      <c r="C413" s="594" t="s">
        <v>1314</v>
      </c>
      <c r="D413" s="595" t="s">
        <v>1315</v>
      </c>
      <c r="E413" s="613" t="s">
        <v>510</v>
      </c>
      <c r="F413" s="614">
        <v>125</v>
      </c>
      <c r="G413" s="614">
        <v>125</v>
      </c>
      <c r="H413" s="598"/>
      <c r="I413" s="614">
        <v>125</v>
      </c>
      <c r="J413" s="405"/>
    </row>
    <row r="414" spans="1:10" ht="32.25" customHeight="1">
      <c r="A414" s="407">
        <v>431</v>
      </c>
      <c r="B414" s="593">
        <v>41084</v>
      </c>
      <c r="C414" s="594" t="s">
        <v>1316</v>
      </c>
      <c r="D414" s="595" t="s">
        <v>1317</v>
      </c>
      <c r="E414" s="613" t="s">
        <v>510</v>
      </c>
      <c r="F414" s="614">
        <v>162.5</v>
      </c>
      <c r="G414" s="614">
        <v>162.5</v>
      </c>
      <c r="H414" s="598"/>
      <c r="I414" s="614">
        <v>162.5</v>
      </c>
      <c r="J414" s="405"/>
    </row>
    <row r="415" spans="1:10" ht="32.25" customHeight="1">
      <c r="A415" s="407">
        <v>432</v>
      </c>
      <c r="B415" s="593">
        <v>41084</v>
      </c>
      <c r="C415" s="594" t="s">
        <v>1318</v>
      </c>
      <c r="D415" s="595" t="s">
        <v>1319</v>
      </c>
      <c r="E415" s="613" t="s">
        <v>510</v>
      </c>
      <c r="F415" s="614">
        <v>125</v>
      </c>
      <c r="G415" s="614">
        <v>125</v>
      </c>
      <c r="H415" s="598"/>
      <c r="I415" s="614">
        <v>125</v>
      </c>
      <c r="J415" s="405"/>
    </row>
    <row r="416" spans="1:10" ht="32.25" customHeight="1">
      <c r="A416" s="407">
        <v>433</v>
      </c>
      <c r="B416" s="593">
        <v>41084</v>
      </c>
      <c r="C416" s="594" t="s">
        <v>1320</v>
      </c>
      <c r="D416" s="595" t="s">
        <v>1321</v>
      </c>
      <c r="E416" s="613" t="s">
        <v>510</v>
      </c>
      <c r="F416" s="614">
        <v>162.5</v>
      </c>
      <c r="G416" s="614">
        <v>162.5</v>
      </c>
      <c r="H416" s="598"/>
      <c r="I416" s="614">
        <v>162.5</v>
      </c>
      <c r="J416" s="405"/>
    </row>
    <row r="417" spans="1:10" ht="32.25" customHeight="1">
      <c r="A417" s="407">
        <v>435</v>
      </c>
      <c r="B417" s="593">
        <v>41084</v>
      </c>
      <c r="C417" s="594" t="s">
        <v>1322</v>
      </c>
      <c r="D417" s="595" t="s">
        <v>1323</v>
      </c>
      <c r="E417" s="613" t="s">
        <v>510</v>
      </c>
      <c r="F417" s="614">
        <v>162.5</v>
      </c>
      <c r="G417" s="614">
        <v>162.5</v>
      </c>
      <c r="H417" s="598"/>
      <c r="I417" s="614">
        <v>162.5</v>
      </c>
      <c r="J417" s="405"/>
    </row>
    <row r="418" spans="1:10" ht="32.25" customHeight="1">
      <c r="A418" s="407">
        <v>436</v>
      </c>
      <c r="B418" s="593">
        <v>41084</v>
      </c>
      <c r="C418" s="594" t="s">
        <v>1324</v>
      </c>
      <c r="D418" s="595" t="s">
        <v>1325</v>
      </c>
      <c r="E418" s="613" t="s">
        <v>510</v>
      </c>
      <c r="F418" s="614">
        <v>125</v>
      </c>
      <c r="G418" s="614">
        <v>125</v>
      </c>
      <c r="H418" s="598"/>
      <c r="I418" s="614">
        <v>125</v>
      </c>
      <c r="J418" s="405"/>
    </row>
    <row r="419" spans="1:10" ht="32.25" customHeight="1">
      <c r="A419" s="407">
        <v>437</v>
      </c>
      <c r="B419" s="593">
        <v>41084</v>
      </c>
      <c r="C419" s="594" t="s">
        <v>1326</v>
      </c>
      <c r="D419" s="595" t="s">
        <v>1327</v>
      </c>
      <c r="E419" s="613" t="s">
        <v>510</v>
      </c>
      <c r="F419" s="614">
        <v>162.5</v>
      </c>
      <c r="G419" s="614">
        <v>162.5</v>
      </c>
      <c r="H419" s="598"/>
      <c r="I419" s="614">
        <v>162.5</v>
      </c>
      <c r="J419" s="405"/>
    </row>
    <row r="420" spans="1:10" ht="32.25" customHeight="1">
      <c r="A420" s="407">
        <v>438</v>
      </c>
      <c r="B420" s="593">
        <v>41084</v>
      </c>
      <c r="C420" s="594" t="s">
        <v>1328</v>
      </c>
      <c r="D420" s="595" t="s">
        <v>1329</v>
      </c>
      <c r="E420" s="613" t="s">
        <v>510</v>
      </c>
      <c r="F420" s="614">
        <v>162.5</v>
      </c>
      <c r="G420" s="614">
        <v>162.5</v>
      </c>
      <c r="H420" s="598"/>
      <c r="I420" s="614">
        <v>162.5</v>
      </c>
      <c r="J420" s="405"/>
    </row>
    <row r="421" spans="1:10" ht="32.25" customHeight="1">
      <c r="A421" s="407">
        <v>439</v>
      </c>
      <c r="B421" s="593">
        <v>41084</v>
      </c>
      <c r="C421" s="594" t="s">
        <v>1330</v>
      </c>
      <c r="D421" s="595" t="s">
        <v>1331</v>
      </c>
      <c r="E421" s="613" t="s">
        <v>510</v>
      </c>
      <c r="F421" s="614">
        <v>125</v>
      </c>
      <c r="G421" s="614">
        <v>125</v>
      </c>
      <c r="H421" s="598"/>
      <c r="I421" s="614">
        <v>125</v>
      </c>
      <c r="J421" s="405"/>
    </row>
    <row r="422" spans="1:10" ht="32.25" customHeight="1">
      <c r="A422" s="407">
        <v>441</v>
      </c>
      <c r="B422" s="593">
        <v>41084</v>
      </c>
      <c r="C422" s="594" t="s">
        <v>1332</v>
      </c>
      <c r="D422" s="595" t="s">
        <v>1333</v>
      </c>
      <c r="E422" s="613" t="s">
        <v>510</v>
      </c>
      <c r="F422" s="614">
        <v>162.5</v>
      </c>
      <c r="G422" s="614">
        <v>162.5</v>
      </c>
      <c r="H422" s="598"/>
      <c r="I422" s="614">
        <v>162.5</v>
      </c>
      <c r="J422" s="405"/>
    </row>
    <row r="423" spans="1:10" ht="32.25" customHeight="1">
      <c r="A423" s="407">
        <v>442</v>
      </c>
      <c r="B423" s="593">
        <v>41084</v>
      </c>
      <c r="C423" s="594" t="s">
        <v>1334</v>
      </c>
      <c r="D423" s="595" t="s">
        <v>1335</v>
      </c>
      <c r="E423" s="613" t="s">
        <v>510</v>
      </c>
      <c r="F423" s="614">
        <v>125</v>
      </c>
      <c r="G423" s="614">
        <v>125</v>
      </c>
      <c r="H423" s="598"/>
      <c r="I423" s="614">
        <v>125</v>
      </c>
      <c r="J423" s="405"/>
    </row>
    <row r="424" spans="1:10" ht="32.25" customHeight="1">
      <c r="A424" s="407">
        <v>443</v>
      </c>
      <c r="B424" s="593">
        <v>41084</v>
      </c>
      <c r="C424" s="594" t="s">
        <v>1336</v>
      </c>
      <c r="D424" s="595" t="s">
        <v>1337</v>
      </c>
      <c r="E424" s="613" t="s">
        <v>510</v>
      </c>
      <c r="F424" s="614">
        <v>125</v>
      </c>
      <c r="G424" s="614">
        <v>125</v>
      </c>
      <c r="H424" s="598"/>
      <c r="I424" s="614">
        <v>125</v>
      </c>
      <c r="J424" s="405"/>
    </row>
    <row r="425" spans="1:10" ht="32.25" customHeight="1">
      <c r="A425" s="407">
        <v>444</v>
      </c>
      <c r="B425" s="593">
        <v>41084</v>
      </c>
      <c r="C425" s="594" t="s">
        <v>1338</v>
      </c>
      <c r="D425" s="595" t="s">
        <v>1339</v>
      </c>
      <c r="E425" s="613" t="s">
        <v>510</v>
      </c>
      <c r="F425" s="614">
        <v>125</v>
      </c>
      <c r="G425" s="614">
        <v>125</v>
      </c>
      <c r="H425" s="598"/>
      <c r="I425" s="614">
        <v>125</v>
      </c>
      <c r="J425" s="405"/>
    </row>
    <row r="426" spans="1:10" ht="32.25" customHeight="1">
      <c r="A426" s="407">
        <v>445</v>
      </c>
      <c r="B426" s="593">
        <v>41084</v>
      </c>
      <c r="C426" s="594" t="s">
        <v>1340</v>
      </c>
      <c r="D426" s="595" t="s">
        <v>1341</v>
      </c>
      <c r="E426" s="613" t="s">
        <v>510</v>
      </c>
      <c r="F426" s="614">
        <v>162.5</v>
      </c>
      <c r="G426" s="614">
        <v>162.5</v>
      </c>
      <c r="H426" s="598"/>
      <c r="I426" s="614">
        <v>162.5</v>
      </c>
      <c r="J426" s="405"/>
    </row>
    <row r="427" spans="1:10" ht="32.25" customHeight="1">
      <c r="A427" s="407">
        <v>446</v>
      </c>
      <c r="B427" s="617">
        <v>41084</v>
      </c>
      <c r="C427" s="618" t="s">
        <v>1342</v>
      </c>
      <c r="D427" s="595" t="s">
        <v>1343</v>
      </c>
      <c r="E427" s="613" t="s">
        <v>510</v>
      </c>
      <c r="F427" s="614">
        <v>162.5</v>
      </c>
      <c r="G427" s="614">
        <v>162.5</v>
      </c>
      <c r="H427" s="598"/>
      <c r="I427" s="614">
        <v>162.5</v>
      </c>
      <c r="J427" s="405"/>
    </row>
    <row r="428" spans="1:10" ht="32.25" customHeight="1">
      <c r="A428" s="407">
        <v>447</v>
      </c>
      <c r="B428" s="617">
        <v>41084</v>
      </c>
      <c r="C428" s="618" t="s">
        <v>1344</v>
      </c>
      <c r="D428" s="595" t="s">
        <v>1345</v>
      </c>
      <c r="E428" s="613" t="s">
        <v>510</v>
      </c>
      <c r="F428" s="614">
        <v>125</v>
      </c>
      <c r="G428" s="614">
        <v>125</v>
      </c>
      <c r="H428" s="598"/>
      <c r="I428" s="614">
        <v>125</v>
      </c>
      <c r="J428" s="405"/>
    </row>
    <row r="429" spans="1:10" ht="32.25" customHeight="1">
      <c r="A429" s="407">
        <v>449</v>
      </c>
      <c r="B429" s="619" t="s">
        <v>1346</v>
      </c>
      <c r="C429" s="620" t="s">
        <v>1347</v>
      </c>
      <c r="D429" s="595" t="s">
        <v>1348</v>
      </c>
      <c r="E429" s="613" t="s">
        <v>510</v>
      </c>
      <c r="F429" s="614">
        <v>162.5</v>
      </c>
      <c r="G429" s="614">
        <v>162.5</v>
      </c>
      <c r="H429" s="598"/>
      <c r="I429" s="614">
        <v>162.5</v>
      </c>
      <c r="J429" s="405"/>
    </row>
    <row r="430" spans="1:10" ht="32.25" customHeight="1">
      <c r="A430" s="407">
        <v>450</v>
      </c>
      <c r="B430" s="619" t="s">
        <v>1346</v>
      </c>
      <c r="C430" s="620" t="s">
        <v>1349</v>
      </c>
      <c r="D430" s="595" t="s">
        <v>1350</v>
      </c>
      <c r="E430" s="613" t="s">
        <v>510</v>
      </c>
      <c r="F430" s="614">
        <v>162.5</v>
      </c>
      <c r="G430" s="614">
        <v>162.5</v>
      </c>
      <c r="H430" s="598"/>
      <c r="I430" s="614">
        <v>162.5</v>
      </c>
      <c r="J430" s="405"/>
    </row>
    <row r="431" spans="1:10" ht="32.25" customHeight="1">
      <c r="A431" s="407">
        <v>451</v>
      </c>
      <c r="B431" s="619" t="s">
        <v>1346</v>
      </c>
      <c r="C431" s="620" t="s">
        <v>1351</v>
      </c>
      <c r="D431" s="595" t="s">
        <v>1352</v>
      </c>
      <c r="E431" s="613" t="s">
        <v>510</v>
      </c>
      <c r="F431" s="614">
        <v>162.5</v>
      </c>
      <c r="G431" s="614">
        <v>162.5</v>
      </c>
      <c r="H431" s="598"/>
      <c r="I431" s="614">
        <v>162.5</v>
      </c>
      <c r="J431" s="405"/>
    </row>
    <row r="432" spans="1:10" ht="32.25" customHeight="1">
      <c r="A432" s="407">
        <v>452</v>
      </c>
      <c r="B432" s="619" t="s">
        <v>1346</v>
      </c>
      <c r="C432" s="620" t="s">
        <v>1353</v>
      </c>
      <c r="D432" s="595" t="s">
        <v>1354</v>
      </c>
      <c r="E432" s="613" t="s">
        <v>510</v>
      </c>
      <c r="F432" s="614">
        <v>162.5</v>
      </c>
      <c r="G432" s="614">
        <v>162.5</v>
      </c>
      <c r="H432" s="598"/>
      <c r="I432" s="614">
        <v>162.5</v>
      </c>
      <c r="J432" s="405"/>
    </row>
    <row r="433" spans="1:10" ht="32.25" customHeight="1">
      <c r="A433" s="407">
        <v>453</v>
      </c>
      <c r="B433" s="619" t="s">
        <v>1355</v>
      </c>
      <c r="C433" s="620" t="s">
        <v>1356</v>
      </c>
      <c r="D433" s="595" t="s">
        <v>1357</v>
      </c>
      <c r="E433" s="613" t="s">
        <v>510</v>
      </c>
      <c r="F433" s="614">
        <v>162.5</v>
      </c>
      <c r="G433" s="614">
        <v>162.5</v>
      </c>
      <c r="H433" s="598"/>
      <c r="I433" s="614">
        <v>162.5</v>
      </c>
      <c r="J433" s="405"/>
    </row>
    <row r="434" spans="1:10" ht="32.25" customHeight="1">
      <c r="A434" s="407">
        <v>454</v>
      </c>
      <c r="B434" s="619" t="s">
        <v>1346</v>
      </c>
      <c r="C434" s="620" t="s">
        <v>1358</v>
      </c>
      <c r="D434" s="595" t="s">
        <v>1359</v>
      </c>
      <c r="E434" s="613" t="s">
        <v>510</v>
      </c>
      <c r="F434" s="614">
        <v>162.5</v>
      </c>
      <c r="G434" s="614">
        <v>162.5</v>
      </c>
      <c r="H434" s="598"/>
      <c r="I434" s="614">
        <v>162.5</v>
      </c>
      <c r="J434" s="405"/>
    </row>
    <row r="435" spans="1:10" ht="32.25" customHeight="1">
      <c r="A435" s="407">
        <v>455</v>
      </c>
      <c r="B435" s="619" t="s">
        <v>1346</v>
      </c>
      <c r="C435" s="620" t="s">
        <v>1360</v>
      </c>
      <c r="D435" s="595" t="s">
        <v>1361</v>
      </c>
      <c r="E435" s="613" t="s">
        <v>510</v>
      </c>
      <c r="F435" s="614">
        <v>162.5</v>
      </c>
      <c r="G435" s="614">
        <v>162.5</v>
      </c>
      <c r="H435" s="598"/>
      <c r="I435" s="614">
        <v>162.5</v>
      </c>
      <c r="J435" s="405"/>
    </row>
    <row r="436" spans="1:10" ht="32.25" customHeight="1">
      <c r="A436" s="407">
        <v>456</v>
      </c>
      <c r="B436" s="619" t="s">
        <v>1346</v>
      </c>
      <c r="C436" s="620" t="s">
        <v>1362</v>
      </c>
      <c r="D436" s="595" t="s">
        <v>1363</v>
      </c>
      <c r="E436" s="613" t="s">
        <v>510</v>
      </c>
      <c r="F436" s="614">
        <v>162.5</v>
      </c>
      <c r="G436" s="614">
        <v>162.5</v>
      </c>
      <c r="H436" s="598"/>
      <c r="I436" s="614">
        <v>162.5</v>
      </c>
      <c r="J436" s="405"/>
    </row>
    <row r="437" spans="1:10" ht="32.25" customHeight="1">
      <c r="A437" s="407">
        <v>457</v>
      </c>
      <c r="B437" s="619" t="s">
        <v>1346</v>
      </c>
      <c r="C437" s="620" t="s">
        <v>1364</v>
      </c>
      <c r="D437" s="595" t="s">
        <v>1365</v>
      </c>
      <c r="E437" s="613" t="s">
        <v>510</v>
      </c>
      <c r="F437" s="614">
        <v>162.5</v>
      </c>
      <c r="G437" s="614">
        <v>162.5</v>
      </c>
      <c r="H437" s="598"/>
      <c r="I437" s="614">
        <v>162.5</v>
      </c>
      <c r="J437" s="405"/>
    </row>
    <row r="438" spans="1:10" ht="32.25" customHeight="1">
      <c r="A438" s="407">
        <v>458</v>
      </c>
      <c r="B438" s="619" t="s">
        <v>1346</v>
      </c>
      <c r="C438" s="620" t="s">
        <v>1366</v>
      </c>
      <c r="D438" s="595" t="s">
        <v>1367</v>
      </c>
      <c r="E438" s="613" t="s">
        <v>510</v>
      </c>
      <c r="F438" s="614">
        <v>162.5</v>
      </c>
      <c r="G438" s="614">
        <v>162.5</v>
      </c>
      <c r="H438" s="598"/>
      <c r="I438" s="614">
        <v>162.5</v>
      </c>
      <c r="J438" s="405"/>
    </row>
    <row r="439" spans="1:10" ht="32.25" customHeight="1">
      <c r="A439" s="407">
        <v>459</v>
      </c>
      <c r="B439" s="619" t="s">
        <v>1346</v>
      </c>
      <c r="C439" s="620" t="s">
        <v>1368</v>
      </c>
      <c r="D439" s="595" t="s">
        <v>1369</v>
      </c>
      <c r="E439" s="613" t="s">
        <v>510</v>
      </c>
      <c r="F439" s="614">
        <v>162.5</v>
      </c>
      <c r="G439" s="614">
        <v>162.5</v>
      </c>
      <c r="H439" s="598"/>
      <c r="I439" s="614">
        <v>162.5</v>
      </c>
      <c r="J439" s="405"/>
    </row>
    <row r="440" spans="1:10" ht="32.25" customHeight="1">
      <c r="A440" s="407">
        <v>460</v>
      </c>
      <c r="B440" s="619" t="s">
        <v>1355</v>
      </c>
      <c r="C440" s="620" t="s">
        <v>1370</v>
      </c>
      <c r="D440" s="595" t="s">
        <v>1371</v>
      </c>
      <c r="E440" s="613" t="s">
        <v>510</v>
      </c>
      <c r="F440" s="614">
        <v>125</v>
      </c>
      <c r="G440" s="614">
        <v>125</v>
      </c>
      <c r="H440" s="598"/>
      <c r="I440" s="614">
        <v>125</v>
      </c>
      <c r="J440" s="405"/>
    </row>
    <row r="441" spans="1:10" ht="32.25" customHeight="1">
      <c r="A441" s="407">
        <v>461</v>
      </c>
      <c r="B441" s="619" t="s">
        <v>1355</v>
      </c>
      <c r="C441" s="620" t="s">
        <v>1372</v>
      </c>
      <c r="D441" s="595" t="s">
        <v>1373</v>
      </c>
      <c r="E441" s="613" t="s">
        <v>510</v>
      </c>
      <c r="F441" s="614">
        <v>100</v>
      </c>
      <c r="G441" s="614">
        <v>100</v>
      </c>
      <c r="H441" s="598"/>
      <c r="I441" s="614">
        <v>100</v>
      </c>
      <c r="J441" s="405"/>
    </row>
    <row r="442" spans="1:10" ht="32.25" customHeight="1">
      <c r="A442" s="407">
        <v>462</v>
      </c>
      <c r="B442" s="619" t="s">
        <v>1355</v>
      </c>
      <c r="C442" s="620" t="s">
        <v>1374</v>
      </c>
      <c r="D442" s="595" t="s">
        <v>1375</v>
      </c>
      <c r="E442" s="613" t="s">
        <v>510</v>
      </c>
      <c r="F442" s="614">
        <v>162.5</v>
      </c>
      <c r="G442" s="614">
        <v>162.5</v>
      </c>
      <c r="H442" s="598"/>
      <c r="I442" s="614">
        <v>162.5</v>
      </c>
      <c r="J442" s="405"/>
    </row>
    <row r="443" spans="1:10" ht="32.25" customHeight="1">
      <c r="A443" s="407">
        <v>463</v>
      </c>
      <c r="B443" s="619" t="s">
        <v>1355</v>
      </c>
      <c r="C443" s="620" t="s">
        <v>1376</v>
      </c>
      <c r="D443" s="595" t="s">
        <v>1377</v>
      </c>
      <c r="E443" s="613" t="s">
        <v>510</v>
      </c>
      <c r="F443" s="614">
        <v>125</v>
      </c>
      <c r="G443" s="614">
        <v>125</v>
      </c>
      <c r="H443" s="598"/>
      <c r="I443" s="614">
        <v>125</v>
      </c>
      <c r="J443" s="405"/>
    </row>
    <row r="444" spans="1:10" ht="32.25" customHeight="1">
      <c r="A444" s="407">
        <v>464</v>
      </c>
      <c r="B444" s="619" t="s">
        <v>1355</v>
      </c>
      <c r="C444" s="620" t="s">
        <v>1378</v>
      </c>
      <c r="D444" s="595" t="s">
        <v>1379</v>
      </c>
      <c r="E444" s="613" t="s">
        <v>510</v>
      </c>
      <c r="F444" s="614">
        <v>100</v>
      </c>
      <c r="G444" s="614">
        <v>100</v>
      </c>
      <c r="H444" s="598"/>
      <c r="I444" s="614">
        <v>100</v>
      </c>
      <c r="J444" s="405"/>
    </row>
    <row r="445" spans="1:10" ht="32.25" customHeight="1">
      <c r="A445" s="407">
        <v>465</v>
      </c>
      <c r="B445" s="619" t="s">
        <v>1355</v>
      </c>
      <c r="C445" s="620" t="s">
        <v>1380</v>
      </c>
      <c r="D445" s="595" t="s">
        <v>1381</v>
      </c>
      <c r="E445" s="613" t="s">
        <v>510</v>
      </c>
      <c r="F445" s="614">
        <v>100</v>
      </c>
      <c r="G445" s="614">
        <v>100</v>
      </c>
      <c r="H445" s="598"/>
      <c r="I445" s="614">
        <v>100</v>
      </c>
      <c r="J445" s="405"/>
    </row>
    <row r="446" spans="1:10" ht="32.25" customHeight="1">
      <c r="A446" s="407">
        <v>466</v>
      </c>
      <c r="B446" s="619" t="s">
        <v>1355</v>
      </c>
      <c r="C446" s="620" t="s">
        <v>1382</v>
      </c>
      <c r="D446" s="595" t="s">
        <v>1383</v>
      </c>
      <c r="E446" s="613" t="s">
        <v>510</v>
      </c>
      <c r="F446" s="614">
        <v>125</v>
      </c>
      <c r="G446" s="614">
        <v>125</v>
      </c>
      <c r="H446" s="598"/>
      <c r="I446" s="614">
        <v>125</v>
      </c>
      <c r="J446" s="405"/>
    </row>
    <row r="447" spans="1:10" ht="32.25" customHeight="1">
      <c r="A447" s="599">
        <v>468</v>
      </c>
      <c r="B447" s="621" t="s">
        <v>1355</v>
      </c>
      <c r="C447" s="622" t="s">
        <v>1344</v>
      </c>
      <c r="D447" s="602" t="s">
        <v>1345</v>
      </c>
      <c r="E447" s="613" t="s">
        <v>510</v>
      </c>
      <c r="F447" s="614">
        <v>125</v>
      </c>
      <c r="G447" s="614">
        <v>125</v>
      </c>
      <c r="H447" s="598"/>
      <c r="I447" s="614">
        <v>125</v>
      </c>
      <c r="J447" s="405"/>
    </row>
    <row r="448" spans="1:10" ht="32.25" customHeight="1">
      <c r="A448" s="407">
        <v>471</v>
      </c>
      <c r="B448" s="619" t="s">
        <v>1384</v>
      </c>
      <c r="C448" s="620" t="s">
        <v>1385</v>
      </c>
      <c r="D448" s="595" t="s">
        <v>1386</v>
      </c>
      <c r="E448" s="613" t="s">
        <v>510</v>
      </c>
      <c r="F448" s="614">
        <v>162.5</v>
      </c>
      <c r="G448" s="614">
        <v>162.5</v>
      </c>
      <c r="H448" s="598"/>
      <c r="I448" s="614">
        <v>162.5</v>
      </c>
      <c r="J448" s="405"/>
    </row>
    <row r="449" spans="1:10" ht="32.25" customHeight="1">
      <c r="A449" s="407">
        <v>472</v>
      </c>
      <c r="B449" s="619" t="s">
        <v>1387</v>
      </c>
      <c r="C449" s="620" t="s">
        <v>1388</v>
      </c>
      <c r="D449" s="595" t="s">
        <v>1389</v>
      </c>
      <c r="E449" s="613" t="s">
        <v>510</v>
      </c>
      <c r="F449" s="614">
        <v>162.5</v>
      </c>
      <c r="G449" s="614">
        <v>162.5</v>
      </c>
      <c r="H449" s="598"/>
      <c r="I449" s="614">
        <v>162.5</v>
      </c>
      <c r="J449" s="405"/>
    </row>
    <row r="450" spans="1:10" ht="32.25" customHeight="1">
      <c r="A450" s="407">
        <v>473</v>
      </c>
      <c r="B450" s="619" t="s">
        <v>1387</v>
      </c>
      <c r="C450" s="620" t="s">
        <v>1390</v>
      </c>
      <c r="D450" s="595" t="s">
        <v>1391</v>
      </c>
      <c r="E450" s="613" t="s">
        <v>510</v>
      </c>
      <c r="F450" s="614">
        <v>162.5</v>
      </c>
      <c r="G450" s="614">
        <v>162.5</v>
      </c>
      <c r="H450" s="598"/>
      <c r="I450" s="614">
        <v>162.5</v>
      </c>
      <c r="J450" s="405"/>
    </row>
    <row r="451" spans="1:10" ht="32.25" customHeight="1">
      <c r="A451" s="407">
        <v>474</v>
      </c>
      <c r="B451" s="619" t="s">
        <v>1384</v>
      </c>
      <c r="C451" s="620" t="s">
        <v>1392</v>
      </c>
      <c r="D451" s="595" t="s">
        <v>1393</v>
      </c>
      <c r="E451" s="613" t="s">
        <v>510</v>
      </c>
      <c r="F451" s="614">
        <v>162.5</v>
      </c>
      <c r="G451" s="614">
        <v>162.5</v>
      </c>
      <c r="H451" s="598"/>
      <c r="I451" s="614">
        <v>162.5</v>
      </c>
      <c r="J451" s="405"/>
    </row>
    <row r="452" spans="1:10" ht="32.25" customHeight="1">
      <c r="A452" s="407">
        <v>475</v>
      </c>
      <c r="B452" s="619" t="s">
        <v>1384</v>
      </c>
      <c r="C452" s="620" t="s">
        <v>1394</v>
      </c>
      <c r="D452" s="595" t="s">
        <v>1395</v>
      </c>
      <c r="E452" s="613" t="s">
        <v>510</v>
      </c>
      <c r="F452" s="614">
        <v>162.5</v>
      </c>
      <c r="G452" s="614">
        <v>162.5</v>
      </c>
      <c r="H452" s="598"/>
      <c r="I452" s="614">
        <v>162.5</v>
      </c>
      <c r="J452" s="405"/>
    </row>
    <row r="453" spans="1:10" ht="32.25" customHeight="1">
      <c r="A453" s="407">
        <v>476</v>
      </c>
      <c r="B453" s="619" t="s">
        <v>1384</v>
      </c>
      <c r="C453" s="620" t="s">
        <v>1396</v>
      </c>
      <c r="D453" s="595" t="s">
        <v>1397</v>
      </c>
      <c r="E453" s="613" t="s">
        <v>510</v>
      </c>
      <c r="F453" s="614">
        <v>162.5</v>
      </c>
      <c r="G453" s="614">
        <v>162.5</v>
      </c>
      <c r="H453" s="598"/>
      <c r="I453" s="614">
        <v>162.5</v>
      </c>
      <c r="J453" s="405"/>
    </row>
    <row r="454" spans="1:10" ht="32.25" customHeight="1">
      <c r="A454" s="407">
        <v>477</v>
      </c>
      <c r="B454" s="619" t="s">
        <v>1384</v>
      </c>
      <c r="C454" s="620" t="s">
        <v>1398</v>
      </c>
      <c r="D454" s="595" t="s">
        <v>1399</v>
      </c>
      <c r="E454" s="613" t="s">
        <v>510</v>
      </c>
      <c r="F454" s="614">
        <v>162.5</v>
      </c>
      <c r="G454" s="614">
        <v>162.5</v>
      </c>
      <c r="H454" s="598"/>
      <c r="I454" s="614">
        <v>162.5</v>
      </c>
      <c r="J454" s="405"/>
    </row>
    <row r="455" spans="1:10" ht="32.25" customHeight="1">
      <c r="A455" s="407">
        <v>478</v>
      </c>
      <c r="B455" s="619" t="s">
        <v>1384</v>
      </c>
      <c r="C455" s="620" t="s">
        <v>1400</v>
      </c>
      <c r="D455" s="595" t="s">
        <v>1401</v>
      </c>
      <c r="E455" s="613" t="s">
        <v>510</v>
      </c>
      <c r="F455" s="614">
        <v>162.5</v>
      </c>
      <c r="G455" s="614">
        <v>162.5</v>
      </c>
      <c r="H455" s="598"/>
      <c r="I455" s="614">
        <v>162.5</v>
      </c>
      <c r="J455" s="405"/>
    </row>
    <row r="456" spans="1:10" ht="32.25" customHeight="1">
      <c r="A456" s="407">
        <v>479</v>
      </c>
      <c r="B456" s="619" t="s">
        <v>1384</v>
      </c>
      <c r="C456" s="620" t="s">
        <v>1402</v>
      </c>
      <c r="D456" s="595" t="s">
        <v>1403</v>
      </c>
      <c r="E456" s="613" t="s">
        <v>510</v>
      </c>
      <c r="F456" s="614">
        <v>162.5</v>
      </c>
      <c r="G456" s="614">
        <v>162.5</v>
      </c>
      <c r="H456" s="598"/>
      <c r="I456" s="614">
        <v>162.5</v>
      </c>
      <c r="J456" s="405"/>
    </row>
    <row r="457" spans="1:10" ht="32.25" customHeight="1">
      <c r="A457" s="407">
        <v>480</v>
      </c>
      <c r="B457" s="619" t="s">
        <v>1384</v>
      </c>
      <c r="C457" s="620" t="s">
        <v>1404</v>
      </c>
      <c r="D457" s="595" t="s">
        <v>1405</v>
      </c>
      <c r="E457" s="613" t="s">
        <v>510</v>
      </c>
      <c r="F457" s="614">
        <v>162.5</v>
      </c>
      <c r="G457" s="614">
        <v>162.5</v>
      </c>
      <c r="H457" s="598"/>
      <c r="I457" s="614">
        <v>162.5</v>
      </c>
      <c r="J457" s="405"/>
    </row>
    <row r="458" spans="1:10" ht="32.25" customHeight="1">
      <c r="A458" s="407">
        <v>481</v>
      </c>
      <c r="B458" s="619" t="s">
        <v>1384</v>
      </c>
      <c r="C458" s="620" t="s">
        <v>1406</v>
      </c>
      <c r="D458" s="595" t="s">
        <v>1407</v>
      </c>
      <c r="E458" s="613" t="s">
        <v>510</v>
      </c>
      <c r="F458" s="614">
        <v>162.5</v>
      </c>
      <c r="G458" s="614">
        <v>162.5</v>
      </c>
      <c r="H458" s="598"/>
      <c r="I458" s="614">
        <v>162.5</v>
      </c>
      <c r="J458" s="405"/>
    </row>
    <row r="459" spans="1:10" ht="32.25" customHeight="1">
      <c r="A459" s="407">
        <v>482</v>
      </c>
      <c r="B459" s="619" t="s">
        <v>1384</v>
      </c>
      <c r="C459" s="620" t="s">
        <v>1408</v>
      </c>
      <c r="D459" s="595" t="s">
        <v>1409</v>
      </c>
      <c r="E459" s="613" t="s">
        <v>510</v>
      </c>
      <c r="F459" s="614">
        <v>162.5</v>
      </c>
      <c r="G459" s="614">
        <v>162.5</v>
      </c>
      <c r="H459" s="598"/>
      <c r="I459" s="614">
        <v>162.5</v>
      </c>
      <c r="J459" s="405"/>
    </row>
    <row r="460" spans="1:10" ht="32.25" customHeight="1">
      <c r="A460" s="407">
        <v>483</v>
      </c>
      <c r="B460" s="619" t="s">
        <v>1384</v>
      </c>
      <c r="C460" s="620" t="s">
        <v>1410</v>
      </c>
      <c r="D460" s="595" t="s">
        <v>1411</v>
      </c>
      <c r="E460" s="613" t="s">
        <v>510</v>
      </c>
      <c r="F460" s="614">
        <v>162.5</v>
      </c>
      <c r="G460" s="614">
        <v>162.5</v>
      </c>
      <c r="H460" s="598"/>
      <c r="I460" s="614">
        <v>162.5</v>
      </c>
      <c r="J460" s="405"/>
    </row>
    <row r="461" spans="1:10" ht="32.25" customHeight="1">
      <c r="A461" s="407">
        <v>484</v>
      </c>
      <c r="B461" s="619" t="s">
        <v>1384</v>
      </c>
      <c r="C461" s="620" t="s">
        <v>1412</v>
      </c>
      <c r="D461" s="595" t="s">
        <v>1413</v>
      </c>
      <c r="E461" s="613" t="s">
        <v>510</v>
      </c>
      <c r="F461" s="614">
        <v>162.5</v>
      </c>
      <c r="G461" s="614">
        <v>162.5</v>
      </c>
      <c r="H461" s="598"/>
      <c r="I461" s="614">
        <v>162.5</v>
      </c>
      <c r="J461" s="405"/>
    </row>
    <row r="462" spans="1:10" ht="32.25" customHeight="1">
      <c r="A462" s="407">
        <v>485</v>
      </c>
      <c r="B462" s="619" t="s">
        <v>1384</v>
      </c>
      <c r="C462" s="620" t="s">
        <v>1414</v>
      </c>
      <c r="D462" s="595" t="s">
        <v>1415</v>
      </c>
      <c r="E462" s="613" t="s">
        <v>510</v>
      </c>
      <c r="F462" s="614">
        <v>125</v>
      </c>
      <c r="G462" s="614">
        <v>125</v>
      </c>
      <c r="H462" s="598"/>
      <c r="I462" s="614">
        <v>125</v>
      </c>
      <c r="J462" s="405"/>
    </row>
    <row r="463" spans="1:10" ht="32.25" customHeight="1">
      <c r="A463" s="407">
        <v>486</v>
      </c>
      <c r="B463" s="619" t="s">
        <v>1384</v>
      </c>
      <c r="C463" s="620" t="s">
        <v>1416</v>
      </c>
      <c r="D463" s="595" t="s">
        <v>1417</v>
      </c>
      <c r="E463" s="613" t="s">
        <v>510</v>
      </c>
      <c r="F463" s="614">
        <v>125</v>
      </c>
      <c r="G463" s="614">
        <v>125</v>
      </c>
      <c r="H463" s="598"/>
      <c r="I463" s="614">
        <v>125</v>
      </c>
      <c r="J463" s="405"/>
    </row>
    <row r="464" spans="1:10" ht="32.25" customHeight="1">
      <c r="A464" s="407">
        <v>488</v>
      </c>
      <c r="B464" s="619" t="s">
        <v>1384</v>
      </c>
      <c r="C464" s="620" t="s">
        <v>1418</v>
      </c>
      <c r="D464" s="595" t="s">
        <v>1419</v>
      </c>
      <c r="E464" s="613" t="s">
        <v>510</v>
      </c>
      <c r="F464" s="614">
        <v>125</v>
      </c>
      <c r="G464" s="614">
        <v>125</v>
      </c>
      <c r="H464" s="598"/>
      <c r="I464" s="614">
        <v>125</v>
      </c>
      <c r="J464" s="405"/>
    </row>
    <row r="465" spans="1:10" ht="32.25" customHeight="1">
      <c r="A465" s="407">
        <v>489</v>
      </c>
      <c r="B465" s="619" t="s">
        <v>1384</v>
      </c>
      <c r="C465" s="620" t="s">
        <v>1420</v>
      </c>
      <c r="D465" s="595" t="s">
        <v>1421</v>
      </c>
      <c r="E465" s="613" t="s">
        <v>510</v>
      </c>
      <c r="F465" s="614">
        <v>162.5</v>
      </c>
      <c r="G465" s="614">
        <v>162.5</v>
      </c>
      <c r="H465" s="598"/>
      <c r="I465" s="614">
        <v>162.5</v>
      </c>
      <c r="J465" s="405"/>
    </row>
    <row r="466" spans="1:10" ht="32.25" customHeight="1">
      <c r="A466" s="407">
        <v>490</v>
      </c>
      <c r="B466" s="619" t="s">
        <v>1384</v>
      </c>
      <c r="C466" s="620" t="s">
        <v>1422</v>
      </c>
      <c r="D466" s="595" t="s">
        <v>1423</v>
      </c>
      <c r="E466" s="613" t="s">
        <v>510</v>
      </c>
      <c r="F466" s="614">
        <v>162.5</v>
      </c>
      <c r="G466" s="614">
        <v>162.5</v>
      </c>
      <c r="H466" s="598"/>
      <c r="I466" s="614">
        <v>162.5</v>
      </c>
      <c r="J466" s="405"/>
    </row>
    <row r="467" spans="1:10" ht="32.25" customHeight="1">
      <c r="A467" s="407">
        <v>491</v>
      </c>
      <c r="B467" s="619" t="s">
        <v>1384</v>
      </c>
      <c r="C467" s="620" t="s">
        <v>1424</v>
      </c>
      <c r="D467" s="595" t="s">
        <v>1425</v>
      </c>
      <c r="E467" s="613" t="s">
        <v>510</v>
      </c>
      <c r="F467" s="614">
        <v>162.5</v>
      </c>
      <c r="G467" s="614">
        <v>162.5</v>
      </c>
      <c r="H467" s="598"/>
      <c r="I467" s="614">
        <v>162.5</v>
      </c>
      <c r="J467" s="405"/>
    </row>
    <row r="468" spans="1:10" ht="32.25" customHeight="1">
      <c r="A468" s="407">
        <v>492</v>
      </c>
      <c r="B468" s="619" t="s">
        <v>1384</v>
      </c>
      <c r="C468" s="620" t="s">
        <v>1426</v>
      </c>
      <c r="D468" s="595" t="s">
        <v>1427</v>
      </c>
      <c r="E468" s="613" t="s">
        <v>510</v>
      </c>
      <c r="F468" s="614">
        <v>162.5</v>
      </c>
      <c r="G468" s="614">
        <v>162.5</v>
      </c>
      <c r="H468" s="598"/>
      <c r="I468" s="614">
        <v>162.5</v>
      </c>
      <c r="J468" s="405"/>
    </row>
    <row r="469" spans="1:10" ht="32.25" customHeight="1">
      <c r="A469" s="407">
        <v>493</v>
      </c>
      <c r="B469" s="619" t="s">
        <v>1384</v>
      </c>
      <c r="C469" s="620" t="s">
        <v>1428</v>
      </c>
      <c r="D469" s="595" t="s">
        <v>1429</v>
      </c>
      <c r="E469" s="613" t="s">
        <v>510</v>
      </c>
      <c r="F469" s="614">
        <v>162.5</v>
      </c>
      <c r="G469" s="614">
        <v>162.5</v>
      </c>
      <c r="H469" s="598"/>
      <c r="I469" s="614">
        <v>162.5</v>
      </c>
      <c r="J469" s="405"/>
    </row>
    <row r="470" spans="1:10" ht="32.25" customHeight="1">
      <c r="A470" s="407">
        <v>494</v>
      </c>
      <c r="B470" s="619" t="s">
        <v>1384</v>
      </c>
      <c r="C470" s="620" t="s">
        <v>1430</v>
      </c>
      <c r="D470" s="595" t="s">
        <v>1431</v>
      </c>
      <c r="E470" s="613" t="s">
        <v>510</v>
      </c>
      <c r="F470" s="614">
        <v>162.5</v>
      </c>
      <c r="G470" s="614">
        <v>162.5</v>
      </c>
      <c r="H470" s="598"/>
      <c r="I470" s="614">
        <v>162.5</v>
      </c>
      <c r="J470" s="405"/>
    </row>
    <row r="471" spans="1:10" ht="32.25" customHeight="1">
      <c r="A471" s="407">
        <v>495</v>
      </c>
      <c r="B471" s="619" t="s">
        <v>1384</v>
      </c>
      <c r="C471" s="620" t="s">
        <v>1432</v>
      </c>
      <c r="D471" s="595" t="s">
        <v>1433</v>
      </c>
      <c r="E471" s="613" t="s">
        <v>510</v>
      </c>
      <c r="F471" s="614">
        <v>162.5</v>
      </c>
      <c r="G471" s="614">
        <v>162.5</v>
      </c>
      <c r="H471" s="598"/>
      <c r="I471" s="614">
        <v>162.5</v>
      </c>
      <c r="J471" s="405"/>
    </row>
    <row r="472" spans="1:10" ht="32.25" customHeight="1">
      <c r="A472" s="407">
        <v>496</v>
      </c>
      <c r="B472" s="619" t="s">
        <v>1384</v>
      </c>
      <c r="C472" s="620" t="s">
        <v>1434</v>
      </c>
      <c r="D472" s="595" t="s">
        <v>1435</v>
      </c>
      <c r="E472" s="613" t="s">
        <v>510</v>
      </c>
      <c r="F472" s="614">
        <v>162.5</v>
      </c>
      <c r="G472" s="614">
        <v>162.5</v>
      </c>
      <c r="H472" s="598"/>
      <c r="I472" s="614">
        <v>162.5</v>
      </c>
      <c r="J472" s="405"/>
    </row>
    <row r="473" spans="1:10" ht="32.25" customHeight="1">
      <c r="A473" s="407">
        <v>497</v>
      </c>
      <c r="B473" s="619" t="s">
        <v>1384</v>
      </c>
      <c r="C473" s="620" t="s">
        <v>1436</v>
      </c>
      <c r="D473" s="595" t="s">
        <v>1437</v>
      </c>
      <c r="E473" s="613" t="s">
        <v>510</v>
      </c>
      <c r="F473" s="614">
        <v>162.5</v>
      </c>
      <c r="G473" s="614">
        <v>162.5</v>
      </c>
      <c r="H473" s="598"/>
      <c r="I473" s="614">
        <v>162.5</v>
      </c>
      <c r="J473" s="405"/>
    </row>
    <row r="474" spans="1:10" ht="32.25" customHeight="1">
      <c r="A474" s="407">
        <v>498</v>
      </c>
      <c r="B474" s="619" t="s">
        <v>1384</v>
      </c>
      <c r="C474" s="620" t="s">
        <v>1438</v>
      </c>
      <c r="D474" s="595" t="s">
        <v>1439</v>
      </c>
      <c r="E474" s="613" t="s">
        <v>510</v>
      </c>
      <c r="F474" s="614">
        <v>125</v>
      </c>
      <c r="G474" s="614">
        <v>125</v>
      </c>
      <c r="H474" s="598"/>
      <c r="I474" s="614">
        <v>125</v>
      </c>
      <c r="J474" s="405"/>
    </row>
    <row r="475" spans="1:10" ht="32.25" customHeight="1">
      <c r="A475" s="407">
        <v>499</v>
      </c>
      <c r="B475" s="619" t="s">
        <v>1384</v>
      </c>
      <c r="C475" s="620" t="s">
        <v>1440</v>
      </c>
      <c r="D475" s="595" t="s">
        <v>1441</v>
      </c>
      <c r="E475" s="613" t="s">
        <v>510</v>
      </c>
      <c r="F475" s="614">
        <v>100</v>
      </c>
      <c r="G475" s="614">
        <v>100</v>
      </c>
      <c r="H475" s="598"/>
      <c r="I475" s="614">
        <v>100</v>
      </c>
      <c r="J475" s="405"/>
    </row>
    <row r="476" spans="1:10" ht="32.25" customHeight="1">
      <c r="A476" s="407">
        <v>500</v>
      </c>
      <c r="B476" s="619" t="s">
        <v>1384</v>
      </c>
      <c r="C476" s="620" t="s">
        <v>1442</v>
      </c>
      <c r="D476" s="595" t="s">
        <v>1443</v>
      </c>
      <c r="E476" s="613" t="s">
        <v>510</v>
      </c>
      <c r="F476" s="614">
        <v>100</v>
      </c>
      <c r="G476" s="614">
        <v>100</v>
      </c>
      <c r="H476" s="598"/>
      <c r="I476" s="614">
        <v>100</v>
      </c>
      <c r="J476" s="405"/>
    </row>
    <row r="477" spans="1:10" ht="32.25" customHeight="1">
      <c r="A477" s="407">
        <v>501</v>
      </c>
      <c r="B477" s="619" t="s">
        <v>1384</v>
      </c>
      <c r="C477" s="620" t="s">
        <v>1444</v>
      </c>
      <c r="D477" s="595" t="s">
        <v>1445</v>
      </c>
      <c r="E477" s="613" t="s">
        <v>510</v>
      </c>
      <c r="F477" s="614">
        <v>125</v>
      </c>
      <c r="G477" s="614">
        <v>125</v>
      </c>
      <c r="H477" s="598"/>
      <c r="I477" s="614">
        <v>125</v>
      </c>
      <c r="J477" s="405"/>
    </row>
    <row r="478" spans="1:10" ht="32.25" customHeight="1">
      <c r="A478" s="407">
        <v>502</v>
      </c>
      <c r="B478" s="619" t="s">
        <v>1384</v>
      </c>
      <c r="C478" s="620" t="s">
        <v>1446</v>
      </c>
      <c r="D478" s="595" t="s">
        <v>1447</v>
      </c>
      <c r="E478" s="613" t="s">
        <v>510</v>
      </c>
      <c r="F478" s="614">
        <v>100</v>
      </c>
      <c r="G478" s="614">
        <v>100</v>
      </c>
      <c r="H478" s="598"/>
      <c r="I478" s="614">
        <v>100</v>
      </c>
      <c r="J478" s="405"/>
    </row>
    <row r="479" spans="1:10" ht="32.25" customHeight="1">
      <c r="A479" s="407">
        <v>503</v>
      </c>
      <c r="B479" s="619" t="s">
        <v>1384</v>
      </c>
      <c r="C479" s="620" t="s">
        <v>1448</v>
      </c>
      <c r="D479" s="595" t="s">
        <v>1449</v>
      </c>
      <c r="E479" s="613" t="s">
        <v>510</v>
      </c>
      <c r="F479" s="614">
        <v>100</v>
      </c>
      <c r="G479" s="614">
        <v>100</v>
      </c>
      <c r="H479" s="598"/>
      <c r="I479" s="614">
        <v>100</v>
      </c>
      <c r="J479" s="405"/>
    </row>
    <row r="480" spans="1:10" ht="32.25" customHeight="1">
      <c r="A480" s="407">
        <v>504</v>
      </c>
      <c r="B480" s="619" t="s">
        <v>1384</v>
      </c>
      <c r="C480" s="620" t="s">
        <v>1450</v>
      </c>
      <c r="D480" s="595" t="s">
        <v>1451</v>
      </c>
      <c r="E480" s="613" t="s">
        <v>510</v>
      </c>
      <c r="F480" s="614">
        <v>100</v>
      </c>
      <c r="G480" s="614">
        <v>100</v>
      </c>
      <c r="H480" s="598"/>
      <c r="I480" s="614">
        <v>100</v>
      </c>
      <c r="J480" s="405"/>
    </row>
    <row r="481" spans="1:10" ht="32.25" customHeight="1">
      <c r="A481" s="407">
        <v>505</v>
      </c>
      <c r="B481" s="619" t="s">
        <v>1384</v>
      </c>
      <c r="C481" s="620" t="s">
        <v>1452</v>
      </c>
      <c r="D481" s="595" t="s">
        <v>1453</v>
      </c>
      <c r="E481" s="613" t="s">
        <v>510</v>
      </c>
      <c r="F481" s="614">
        <v>100</v>
      </c>
      <c r="G481" s="614">
        <v>100</v>
      </c>
      <c r="H481" s="598"/>
      <c r="I481" s="614">
        <v>100</v>
      </c>
      <c r="J481" s="405"/>
    </row>
    <row r="482" spans="1:10" ht="32.25" customHeight="1">
      <c r="A482" s="407">
        <v>506</v>
      </c>
      <c r="B482" s="619" t="s">
        <v>1384</v>
      </c>
      <c r="C482" s="620" t="s">
        <v>1454</v>
      </c>
      <c r="D482" s="595" t="s">
        <v>1455</v>
      </c>
      <c r="E482" s="613" t="s">
        <v>510</v>
      </c>
      <c r="F482" s="614">
        <v>100</v>
      </c>
      <c r="G482" s="614">
        <v>100</v>
      </c>
      <c r="H482" s="598"/>
      <c r="I482" s="614">
        <v>100</v>
      </c>
      <c r="J482" s="405"/>
    </row>
    <row r="483" spans="1:10" ht="32.25" customHeight="1">
      <c r="A483" s="407">
        <v>507</v>
      </c>
      <c r="B483" s="619" t="s">
        <v>1384</v>
      </c>
      <c r="C483" s="620" t="s">
        <v>1456</v>
      </c>
      <c r="D483" s="595" t="s">
        <v>1457</v>
      </c>
      <c r="E483" s="613" t="s">
        <v>510</v>
      </c>
      <c r="F483" s="614">
        <v>100</v>
      </c>
      <c r="G483" s="614">
        <v>100</v>
      </c>
      <c r="H483" s="598"/>
      <c r="I483" s="614">
        <v>100</v>
      </c>
      <c r="J483" s="405"/>
    </row>
    <row r="484" spans="1:10" ht="32.25" customHeight="1">
      <c r="A484" s="407">
        <v>508</v>
      </c>
      <c r="B484" s="619" t="s">
        <v>1384</v>
      </c>
      <c r="C484" s="620" t="s">
        <v>1458</v>
      </c>
      <c r="D484" s="595" t="s">
        <v>1459</v>
      </c>
      <c r="E484" s="613" t="s">
        <v>510</v>
      </c>
      <c r="F484" s="614">
        <v>100</v>
      </c>
      <c r="G484" s="614">
        <v>100</v>
      </c>
      <c r="H484" s="598"/>
      <c r="I484" s="614">
        <v>100</v>
      </c>
      <c r="J484" s="405"/>
    </row>
    <row r="485" spans="1:10" ht="32.25" customHeight="1">
      <c r="A485" s="407">
        <v>509</v>
      </c>
      <c r="B485" s="619" t="s">
        <v>1384</v>
      </c>
      <c r="C485" s="620" t="s">
        <v>1460</v>
      </c>
      <c r="D485" s="595" t="s">
        <v>1461</v>
      </c>
      <c r="E485" s="613" t="s">
        <v>510</v>
      </c>
      <c r="F485" s="614">
        <v>125</v>
      </c>
      <c r="G485" s="614">
        <v>125</v>
      </c>
      <c r="H485" s="598"/>
      <c r="I485" s="614">
        <v>125</v>
      </c>
      <c r="J485" s="405"/>
    </row>
    <row r="486" spans="1:10" ht="32.25" customHeight="1">
      <c r="A486" s="407">
        <v>510</v>
      </c>
      <c r="B486" s="619" t="s">
        <v>1384</v>
      </c>
      <c r="C486" s="620" t="s">
        <v>1462</v>
      </c>
      <c r="D486" s="595" t="s">
        <v>1463</v>
      </c>
      <c r="E486" s="613" t="s">
        <v>510</v>
      </c>
      <c r="F486" s="614">
        <v>125</v>
      </c>
      <c r="G486" s="614">
        <v>125</v>
      </c>
      <c r="H486" s="598"/>
      <c r="I486" s="614">
        <v>125</v>
      </c>
      <c r="J486" s="405"/>
    </row>
    <row r="487" spans="1:10" ht="32.25" customHeight="1">
      <c r="A487" s="407">
        <v>511</v>
      </c>
      <c r="B487" s="619" t="s">
        <v>1384</v>
      </c>
      <c r="C487" s="620" t="s">
        <v>1464</v>
      </c>
      <c r="D487" s="595" t="s">
        <v>1465</v>
      </c>
      <c r="E487" s="613" t="s">
        <v>510</v>
      </c>
      <c r="F487" s="614">
        <v>125</v>
      </c>
      <c r="G487" s="614">
        <v>125</v>
      </c>
      <c r="H487" s="598"/>
      <c r="I487" s="614">
        <v>125</v>
      </c>
      <c r="J487" s="405"/>
    </row>
    <row r="488" spans="1:10" ht="32.25" customHeight="1">
      <c r="A488" s="407">
        <v>512</v>
      </c>
      <c r="B488" s="619" t="s">
        <v>1384</v>
      </c>
      <c r="C488" s="620" t="s">
        <v>1466</v>
      </c>
      <c r="D488" s="595" t="s">
        <v>1467</v>
      </c>
      <c r="E488" s="613" t="s">
        <v>510</v>
      </c>
      <c r="F488" s="614">
        <v>125</v>
      </c>
      <c r="G488" s="614">
        <v>125</v>
      </c>
      <c r="H488" s="598"/>
      <c r="I488" s="614">
        <v>125</v>
      </c>
      <c r="J488" s="405"/>
    </row>
    <row r="489" spans="1:10" ht="32.25" customHeight="1">
      <c r="A489" s="407">
        <v>513</v>
      </c>
      <c r="B489" s="619" t="s">
        <v>1384</v>
      </c>
      <c r="C489" s="620" t="s">
        <v>1468</v>
      </c>
      <c r="D489" s="595" t="s">
        <v>1469</v>
      </c>
      <c r="E489" s="613" t="s">
        <v>510</v>
      </c>
      <c r="F489" s="614">
        <v>125</v>
      </c>
      <c r="G489" s="614">
        <v>125</v>
      </c>
      <c r="H489" s="598"/>
      <c r="I489" s="614">
        <v>125</v>
      </c>
      <c r="J489" s="405"/>
    </row>
    <row r="490" spans="1:10" ht="32.25" customHeight="1">
      <c r="A490" s="407">
        <v>514</v>
      </c>
      <c r="B490" s="619" t="s">
        <v>1384</v>
      </c>
      <c r="C490" s="620" t="s">
        <v>1470</v>
      </c>
      <c r="D490" s="595" t="s">
        <v>1471</v>
      </c>
      <c r="E490" s="613" t="s">
        <v>510</v>
      </c>
      <c r="F490" s="614">
        <v>162.5</v>
      </c>
      <c r="G490" s="614">
        <v>162.5</v>
      </c>
      <c r="H490" s="598"/>
      <c r="I490" s="614">
        <v>162.5</v>
      </c>
      <c r="J490" s="405"/>
    </row>
    <row r="491" spans="1:10" ht="32.25" customHeight="1">
      <c r="A491" s="407">
        <v>515</v>
      </c>
      <c r="B491" s="619" t="s">
        <v>1384</v>
      </c>
      <c r="C491" s="620" t="s">
        <v>1472</v>
      </c>
      <c r="D491" s="595" t="s">
        <v>1473</v>
      </c>
      <c r="E491" s="613" t="s">
        <v>510</v>
      </c>
      <c r="F491" s="614">
        <v>125</v>
      </c>
      <c r="G491" s="614">
        <v>125</v>
      </c>
      <c r="H491" s="598"/>
      <c r="I491" s="614">
        <v>125</v>
      </c>
      <c r="J491" s="405"/>
    </row>
    <row r="492" spans="1:10" ht="32.25" customHeight="1">
      <c r="A492" s="407">
        <v>516</v>
      </c>
      <c r="B492" s="619" t="s">
        <v>1384</v>
      </c>
      <c r="C492" s="620" t="s">
        <v>1444</v>
      </c>
      <c r="D492" s="595" t="s">
        <v>1445</v>
      </c>
      <c r="E492" s="613" t="s">
        <v>510</v>
      </c>
      <c r="F492" s="614">
        <v>125</v>
      </c>
      <c r="G492" s="614">
        <v>125</v>
      </c>
      <c r="H492" s="598"/>
      <c r="I492" s="614">
        <v>125</v>
      </c>
      <c r="J492" s="405"/>
    </row>
    <row r="493" spans="1:10" ht="32.25" customHeight="1">
      <c r="A493" s="407">
        <v>517</v>
      </c>
      <c r="B493" s="619" t="s">
        <v>1384</v>
      </c>
      <c r="C493" s="620" t="s">
        <v>1474</v>
      </c>
      <c r="D493" s="595" t="s">
        <v>1475</v>
      </c>
      <c r="E493" s="613" t="s">
        <v>510</v>
      </c>
      <c r="F493" s="614">
        <v>125</v>
      </c>
      <c r="G493" s="614">
        <v>125</v>
      </c>
      <c r="H493" s="598"/>
      <c r="I493" s="614">
        <v>125</v>
      </c>
      <c r="J493" s="405"/>
    </row>
    <row r="494" spans="1:10" ht="32.25" customHeight="1">
      <c r="A494" s="407">
        <v>518</v>
      </c>
      <c r="B494" s="619" t="s">
        <v>1384</v>
      </c>
      <c r="C494" s="620" t="s">
        <v>1476</v>
      </c>
      <c r="D494" s="595" t="s">
        <v>1477</v>
      </c>
      <c r="E494" s="613" t="s">
        <v>510</v>
      </c>
      <c r="F494" s="614">
        <v>125</v>
      </c>
      <c r="G494" s="614">
        <v>125</v>
      </c>
      <c r="H494" s="598"/>
      <c r="I494" s="614">
        <v>125</v>
      </c>
      <c r="J494" s="405"/>
    </row>
    <row r="495" spans="1:10" ht="32.25" customHeight="1">
      <c r="A495" s="407">
        <v>519</v>
      </c>
      <c r="B495" s="619" t="s">
        <v>1384</v>
      </c>
      <c r="C495" s="620" t="s">
        <v>1478</v>
      </c>
      <c r="D495" s="595" t="s">
        <v>1479</v>
      </c>
      <c r="E495" s="613" t="s">
        <v>510</v>
      </c>
      <c r="F495" s="614">
        <v>100</v>
      </c>
      <c r="G495" s="614">
        <v>100</v>
      </c>
      <c r="H495" s="598"/>
      <c r="I495" s="614">
        <v>100</v>
      </c>
      <c r="J495" s="405"/>
    </row>
    <row r="496" spans="1:10" ht="32.25" customHeight="1">
      <c r="A496" s="407">
        <v>520</v>
      </c>
      <c r="B496" s="619" t="s">
        <v>1384</v>
      </c>
      <c r="C496" s="620" t="s">
        <v>1480</v>
      </c>
      <c r="D496" s="595" t="s">
        <v>1481</v>
      </c>
      <c r="E496" s="613" t="s">
        <v>510</v>
      </c>
      <c r="F496" s="614">
        <v>100</v>
      </c>
      <c r="G496" s="614">
        <v>100</v>
      </c>
      <c r="H496" s="598"/>
      <c r="I496" s="614">
        <v>100</v>
      </c>
      <c r="J496" s="405"/>
    </row>
    <row r="497" spans="1:10" ht="32.25" customHeight="1">
      <c r="A497" s="407">
        <v>521</v>
      </c>
      <c r="B497" s="619" t="s">
        <v>1346</v>
      </c>
      <c r="C497" s="620" t="s">
        <v>1482</v>
      </c>
      <c r="D497" s="595" t="s">
        <v>1483</v>
      </c>
      <c r="E497" s="613" t="s">
        <v>510</v>
      </c>
      <c r="F497" s="614">
        <v>125</v>
      </c>
      <c r="G497" s="614">
        <v>125</v>
      </c>
      <c r="H497" s="598"/>
      <c r="I497" s="614">
        <v>125</v>
      </c>
      <c r="J497" s="405"/>
    </row>
    <row r="498" spans="1:10" ht="32.25" customHeight="1">
      <c r="A498" s="407">
        <v>522</v>
      </c>
      <c r="B498" s="619" t="s">
        <v>1346</v>
      </c>
      <c r="C498" s="620" t="s">
        <v>1484</v>
      </c>
      <c r="D498" s="595" t="s">
        <v>1485</v>
      </c>
      <c r="E498" s="613" t="s">
        <v>510</v>
      </c>
      <c r="F498" s="614">
        <v>125</v>
      </c>
      <c r="G498" s="614">
        <v>125</v>
      </c>
      <c r="H498" s="598"/>
      <c r="I498" s="614">
        <v>125</v>
      </c>
      <c r="J498" s="405"/>
    </row>
    <row r="499" spans="1:10" ht="32.25" customHeight="1">
      <c r="A499" s="407">
        <v>523</v>
      </c>
      <c r="B499" s="619" t="s">
        <v>1346</v>
      </c>
      <c r="C499" s="620" t="s">
        <v>1486</v>
      </c>
      <c r="D499" s="595" t="s">
        <v>1487</v>
      </c>
      <c r="E499" s="613" t="s">
        <v>510</v>
      </c>
      <c r="F499" s="614">
        <v>162.5</v>
      </c>
      <c r="G499" s="614">
        <v>162.5</v>
      </c>
      <c r="H499" s="598"/>
      <c r="I499" s="614">
        <v>162.5</v>
      </c>
      <c r="J499" s="405"/>
    </row>
    <row r="500" spans="1:10" ht="32.25" customHeight="1">
      <c r="A500" s="407">
        <v>524</v>
      </c>
      <c r="B500" s="619" t="s">
        <v>1346</v>
      </c>
      <c r="C500" s="620" t="s">
        <v>1488</v>
      </c>
      <c r="D500" s="595" t="s">
        <v>1489</v>
      </c>
      <c r="E500" s="613" t="s">
        <v>510</v>
      </c>
      <c r="F500" s="614">
        <v>162.5</v>
      </c>
      <c r="G500" s="614">
        <v>162.5</v>
      </c>
      <c r="H500" s="598"/>
      <c r="I500" s="614">
        <v>162.5</v>
      </c>
      <c r="J500" s="405"/>
    </row>
    <row r="501" spans="1:10" ht="32.25" customHeight="1">
      <c r="A501" s="407">
        <v>525</v>
      </c>
      <c r="B501" s="619" t="s">
        <v>1346</v>
      </c>
      <c r="C501" s="620" t="s">
        <v>1490</v>
      </c>
      <c r="D501" s="595" t="s">
        <v>1491</v>
      </c>
      <c r="E501" s="613" t="s">
        <v>510</v>
      </c>
      <c r="F501" s="614">
        <v>100</v>
      </c>
      <c r="G501" s="614">
        <v>100</v>
      </c>
      <c r="H501" s="598"/>
      <c r="I501" s="614">
        <v>100</v>
      </c>
      <c r="J501" s="405"/>
    </row>
    <row r="502" spans="1:10" ht="32.25" customHeight="1">
      <c r="A502" s="407">
        <v>526</v>
      </c>
      <c r="B502" s="619" t="s">
        <v>1346</v>
      </c>
      <c r="C502" s="620" t="s">
        <v>1492</v>
      </c>
      <c r="D502" s="595" t="s">
        <v>1493</v>
      </c>
      <c r="E502" s="613" t="s">
        <v>510</v>
      </c>
      <c r="F502" s="614">
        <v>100</v>
      </c>
      <c r="G502" s="614">
        <v>100</v>
      </c>
      <c r="H502" s="598"/>
      <c r="I502" s="614">
        <v>100</v>
      </c>
      <c r="J502" s="405"/>
    </row>
    <row r="503" spans="1:10" ht="32.25" customHeight="1">
      <c r="A503" s="407">
        <v>527</v>
      </c>
      <c r="B503" s="619" t="s">
        <v>1346</v>
      </c>
      <c r="C503" s="620" t="s">
        <v>1494</v>
      </c>
      <c r="D503" s="595" t="s">
        <v>1495</v>
      </c>
      <c r="E503" s="613" t="s">
        <v>510</v>
      </c>
      <c r="F503" s="614">
        <v>162.5</v>
      </c>
      <c r="G503" s="614">
        <v>162.5</v>
      </c>
      <c r="H503" s="598"/>
      <c r="I503" s="614">
        <v>162.5</v>
      </c>
      <c r="J503" s="405"/>
    </row>
    <row r="504" spans="1:10" ht="32.25" customHeight="1">
      <c r="A504" s="407">
        <v>529</v>
      </c>
      <c r="B504" s="619" t="s">
        <v>1346</v>
      </c>
      <c r="C504" s="620" t="s">
        <v>1496</v>
      </c>
      <c r="D504" s="595" t="s">
        <v>1497</v>
      </c>
      <c r="E504" s="613" t="s">
        <v>510</v>
      </c>
      <c r="F504" s="614">
        <v>125</v>
      </c>
      <c r="G504" s="614">
        <v>125</v>
      </c>
      <c r="H504" s="598"/>
      <c r="I504" s="614">
        <v>125</v>
      </c>
      <c r="J504" s="405"/>
    </row>
    <row r="505" spans="1:10" ht="32.25" customHeight="1">
      <c r="A505" s="407">
        <v>530</v>
      </c>
      <c r="B505" s="619" t="s">
        <v>1346</v>
      </c>
      <c r="C505" s="620" t="s">
        <v>1498</v>
      </c>
      <c r="D505" s="595" t="s">
        <v>1499</v>
      </c>
      <c r="E505" s="613" t="s">
        <v>510</v>
      </c>
      <c r="F505" s="614">
        <v>125</v>
      </c>
      <c r="G505" s="614">
        <v>125</v>
      </c>
      <c r="H505" s="598"/>
      <c r="I505" s="614">
        <v>125</v>
      </c>
      <c r="J505" s="405"/>
    </row>
    <row r="506" spans="1:10" ht="32.25" customHeight="1">
      <c r="A506" s="407">
        <v>531</v>
      </c>
      <c r="B506" s="619" t="s">
        <v>1346</v>
      </c>
      <c r="C506" s="620" t="s">
        <v>1500</v>
      </c>
      <c r="D506" s="595" t="s">
        <v>1501</v>
      </c>
      <c r="E506" s="613" t="s">
        <v>510</v>
      </c>
      <c r="F506" s="614">
        <v>100</v>
      </c>
      <c r="G506" s="614">
        <v>100</v>
      </c>
      <c r="H506" s="598"/>
      <c r="I506" s="614">
        <v>100</v>
      </c>
      <c r="J506" s="405"/>
    </row>
    <row r="507" spans="1:10" ht="32.25" customHeight="1">
      <c r="A507" s="407">
        <v>532</v>
      </c>
      <c r="B507" s="619" t="s">
        <v>1346</v>
      </c>
      <c r="C507" s="620" t="s">
        <v>1502</v>
      </c>
      <c r="D507" s="595" t="s">
        <v>1503</v>
      </c>
      <c r="E507" s="613" t="s">
        <v>510</v>
      </c>
      <c r="F507" s="614">
        <v>100</v>
      </c>
      <c r="G507" s="614">
        <v>100</v>
      </c>
      <c r="H507" s="598"/>
      <c r="I507" s="614">
        <v>100</v>
      </c>
      <c r="J507" s="405"/>
    </row>
    <row r="508" spans="1:10" ht="32.25" customHeight="1">
      <c r="A508" s="407">
        <v>533</v>
      </c>
      <c r="B508" s="619" t="s">
        <v>1346</v>
      </c>
      <c r="C508" s="620" t="s">
        <v>1504</v>
      </c>
      <c r="D508" s="595" t="s">
        <v>1505</v>
      </c>
      <c r="E508" s="613" t="s">
        <v>510</v>
      </c>
      <c r="F508" s="614">
        <v>125</v>
      </c>
      <c r="G508" s="614">
        <v>125</v>
      </c>
      <c r="H508" s="598"/>
      <c r="I508" s="614">
        <v>125</v>
      </c>
      <c r="J508" s="405"/>
    </row>
    <row r="509" spans="1:10" ht="32.25" customHeight="1">
      <c r="A509" s="407">
        <v>534</v>
      </c>
      <c r="B509" s="619" t="s">
        <v>1346</v>
      </c>
      <c r="C509" s="620" t="s">
        <v>1506</v>
      </c>
      <c r="D509" s="595" t="s">
        <v>1507</v>
      </c>
      <c r="E509" s="613" t="s">
        <v>510</v>
      </c>
      <c r="F509" s="614">
        <v>90</v>
      </c>
      <c r="G509" s="614">
        <v>90</v>
      </c>
      <c r="H509" s="598"/>
      <c r="I509" s="614">
        <v>90</v>
      </c>
      <c r="J509" s="405"/>
    </row>
    <row r="510" spans="1:10" ht="32.25" customHeight="1">
      <c r="A510" s="407">
        <v>502</v>
      </c>
      <c r="B510" s="645" t="s">
        <v>1508</v>
      </c>
      <c r="C510" s="646" t="s">
        <v>1509</v>
      </c>
      <c r="D510" s="647">
        <v>236080557</v>
      </c>
      <c r="E510" s="648" t="s">
        <v>1510</v>
      </c>
      <c r="F510" s="631">
        <v>12600</v>
      </c>
      <c r="G510" s="631">
        <v>12600</v>
      </c>
      <c r="H510" s="162"/>
      <c r="I510" s="631">
        <v>12600</v>
      </c>
      <c r="J510" s="405"/>
    </row>
    <row r="511" spans="1:10" ht="32.25" customHeight="1">
      <c r="A511" s="407">
        <v>503</v>
      </c>
      <c r="B511" s="645" t="s">
        <v>1508</v>
      </c>
      <c r="C511" s="646" t="s">
        <v>1511</v>
      </c>
      <c r="D511" s="647"/>
      <c r="E511" s="648"/>
      <c r="F511" s="631">
        <v>11478.37</v>
      </c>
      <c r="G511" s="631">
        <v>11478.37</v>
      </c>
      <c r="H511" s="162"/>
      <c r="I511" s="631">
        <v>11478.37</v>
      </c>
      <c r="J511" s="405"/>
    </row>
    <row r="512" spans="1:10" ht="32.25" customHeight="1">
      <c r="A512" s="407">
        <v>504</v>
      </c>
      <c r="B512" s="645">
        <v>40976</v>
      </c>
      <c r="C512" s="649" t="s">
        <v>1512</v>
      </c>
      <c r="D512" s="650">
        <v>240896125</v>
      </c>
      <c r="E512" s="648" t="s">
        <v>1513</v>
      </c>
      <c r="F512" s="631">
        <v>5.82</v>
      </c>
      <c r="G512" s="631">
        <v>5.82</v>
      </c>
      <c r="H512" s="162"/>
      <c r="I512" s="631">
        <v>5.82</v>
      </c>
      <c r="J512" s="405"/>
    </row>
    <row r="513" spans="1:10" ht="32.25" customHeight="1">
      <c r="A513" s="407">
        <v>505</v>
      </c>
      <c r="B513" s="645">
        <v>40977</v>
      </c>
      <c r="C513" s="649" t="s">
        <v>1514</v>
      </c>
      <c r="D513" s="651">
        <v>245440465</v>
      </c>
      <c r="E513" s="648" t="s">
        <v>1515</v>
      </c>
      <c r="F513" s="631">
        <v>1.38</v>
      </c>
      <c r="G513" s="631">
        <v>1.38</v>
      </c>
      <c r="H513" s="162"/>
      <c r="I513" s="631">
        <v>1.38</v>
      </c>
      <c r="J513" s="405"/>
    </row>
    <row r="514" spans="1:10" ht="32.25" customHeight="1">
      <c r="A514" s="407">
        <v>506</v>
      </c>
      <c r="B514" s="645">
        <v>40978</v>
      </c>
      <c r="C514" s="649" t="s">
        <v>1516</v>
      </c>
      <c r="D514" s="651">
        <v>203866824</v>
      </c>
      <c r="E514" s="648" t="s">
        <v>1517</v>
      </c>
      <c r="F514" s="631">
        <v>39.909999999999997</v>
      </c>
      <c r="G514" s="631">
        <v>39.909999999999997</v>
      </c>
      <c r="H514" s="162"/>
      <c r="I514" s="631">
        <v>39.909999999999997</v>
      </c>
      <c r="J514" s="405"/>
    </row>
    <row r="515" spans="1:10" ht="32.25" customHeight="1">
      <c r="A515" s="407">
        <v>507</v>
      </c>
      <c r="B515" s="645">
        <v>41255</v>
      </c>
      <c r="C515" s="649" t="s">
        <v>1518</v>
      </c>
      <c r="D515" s="650">
        <v>204566978</v>
      </c>
      <c r="E515" s="648" t="s">
        <v>1519</v>
      </c>
      <c r="F515" s="631">
        <v>195.76</v>
      </c>
      <c r="G515" s="631">
        <v>195.76</v>
      </c>
      <c r="H515" s="162"/>
      <c r="I515" s="631">
        <v>195.76</v>
      </c>
      <c r="J515" s="405"/>
    </row>
    <row r="516" spans="1:10" ht="32.25" customHeight="1">
      <c r="A516" s="407">
        <v>508</v>
      </c>
      <c r="B516" s="645" t="s">
        <v>1520</v>
      </c>
      <c r="C516" s="649" t="s">
        <v>1521</v>
      </c>
      <c r="D516" s="651">
        <v>202403121</v>
      </c>
      <c r="E516" s="648" t="s">
        <v>1515</v>
      </c>
      <c r="F516" s="631">
        <v>453.18</v>
      </c>
      <c r="G516" s="631">
        <v>453.18</v>
      </c>
      <c r="H516" s="162"/>
      <c r="I516" s="631">
        <v>453.18</v>
      </c>
      <c r="J516" s="405"/>
    </row>
    <row r="517" spans="1:10" ht="32.25" customHeight="1">
      <c r="A517" s="407">
        <v>509</v>
      </c>
      <c r="B517" s="645" t="s">
        <v>1520</v>
      </c>
      <c r="C517" s="652" t="s">
        <v>1522</v>
      </c>
      <c r="D517" s="653">
        <v>236052515</v>
      </c>
      <c r="E517" s="648" t="s">
        <v>1523</v>
      </c>
      <c r="F517" s="631">
        <v>33.130000000000003</v>
      </c>
      <c r="G517" s="631">
        <v>33.130000000000003</v>
      </c>
      <c r="H517" s="162"/>
      <c r="I517" s="631">
        <v>33.130000000000003</v>
      </c>
      <c r="J517" s="405"/>
    </row>
    <row r="518" spans="1:10" ht="32.25" customHeight="1">
      <c r="A518" s="407">
        <v>510</v>
      </c>
      <c r="B518" s="645" t="s">
        <v>1520</v>
      </c>
      <c r="C518" s="647" t="s">
        <v>1524</v>
      </c>
      <c r="D518" s="647">
        <v>239392215</v>
      </c>
      <c r="E518" s="647" t="s">
        <v>1515</v>
      </c>
      <c r="F518" s="631">
        <v>4.67</v>
      </c>
      <c r="G518" s="631">
        <v>4.67</v>
      </c>
      <c r="H518" s="162"/>
      <c r="I518" s="631">
        <v>4.67</v>
      </c>
      <c r="J518" s="405"/>
    </row>
    <row r="519" spans="1:10" ht="32.25" customHeight="1">
      <c r="A519" s="407">
        <v>511</v>
      </c>
      <c r="B519" s="645" t="s">
        <v>1520</v>
      </c>
      <c r="C519" s="647" t="s">
        <v>1525</v>
      </c>
      <c r="D519" s="647">
        <v>239394259</v>
      </c>
      <c r="E519" s="648" t="s">
        <v>1523</v>
      </c>
      <c r="F519" s="631">
        <v>20.83</v>
      </c>
      <c r="G519" s="631">
        <v>20.83</v>
      </c>
      <c r="H519" s="162"/>
      <c r="I519" s="631">
        <v>20.83</v>
      </c>
      <c r="J519" s="405"/>
    </row>
    <row r="520" spans="1:10" ht="32.25" customHeight="1">
      <c r="A520" s="407">
        <v>512</v>
      </c>
      <c r="B520" s="645">
        <v>41263</v>
      </c>
      <c r="C520" s="647" t="s">
        <v>1645</v>
      </c>
      <c r="D520" s="650">
        <v>205075014</v>
      </c>
      <c r="E520" s="654" t="s">
        <v>1526</v>
      </c>
      <c r="F520" s="680">
        <v>1789.45</v>
      </c>
      <c r="G520" s="680">
        <v>1789.45</v>
      </c>
      <c r="H520" s="162"/>
      <c r="I520" s="680">
        <v>1789.45</v>
      </c>
      <c r="J520" s="405"/>
    </row>
    <row r="521" spans="1:10" ht="32.25" customHeight="1">
      <c r="A521" s="407">
        <v>513</v>
      </c>
      <c r="B521" s="645">
        <v>41248</v>
      </c>
      <c r="C521" s="655" t="s">
        <v>1527</v>
      </c>
      <c r="D521" s="655">
        <v>204952275</v>
      </c>
      <c r="E521" s="656" t="s">
        <v>1528</v>
      </c>
      <c r="F521" s="681">
        <v>512.16</v>
      </c>
      <c r="G521" s="681">
        <v>512.16</v>
      </c>
      <c r="H521" s="162"/>
      <c r="I521" s="681">
        <v>512.16</v>
      </c>
      <c r="J521" s="405"/>
    </row>
    <row r="522" spans="1:10" ht="32.25" customHeight="1">
      <c r="A522" s="407">
        <v>514</v>
      </c>
      <c r="B522" s="645">
        <v>40916</v>
      </c>
      <c r="C522" s="655" t="s">
        <v>1529</v>
      </c>
      <c r="D522" s="655"/>
      <c r="E522" s="656" t="s">
        <v>1530</v>
      </c>
      <c r="F522" s="681">
        <v>41471.64</v>
      </c>
      <c r="G522" s="681">
        <v>41471.64</v>
      </c>
      <c r="H522" s="162"/>
      <c r="I522" s="681">
        <v>41471.64</v>
      </c>
      <c r="J522" s="405"/>
    </row>
    <row r="523" spans="1:10" ht="32.25" customHeight="1">
      <c r="A523" s="407">
        <v>515</v>
      </c>
      <c r="B523" s="645">
        <v>41214</v>
      </c>
      <c r="C523" s="655" t="s">
        <v>1531</v>
      </c>
      <c r="D523" s="650"/>
      <c r="E523" s="656" t="s">
        <v>1532</v>
      </c>
      <c r="F523" s="681">
        <v>133.33000000000001</v>
      </c>
      <c r="G523" s="681">
        <v>133.33000000000001</v>
      </c>
      <c r="H523" s="162"/>
      <c r="I523" s="681">
        <v>133.33000000000001</v>
      </c>
      <c r="J523" s="405"/>
    </row>
    <row r="524" spans="1:10" ht="32.25" customHeight="1">
      <c r="A524" s="407">
        <v>516</v>
      </c>
      <c r="B524" s="645">
        <v>41190</v>
      </c>
      <c r="C524" s="649" t="s">
        <v>1533</v>
      </c>
      <c r="D524" s="649">
        <v>220101433</v>
      </c>
      <c r="E524" s="657" t="s">
        <v>1534</v>
      </c>
      <c r="F524" s="681">
        <v>83.33</v>
      </c>
      <c r="G524" s="681">
        <v>83.33</v>
      </c>
      <c r="H524" s="162"/>
      <c r="I524" s="681">
        <v>83.33</v>
      </c>
      <c r="J524" s="405"/>
    </row>
    <row r="525" spans="1:10" ht="32.25" customHeight="1">
      <c r="A525" s="407">
        <v>517</v>
      </c>
      <c r="B525" s="645" t="s">
        <v>1535</v>
      </c>
      <c r="C525" s="649" t="s">
        <v>1536</v>
      </c>
      <c r="D525" s="649">
        <v>205287526</v>
      </c>
      <c r="E525" s="657" t="s">
        <v>1537</v>
      </c>
      <c r="F525" s="681">
        <v>83.33</v>
      </c>
      <c r="G525" s="681">
        <v>83.33</v>
      </c>
      <c r="H525" s="162"/>
      <c r="I525" s="681">
        <v>83.33</v>
      </c>
      <c r="J525" s="405"/>
    </row>
    <row r="526" spans="1:10" ht="32.25" customHeight="1">
      <c r="A526" s="407">
        <v>519</v>
      </c>
      <c r="B526" s="645">
        <v>41240</v>
      </c>
      <c r="C526" s="649" t="s">
        <v>1538</v>
      </c>
      <c r="D526" s="649">
        <v>202177205</v>
      </c>
      <c r="E526" s="649" t="s">
        <v>1539</v>
      </c>
      <c r="F526" s="681">
        <v>644.5</v>
      </c>
      <c r="G526" s="681">
        <v>644.5</v>
      </c>
      <c r="H526" s="162"/>
      <c r="I526" s="681">
        <v>644.5</v>
      </c>
      <c r="J526" s="405"/>
    </row>
    <row r="527" spans="1:10" ht="32.25" customHeight="1">
      <c r="A527" s="407">
        <v>520</v>
      </c>
      <c r="B527" s="645" t="s">
        <v>1540</v>
      </c>
      <c r="C527" s="649" t="s">
        <v>1541</v>
      </c>
      <c r="D527" s="649">
        <v>202913106</v>
      </c>
      <c r="E527" s="649" t="s">
        <v>1519</v>
      </c>
      <c r="F527" s="681">
        <v>212.86</v>
      </c>
      <c r="G527" s="681">
        <v>212.86</v>
      </c>
      <c r="H527" s="162"/>
      <c r="I527" s="681">
        <v>212.86</v>
      </c>
      <c r="J527" s="405"/>
    </row>
    <row r="528" spans="1:10" ht="32.25" customHeight="1">
      <c r="A528" s="407">
        <v>521</v>
      </c>
      <c r="B528" s="645">
        <v>41251</v>
      </c>
      <c r="C528" s="649" t="s">
        <v>1542</v>
      </c>
      <c r="D528" s="649">
        <v>211326732</v>
      </c>
      <c r="E528" s="649" t="s">
        <v>1519</v>
      </c>
      <c r="F528" s="681">
        <v>1029.42</v>
      </c>
      <c r="G528" s="681">
        <v>1029.42</v>
      </c>
      <c r="H528" s="162"/>
      <c r="I528" s="681">
        <v>1029.42</v>
      </c>
      <c r="J528" s="405"/>
    </row>
    <row r="529" spans="1:10" ht="32.25" customHeight="1">
      <c r="A529" s="407">
        <v>522</v>
      </c>
      <c r="B529" s="658">
        <v>41180</v>
      </c>
      <c r="C529" s="659" t="s">
        <v>1543</v>
      </c>
      <c r="D529" s="660" t="s">
        <v>1544</v>
      </c>
      <c r="E529" s="661" t="s">
        <v>1545</v>
      </c>
      <c r="F529" s="681">
        <v>216.67</v>
      </c>
      <c r="G529" s="681">
        <v>216.67</v>
      </c>
      <c r="H529" s="162"/>
      <c r="I529" s="681">
        <v>216.67</v>
      </c>
      <c r="J529" s="405"/>
    </row>
    <row r="530" spans="1:10" ht="32.25" customHeight="1">
      <c r="A530" s="407">
        <v>523</v>
      </c>
      <c r="B530" s="658" t="s">
        <v>1546</v>
      </c>
      <c r="C530" s="659" t="s">
        <v>1547</v>
      </c>
      <c r="D530" s="660">
        <v>47001012083</v>
      </c>
      <c r="E530" s="661" t="s">
        <v>1545</v>
      </c>
      <c r="F530" s="681">
        <v>50</v>
      </c>
      <c r="G530" s="681">
        <v>50</v>
      </c>
      <c r="H530" s="162"/>
      <c r="I530" s="681">
        <v>50</v>
      </c>
      <c r="J530" s="405"/>
    </row>
    <row r="531" spans="1:10" ht="32.25" customHeight="1">
      <c r="A531" s="407">
        <v>524</v>
      </c>
      <c r="B531" s="658" t="s">
        <v>1546</v>
      </c>
      <c r="C531" s="659" t="s">
        <v>1548</v>
      </c>
      <c r="D531" s="660" t="s">
        <v>1549</v>
      </c>
      <c r="E531" s="657" t="s">
        <v>1537</v>
      </c>
      <c r="F531" s="681">
        <v>106.66</v>
      </c>
      <c r="G531" s="681">
        <v>106.66</v>
      </c>
      <c r="H531" s="162"/>
      <c r="I531" s="681">
        <v>106.66</v>
      </c>
      <c r="J531" s="405"/>
    </row>
    <row r="532" spans="1:10" ht="32.25" customHeight="1">
      <c r="A532" s="407">
        <v>525</v>
      </c>
      <c r="B532" s="658" t="s">
        <v>1546</v>
      </c>
      <c r="C532" s="659" t="s">
        <v>1550</v>
      </c>
      <c r="D532" s="660" t="s">
        <v>1551</v>
      </c>
      <c r="E532" s="657" t="s">
        <v>1537</v>
      </c>
      <c r="F532" s="681">
        <v>109.02</v>
      </c>
      <c r="G532" s="681">
        <v>109.02</v>
      </c>
      <c r="H532" s="162"/>
      <c r="I532" s="681">
        <v>109.02</v>
      </c>
      <c r="J532" s="405"/>
    </row>
    <row r="533" spans="1:10" ht="32.25" customHeight="1">
      <c r="A533" s="407">
        <v>526</v>
      </c>
      <c r="B533" s="658" t="s">
        <v>1546</v>
      </c>
      <c r="C533" s="659" t="s">
        <v>1552</v>
      </c>
      <c r="D533" s="660" t="s">
        <v>1553</v>
      </c>
      <c r="E533" s="657" t="s">
        <v>1537</v>
      </c>
      <c r="F533" s="681">
        <v>100</v>
      </c>
      <c r="G533" s="681">
        <v>100</v>
      </c>
      <c r="H533" s="162"/>
      <c r="I533" s="681">
        <v>100</v>
      </c>
      <c r="J533" s="405"/>
    </row>
    <row r="534" spans="1:10" ht="32.25" customHeight="1">
      <c r="A534" s="407">
        <v>527</v>
      </c>
      <c r="B534" s="658" t="s">
        <v>1546</v>
      </c>
      <c r="C534" s="659" t="s">
        <v>1554</v>
      </c>
      <c r="D534" s="660" t="s">
        <v>1555</v>
      </c>
      <c r="E534" s="657" t="s">
        <v>1537</v>
      </c>
      <c r="F534" s="681">
        <v>83.33</v>
      </c>
      <c r="G534" s="681">
        <v>83.33</v>
      </c>
      <c r="H534" s="162"/>
      <c r="I534" s="681">
        <v>83.33</v>
      </c>
      <c r="J534" s="405"/>
    </row>
    <row r="535" spans="1:10" ht="32.25" customHeight="1">
      <c r="A535" s="407">
        <v>528</v>
      </c>
      <c r="B535" s="662" t="s">
        <v>1556</v>
      </c>
      <c r="C535" s="659" t="s">
        <v>1557</v>
      </c>
      <c r="D535" s="660" t="s">
        <v>1558</v>
      </c>
      <c r="E535" s="657" t="s">
        <v>1559</v>
      </c>
      <c r="F535" s="682">
        <v>17</v>
      </c>
      <c r="G535" s="682">
        <v>17</v>
      </c>
      <c r="H535" s="162"/>
      <c r="I535" s="682">
        <v>17</v>
      </c>
      <c r="J535" s="405"/>
    </row>
    <row r="536" spans="1:10" ht="32.25" customHeight="1">
      <c r="A536" s="407">
        <v>529</v>
      </c>
      <c r="B536" s="664" t="s">
        <v>1646</v>
      </c>
      <c r="C536" s="659" t="s">
        <v>1647</v>
      </c>
      <c r="D536" s="660" t="s">
        <v>1560</v>
      </c>
      <c r="E536" s="657" t="s">
        <v>1561</v>
      </c>
      <c r="F536" s="682">
        <v>47.3</v>
      </c>
      <c r="G536" s="682">
        <v>47.3</v>
      </c>
      <c r="H536" s="162"/>
      <c r="I536" s="682">
        <v>47.3</v>
      </c>
      <c r="J536" s="405"/>
    </row>
    <row r="537" spans="1:10" ht="32.25" customHeight="1">
      <c r="A537" s="407">
        <v>530</v>
      </c>
      <c r="B537" s="665" t="s">
        <v>1648</v>
      </c>
      <c r="C537" s="659" t="s">
        <v>1649</v>
      </c>
      <c r="D537" s="666" t="s">
        <v>1650</v>
      </c>
      <c r="E537" s="657" t="s">
        <v>1537</v>
      </c>
      <c r="F537" s="683">
        <v>676</v>
      </c>
      <c r="G537" s="683">
        <v>676</v>
      </c>
      <c r="H537" s="683"/>
      <c r="I537" s="683">
        <v>676</v>
      </c>
      <c r="J537" s="405"/>
    </row>
    <row r="538" spans="1:10" ht="32.25" customHeight="1">
      <c r="A538" s="407">
        <v>531</v>
      </c>
      <c r="B538" s="665" t="s">
        <v>1651</v>
      </c>
      <c r="C538" s="659" t="s">
        <v>1652</v>
      </c>
      <c r="D538" s="666" t="s">
        <v>1653</v>
      </c>
      <c r="E538" s="657" t="s">
        <v>1526</v>
      </c>
      <c r="F538" s="683">
        <v>4212</v>
      </c>
      <c r="G538" s="683">
        <v>4212</v>
      </c>
      <c r="H538" s="683"/>
      <c r="I538" s="683">
        <v>4212</v>
      </c>
      <c r="J538" s="405"/>
    </row>
    <row r="539" spans="1:10" ht="32.25" customHeight="1">
      <c r="A539" s="407">
        <v>532</v>
      </c>
      <c r="B539" s="665" t="s">
        <v>1654</v>
      </c>
      <c r="C539" s="667" t="s">
        <v>1655</v>
      </c>
      <c r="D539" s="666" t="s">
        <v>1656</v>
      </c>
      <c r="E539" s="657" t="s">
        <v>1657</v>
      </c>
      <c r="F539" s="683">
        <v>80</v>
      </c>
      <c r="G539" s="683">
        <v>80</v>
      </c>
      <c r="H539" s="683"/>
      <c r="I539" s="683">
        <v>80</v>
      </c>
      <c r="J539" s="405"/>
    </row>
    <row r="540" spans="1:10" ht="32.25" customHeight="1">
      <c r="A540" s="407">
        <v>534</v>
      </c>
      <c r="B540" s="665" t="s">
        <v>1658</v>
      </c>
      <c r="C540" s="667" t="s">
        <v>1659</v>
      </c>
      <c r="D540" s="666" t="s">
        <v>1660</v>
      </c>
      <c r="E540" s="657" t="s">
        <v>1563</v>
      </c>
      <c r="F540" s="683">
        <v>17.7</v>
      </c>
      <c r="G540" s="683">
        <v>17.7</v>
      </c>
      <c r="H540" s="683"/>
      <c r="I540" s="683">
        <v>17.7</v>
      </c>
      <c r="J540" s="405"/>
    </row>
    <row r="541" spans="1:10" ht="32.25" customHeight="1">
      <c r="A541" s="407">
        <v>536</v>
      </c>
      <c r="B541" s="665" t="s">
        <v>1661</v>
      </c>
      <c r="C541" s="667" t="s">
        <v>1662</v>
      </c>
      <c r="D541" s="666" t="s">
        <v>1663</v>
      </c>
      <c r="E541" s="657" t="s">
        <v>1664</v>
      </c>
      <c r="F541" s="683">
        <v>1950</v>
      </c>
      <c r="G541" s="683">
        <v>1950</v>
      </c>
      <c r="H541" s="683"/>
      <c r="I541" s="683">
        <v>1950</v>
      </c>
      <c r="J541" s="405"/>
    </row>
    <row r="542" spans="1:10" ht="32.25" customHeight="1">
      <c r="A542" s="407">
        <v>538</v>
      </c>
      <c r="B542" s="665" t="s">
        <v>1661</v>
      </c>
      <c r="C542" s="667" t="s">
        <v>1665</v>
      </c>
      <c r="D542" s="666" t="s">
        <v>1666</v>
      </c>
      <c r="E542" s="657" t="s">
        <v>1545</v>
      </c>
      <c r="F542" s="683">
        <v>35788.199999999997</v>
      </c>
      <c r="G542" s="683">
        <v>35788.199999999997</v>
      </c>
      <c r="H542" s="683"/>
      <c r="I542" s="683">
        <v>35788.199999999997</v>
      </c>
      <c r="J542" s="405"/>
    </row>
    <row r="543" spans="1:10" ht="32.25" customHeight="1">
      <c r="A543" s="407">
        <v>539</v>
      </c>
      <c r="B543" s="665" t="s">
        <v>1667</v>
      </c>
      <c r="C543" s="667" t="s">
        <v>505</v>
      </c>
      <c r="D543" s="666" t="s">
        <v>504</v>
      </c>
      <c r="E543" s="657" t="s">
        <v>1545</v>
      </c>
      <c r="F543" s="683">
        <v>1958</v>
      </c>
      <c r="G543" s="683">
        <v>1958</v>
      </c>
      <c r="H543" s="683"/>
      <c r="I543" s="683">
        <v>1958</v>
      </c>
      <c r="J543" s="405"/>
    </row>
    <row r="544" spans="1:10" ht="32.25" customHeight="1">
      <c r="A544" s="407">
        <v>540</v>
      </c>
      <c r="B544" s="665" t="s">
        <v>1648</v>
      </c>
      <c r="C544" s="667" t="s">
        <v>1668</v>
      </c>
      <c r="D544" s="666" t="s">
        <v>1669</v>
      </c>
      <c r="E544" s="657" t="s">
        <v>1545</v>
      </c>
      <c r="F544" s="683">
        <v>13950</v>
      </c>
      <c r="G544" s="683">
        <v>13950</v>
      </c>
      <c r="H544" s="683"/>
      <c r="I544" s="683">
        <v>13950</v>
      </c>
      <c r="J544" s="405"/>
    </row>
    <row r="545" spans="1:10" ht="32.25" customHeight="1">
      <c r="A545" s="407">
        <v>541</v>
      </c>
      <c r="B545" s="665" t="s">
        <v>1648</v>
      </c>
      <c r="C545" s="667" t="s">
        <v>1670</v>
      </c>
      <c r="D545" s="666" t="s">
        <v>1671</v>
      </c>
      <c r="E545" s="657" t="s">
        <v>1545</v>
      </c>
      <c r="F545" s="683">
        <v>1846.71</v>
      </c>
      <c r="G545" s="683">
        <v>1846.71</v>
      </c>
      <c r="H545" s="683"/>
      <c r="I545" s="683">
        <v>1846.71</v>
      </c>
      <c r="J545" s="405"/>
    </row>
    <row r="546" spans="1:10" ht="32.25" customHeight="1">
      <c r="A546" s="407">
        <v>543</v>
      </c>
      <c r="B546" s="665" t="s">
        <v>1648</v>
      </c>
      <c r="C546" s="667" t="s">
        <v>1672</v>
      </c>
      <c r="D546" s="666" t="s">
        <v>1617</v>
      </c>
      <c r="E546" s="657" t="s">
        <v>1545</v>
      </c>
      <c r="F546" s="683">
        <v>1149.45</v>
      </c>
      <c r="G546" s="683">
        <v>1149.45</v>
      </c>
      <c r="H546" s="683"/>
      <c r="I546" s="683">
        <v>1149.45</v>
      </c>
      <c r="J546" s="405"/>
    </row>
    <row r="547" spans="1:10" ht="32.25" customHeight="1">
      <c r="A547" s="407">
        <v>544</v>
      </c>
      <c r="B547" s="665" t="s">
        <v>1648</v>
      </c>
      <c r="C547" s="667" t="s">
        <v>1673</v>
      </c>
      <c r="D547" s="666" t="s">
        <v>1602</v>
      </c>
      <c r="E547" s="657" t="s">
        <v>1545</v>
      </c>
      <c r="F547" s="683">
        <v>2626.14</v>
      </c>
      <c r="G547" s="683">
        <v>2626.14</v>
      </c>
      <c r="H547" s="683"/>
      <c r="I547" s="683">
        <v>2626.14</v>
      </c>
      <c r="J547" s="405"/>
    </row>
    <row r="548" spans="1:10" ht="32.25" customHeight="1">
      <c r="A548" s="407">
        <v>546</v>
      </c>
      <c r="B548" s="665" t="s">
        <v>1674</v>
      </c>
      <c r="C548" s="667" t="s">
        <v>1675</v>
      </c>
      <c r="D548" s="666" t="s">
        <v>1676</v>
      </c>
      <c r="E548" s="657" t="s">
        <v>1677</v>
      </c>
      <c r="F548" s="683">
        <v>144.4</v>
      </c>
      <c r="G548" s="683">
        <v>144.4</v>
      </c>
      <c r="H548" s="683"/>
      <c r="I548" s="683">
        <v>144.4</v>
      </c>
      <c r="J548" s="405"/>
    </row>
    <row r="549" spans="1:10" ht="32.25" customHeight="1">
      <c r="A549" s="407">
        <v>547</v>
      </c>
      <c r="B549" s="665" t="s">
        <v>1678</v>
      </c>
      <c r="C549" s="667" t="s">
        <v>1679</v>
      </c>
      <c r="D549" s="666" t="s">
        <v>1680</v>
      </c>
      <c r="E549" s="657" t="s">
        <v>1681</v>
      </c>
      <c r="F549" s="683">
        <v>413.9</v>
      </c>
      <c r="G549" s="683">
        <v>413.9</v>
      </c>
      <c r="H549" s="683"/>
      <c r="I549" s="683">
        <v>413.9</v>
      </c>
      <c r="J549" s="405"/>
    </row>
    <row r="550" spans="1:10" ht="32.25" customHeight="1">
      <c r="A550" s="407">
        <v>548</v>
      </c>
      <c r="B550" s="665" t="s">
        <v>1682</v>
      </c>
      <c r="C550" s="667" t="s">
        <v>1683</v>
      </c>
      <c r="D550" s="668" t="s">
        <v>1684</v>
      </c>
      <c r="E550" s="657" t="s">
        <v>1685</v>
      </c>
      <c r="F550" s="683">
        <v>21.59</v>
      </c>
      <c r="G550" s="683">
        <v>21.59</v>
      </c>
      <c r="H550" s="683"/>
      <c r="I550" s="683">
        <v>21.59</v>
      </c>
      <c r="J550" s="405"/>
    </row>
    <row r="551" spans="1:10" ht="32.25" customHeight="1">
      <c r="A551" s="407">
        <v>549</v>
      </c>
      <c r="B551" s="665" t="s">
        <v>1686</v>
      </c>
      <c r="C551" s="667" t="s">
        <v>1687</v>
      </c>
      <c r="D551" s="666" t="s">
        <v>1688</v>
      </c>
      <c r="E551" s="657" t="s">
        <v>1681</v>
      </c>
      <c r="F551" s="683">
        <v>270</v>
      </c>
      <c r="G551" s="683">
        <v>270</v>
      </c>
      <c r="H551" s="683"/>
      <c r="I551" s="683">
        <v>270</v>
      </c>
      <c r="J551" s="405"/>
    </row>
    <row r="552" spans="1:10" ht="32.25" customHeight="1">
      <c r="A552" s="407">
        <v>550</v>
      </c>
      <c r="B552" s="665" t="s">
        <v>1724</v>
      </c>
      <c r="C552" s="667" t="s">
        <v>1722</v>
      </c>
      <c r="D552" s="666" t="s">
        <v>1723</v>
      </c>
      <c r="E552" s="657" t="s">
        <v>1526</v>
      </c>
      <c r="F552" s="683">
        <v>1200</v>
      </c>
      <c r="G552" s="683">
        <v>1200</v>
      </c>
      <c r="H552" s="683"/>
      <c r="I552" s="683">
        <v>1200</v>
      </c>
      <c r="J552" s="405"/>
    </row>
    <row r="553" spans="1:10" ht="32.25" customHeight="1">
      <c r="A553" s="407">
        <v>552</v>
      </c>
      <c r="B553" s="665" t="s">
        <v>1689</v>
      </c>
      <c r="C553" s="667" t="s">
        <v>1690</v>
      </c>
      <c r="D553" s="666" t="s">
        <v>1691</v>
      </c>
      <c r="E553" s="657" t="s">
        <v>1692</v>
      </c>
      <c r="F553" s="683">
        <v>5395</v>
      </c>
      <c r="G553" s="683">
        <v>5395</v>
      </c>
      <c r="H553" s="683"/>
      <c r="I553" s="683">
        <v>5395</v>
      </c>
      <c r="J553" s="405"/>
    </row>
    <row r="554" spans="1:10" ht="32.25" customHeight="1">
      <c r="A554" s="407">
        <v>553</v>
      </c>
      <c r="B554" s="665" t="s">
        <v>1693</v>
      </c>
      <c r="C554" s="667" t="s">
        <v>1694</v>
      </c>
      <c r="D554" s="666" t="s">
        <v>1695</v>
      </c>
      <c r="E554" s="657" t="s">
        <v>1696</v>
      </c>
      <c r="F554" s="683">
        <v>69</v>
      </c>
      <c r="G554" s="683">
        <v>69</v>
      </c>
      <c r="H554" s="683"/>
      <c r="I554" s="683">
        <v>69</v>
      </c>
      <c r="J554" s="405"/>
    </row>
    <row r="555" spans="1:10" ht="32.25" customHeight="1">
      <c r="A555" s="407">
        <v>553</v>
      </c>
      <c r="B555" s="665">
        <v>2015</v>
      </c>
      <c r="C555" s="675" t="s">
        <v>1720</v>
      </c>
      <c r="D555" s="633"/>
      <c r="E555" s="631"/>
      <c r="F555" s="684">
        <v>20</v>
      </c>
      <c r="G555" s="684">
        <v>20</v>
      </c>
      <c r="H555" s="587"/>
      <c r="I555" s="684">
        <v>20</v>
      </c>
      <c r="J555" s="405"/>
    </row>
    <row r="556" spans="1:10" ht="32.25" customHeight="1">
      <c r="A556" s="407">
        <v>553</v>
      </c>
      <c r="B556" s="669">
        <v>42259</v>
      </c>
      <c r="C556" s="667" t="s">
        <v>1697</v>
      </c>
      <c r="D556" s="666" t="s">
        <v>1698</v>
      </c>
      <c r="E556" s="657" t="s">
        <v>1681</v>
      </c>
      <c r="F556" s="683">
        <v>225</v>
      </c>
      <c r="G556" s="683">
        <v>225</v>
      </c>
      <c r="H556" s="683"/>
      <c r="I556" s="683">
        <v>225</v>
      </c>
      <c r="J556" s="405"/>
    </row>
    <row r="557" spans="1:10" ht="32.25" customHeight="1">
      <c r="A557" s="407">
        <v>553</v>
      </c>
      <c r="B557" s="665" t="s">
        <v>1562</v>
      </c>
      <c r="C557" s="667" t="s">
        <v>1699</v>
      </c>
      <c r="D557" s="666" t="s">
        <v>1700</v>
      </c>
      <c r="E557" s="657" t="s">
        <v>1701</v>
      </c>
      <c r="F557" s="683">
        <v>30</v>
      </c>
      <c r="G557" s="683">
        <v>30</v>
      </c>
      <c r="H557" s="683"/>
      <c r="I557" s="683">
        <v>30</v>
      </c>
      <c r="J557" s="405"/>
    </row>
    <row r="558" spans="1:10" ht="32.25" customHeight="1">
      <c r="A558" s="407">
        <v>553</v>
      </c>
      <c r="B558" s="665" t="s">
        <v>1702</v>
      </c>
      <c r="C558" s="667" t="s">
        <v>1703</v>
      </c>
      <c r="D558" s="666" t="s">
        <v>1704</v>
      </c>
      <c r="E558" s="657" t="s">
        <v>1705</v>
      </c>
      <c r="F558" s="683">
        <v>3568.83</v>
      </c>
      <c r="G558" s="683">
        <v>3568.83</v>
      </c>
      <c r="H558" s="683"/>
      <c r="I558" s="683">
        <v>3568.83</v>
      </c>
      <c r="J558" s="405"/>
    </row>
    <row r="559" spans="1:10" ht="32.25" customHeight="1">
      <c r="A559" s="407">
        <v>553</v>
      </c>
      <c r="B559" s="665" t="s">
        <v>1706</v>
      </c>
      <c r="C559" s="667" t="s">
        <v>1707</v>
      </c>
      <c r="D559" s="666" t="s">
        <v>1708</v>
      </c>
      <c r="E559" s="657" t="s">
        <v>1709</v>
      </c>
      <c r="F559" s="683">
        <v>11866.63</v>
      </c>
      <c r="G559" s="683">
        <v>11866.63</v>
      </c>
      <c r="H559" s="683"/>
      <c r="I559" s="683">
        <v>11866.63</v>
      </c>
      <c r="J559" s="405"/>
    </row>
    <row r="560" spans="1:10" ht="32.25" customHeight="1">
      <c r="A560" s="407">
        <v>553</v>
      </c>
      <c r="B560" s="670">
        <v>2016</v>
      </c>
      <c r="C560" s="671" t="s">
        <v>1721</v>
      </c>
      <c r="D560" s="672" t="s">
        <v>1710</v>
      </c>
      <c r="E560" s="663" t="s">
        <v>1711</v>
      </c>
      <c r="F560" s="682">
        <v>500</v>
      </c>
      <c r="G560" s="682">
        <v>500</v>
      </c>
      <c r="H560" s="682"/>
      <c r="I560" s="682">
        <v>500</v>
      </c>
      <c r="J560" s="405"/>
    </row>
    <row r="561" spans="1:12" ht="32.25" customHeight="1">
      <c r="A561" s="407">
        <v>553</v>
      </c>
      <c r="B561" s="665" t="s">
        <v>1737</v>
      </c>
      <c r="C561" s="667" t="s">
        <v>1712</v>
      </c>
      <c r="D561" s="673" t="s">
        <v>1738</v>
      </c>
      <c r="E561" s="648" t="s">
        <v>1713</v>
      </c>
      <c r="F561" s="631">
        <v>1600.76</v>
      </c>
      <c r="G561" s="631">
        <v>1600.76</v>
      </c>
      <c r="H561" s="631"/>
      <c r="I561" s="631">
        <v>1600.76</v>
      </c>
      <c r="J561" s="405"/>
    </row>
    <row r="562" spans="1:12" ht="32.25" customHeight="1">
      <c r="A562" s="407">
        <v>553</v>
      </c>
      <c r="B562" s="674" t="s">
        <v>1734</v>
      </c>
      <c r="C562" s="630" t="s">
        <v>1714</v>
      </c>
      <c r="D562" s="633" t="s">
        <v>1733</v>
      </c>
      <c r="E562" s="631" t="s">
        <v>1735</v>
      </c>
      <c r="F562" s="684">
        <v>400</v>
      </c>
      <c r="G562" s="684">
        <v>400</v>
      </c>
      <c r="H562" s="587"/>
      <c r="I562" s="684">
        <v>400</v>
      </c>
      <c r="J562" s="405"/>
    </row>
    <row r="563" spans="1:12" ht="32.25" customHeight="1">
      <c r="A563" s="407">
        <v>553</v>
      </c>
      <c r="B563" s="632" t="s">
        <v>1737</v>
      </c>
      <c r="C563" s="675" t="s">
        <v>1715</v>
      </c>
      <c r="D563" s="633" t="s">
        <v>1736</v>
      </c>
      <c r="E563" s="631" t="s">
        <v>1716</v>
      </c>
      <c r="F563" s="684">
        <v>241</v>
      </c>
      <c r="G563" s="684">
        <v>241</v>
      </c>
      <c r="H563" s="587"/>
      <c r="I563" s="684">
        <v>241</v>
      </c>
      <c r="J563" s="405"/>
    </row>
    <row r="564" spans="1:12" ht="32.25" customHeight="1">
      <c r="A564" s="407">
        <v>553</v>
      </c>
      <c r="B564" s="632" t="s">
        <v>1732</v>
      </c>
      <c r="C564" s="675" t="s">
        <v>1717</v>
      </c>
      <c r="D564" s="633" t="s">
        <v>1731</v>
      </c>
      <c r="E564" s="631" t="s">
        <v>1730</v>
      </c>
      <c r="F564" s="684">
        <v>572</v>
      </c>
      <c r="G564" s="684">
        <v>572</v>
      </c>
      <c r="H564" s="587"/>
      <c r="I564" s="684">
        <v>572</v>
      </c>
      <c r="J564" s="405"/>
    </row>
    <row r="565" spans="1:12" ht="32.25" customHeight="1">
      <c r="A565" s="407">
        <v>553</v>
      </c>
      <c r="B565" s="632" t="s">
        <v>1728</v>
      </c>
      <c r="C565" s="675" t="s">
        <v>1718</v>
      </c>
      <c r="D565" s="633" t="s">
        <v>1727</v>
      </c>
      <c r="E565" s="631" t="s">
        <v>1729</v>
      </c>
      <c r="F565" s="684">
        <v>7698.32</v>
      </c>
      <c r="G565" s="684">
        <v>7698.32</v>
      </c>
      <c r="H565" s="587"/>
      <c r="I565" s="684">
        <v>7698.32</v>
      </c>
      <c r="J565" s="405"/>
    </row>
    <row r="566" spans="1:12" ht="32.25" customHeight="1">
      <c r="A566" s="407">
        <v>553</v>
      </c>
      <c r="B566" s="632" t="s">
        <v>1726</v>
      </c>
      <c r="C566" s="675" t="s">
        <v>1719</v>
      </c>
      <c r="D566" s="633" t="s">
        <v>1725</v>
      </c>
      <c r="E566" s="631" t="s">
        <v>1532</v>
      </c>
      <c r="F566" s="684">
        <v>326.32</v>
      </c>
      <c r="G566" s="684">
        <v>326.32</v>
      </c>
      <c r="H566" s="587"/>
      <c r="I566" s="684">
        <v>326.32</v>
      </c>
      <c r="J566" s="405"/>
    </row>
    <row r="567" spans="1:12" ht="32.25" customHeight="1">
      <c r="A567" s="406"/>
      <c r="B567" s="632"/>
      <c r="C567" s="675"/>
      <c r="D567" s="633"/>
      <c r="E567" s="631"/>
      <c r="F567" s="684"/>
      <c r="G567" s="684"/>
      <c r="H567" s="587"/>
      <c r="I567" s="684"/>
      <c r="J567" s="405"/>
    </row>
    <row r="568" spans="1:12">
      <c r="A568" s="407"/>
      <c r="B568" s="408"/>
      <c r="C568" s="165"/>
      <c r="D568" s="676"/>
      <c r="E568" s="677"/>
      <c r="F568" s="677"/>
      <c r="G568" s="678"/>
      <c r="H568" s="679"/>
      <c r="I568" s="644"/>
      <c r="J568" s="405"/>
    </row>
    <row r="569" spans="1:12">
      <c r="A569" s="161"/>
      <c r="B569" s="408"/>
      <c r="C569" s="235" t="s">
        <v>506</v>
      </c>
      <c r="D569" s="165"/>
      <c r="E569" s="164"/>
      <c r="F569" s="164">
        <f>SUM(F9:F568)</f>
        <v>238479.99999999997</v>
      </c>
      <c r="G569" s="164">
        <f>SUM(G9:G568)</f>
        <v>238479.99999999997</v>
      </c>
      <c r="H569" s="235" t="s">
        <v>408</v>
      </c>
      <c r="I569" s="232">
        <f>SUM(I9:I568)</f>
        <v>238479.99999999997</v>
      </c>
      <c r="J569" s="405"/>
    </row>
    <row r="571" spans="1:12" ht="24" customHeight="1">
      <c r="A571" s="388" t="s">
        <v>437</v>
      </c>
    </row>
    <row r="573" spans="1:12">
      <c r="B573" s="409" t="s">
        <v>98</v>
      </c>
      <c r="F573" s="410"/>
    </row>
    <row r="574" spans="1:12">
      <c r="F574" s="411"/>
      <c r="I574" s="411"/>
      <c r="J574" s="411"/>
      <c r="K574" s="411"/>
      <c r="L574" s="411"/>
    </row>
    <row r="575" spans="1:12">
      <c r="C575" s="412"/>
      <c r="F575" s="412"/>
      <c r="G575" s="412"/>
      <c r="H575" s="404"/>
      <c r="I575" s="413"/>
      <c r="J575" s="411"/>
      <c r="K575" s="411"/>
      <c r="L575" s="411"/>
    </row>
    <row r="576" spans="1:12">
      <c r="A576" s="411"/>
      <c r="C576" s="392" t="s">
        <v>261</v>
      </c>
      <c r="F576" s="404" t="s">
        <v>266</v>
      </c>
      <c r="G576" s="392"/>
      <c r="H576" s="392"/>
      <c r="I576" s="413"/>
      <c r="J576" s="411"/>
      <c r="K576" s="411"/>
      <c r="L576" s="411"/>
    </row>
    <row r="577" spans="1:12">
      <c r="A577" s="411"/>
      <c r="C577" s="394" t="s">
        <v>130</v>
      </c>
      <c r="F577" s="388" t="s">
        <v>262</v>
      </c>
      <c r="I577" s="411"/>
      <c r="J577" s="411"/>
      <c r="K577" s="411"/>
      <c r="L577" s="411"/>
    </row>
    <row r="578" spans="1:12" s="411" customFormat="1">
      <c r="B578" s="388"/>
      <c r="C578" s="394"/>
      <c r="G578" s="394"/>
      <c r="H578" s="394"/>
    </row>
    <row r="579" spans="1:12" s="411" customFormat="1" ht="12.75"/>
    <row r="580" spans="1:12" s="411" customFormat="1" ht="12.75"/>
    <row r="581" spans="1:12" s="411" customFormat="1" ht="12.75"/>
    <row r="582" spans="1:12" s="411" customFormat="1" ht="12.75"/>
  </sheetData>
  <autoFilter ref="A8:L567"/>
  <mergeCells count="2">
    <mergeCell ref="C5:D5"/>
    <mergeCell ref="H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61"/>
  </dataValidations>
  <printOptions gridLines="1"/>
  <pageMargins left="0.18" right="0.15" top="0.5" bottom="0.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I41"/>
  <sheetViews>
    <sheetView showGridLines="0" view="pageBreakPreview" topLeftCell="A13" zoomScale="85" zoomScaleSheetLayoutView="85" workbookViewId="0">
      <selection activeCell="C2" sqref="C2:D2"/>
    </sheetView>
  </sheetViews>
  <sheetFormatPr defaultRowHeight="18"/>
  <cols>
    <col min="1" max="1" width="16.28515625" style="278" customWidth="1"/>
    <col min="2" max="2" width="80" style="278" customWidth="1"/>
    <col min="3" max="3" width="16.140625" style="278" customWidth="1"/>
    <col min="4" max="4" width="14.7109375" style="278" customWidth="1"/>
    <col min="5" max="5" width="0.7109375" style="330" customWidth="1"/>
    <col min="6" max="6" width="9.140625" style="278"/>
    <col min="7" max="7" width="15.85546875" style="278" bestFit="1" customWidth="1"/>
    <col min="8" max="16384" width="9.140625" style="278"/>
  </cols>
  <sheetData>
    <row r="1" spans="1:7">
      <c r="A1" s="270" t="s">
        <v>296</v>
      </c>
      <c r="B1" s="274"/>
      <c r="C1" s="693" t="s">
        <v>100</v>
      </c>
      <c r="D1" s="693"/>
      <c r="E1" s="277"/>
    </row>
    <row r="2" spans="1:7">
      <c r="A2" s="274" t="s">
        <v>131</v>
      </c>
      <c r="B2" s="274"/>
      <c r="C2" s="691" t="s">
        <v>1565</v>
      </c>
      <c r="D2" s="692"/>
      <c r="E2" s="277"/>
    </row>
    <row r="3" spans="1:7">
      <c r="A3" s="270"/>
      <c r="B3" s="274"/>
      <c r="C3" s="275"/>
      <c r="D3" s="275"/>
      <c r="E3" s="277"/>
    </row>
    <row r="4" spans="1:7">
      <c r="A4" s="276" t="s">
        <v>267</v>
      </c>
      <c r="B4" s="414"/>
      <c r="C4" s="415"/>
      <c r="D4" s="274"/>
      <c r="E4" s="277"/>
    </row>
    <row r="5" spans="1:7">
      <c r="A5" s="416"/>
      <c r="B5" s="399" t="s">
        <v>484</v>
      </c>
      <c r="C5" s="332"/>
      <c r="E5" s="277"/>
    </row>
    <row r="6" spans="1:7">
      <c r="A6" s="417"/>
      <c r="B6" s="417"/>
      <c r="C6" s="417"/>
      <c r="D6" s="324"/>
      <c r="E6" s="277"/>
    </row>
    <row r="7" spans="1:7">
      <c r="A7" s="274"/>
      <c r="B7" s="274"/>
      <c r="C7" s="274"/>
      <c r="D7" s="274"/>
      <c r="E7" s="277"/>
    </row>
    <row r="8" spans="1:7" s="285" customFormat="1" ht="39" customHeight="1">
      <c r="A8" s="286" t="s">
        <v>63</v>
      </c>
      <c r="B8" s="287" t="s">
        <v>242</v>
      </c>
      <c r="C8" s="287" t="s">
        <v>65</v>
      </c>
      <c r="D8" s="287" t="s">
        <v>66</v>
      </c>
      <c r="E8" s="277"/>
    </row>
    <row r="9" spans="1:7" s="419" customFormat="1" ht="16.5" customHeight="1">
      <c r="A9" s="418">
        <v>1</v>
      </c>
      <c r="B9" s="418" t="s">
        <v>64</v>
      </c>
      <c r="C9" s="325">
        <f>SUM(C10,C25)</f>
        <v>0</v>
      </c>
      <c r="D9" s="325">
        <f>SUM(D10,D25)</f>
        <v>0</v>
      </c>
      <c r="E9" s="277"/>
    </row>
    <row r="10" spans="1:7" s="419" customFormat="1" ht="16.5" customHeight="1">
      <c r="A10" s="309">
        <v>1.1000000000000001</v>
      </c>
      <c r="B10" s="309" t="s">
        <v>71</v>
      </c>
      <c r="C10" s="325">
        <f>SUM(C11,C12,C15,C18,C24)</f>
        <v>0</v>
      </c>
      <c r="D10" s="325">
        <f>SUM(D11,D12,D15,D18,D23,D24)</f>
        <v>0</v>
      </c>
      <c r="E10" s="277"/>
    </row>
    <row r="11" spans="1:7" s="9" customFormat="1" ht="16.5" customHeight="1">
      <c r="A11" s="420" t="s">
        <v>29</v>
      </c>
      <c r="B11" s="420" t="s">
        <v>70</v>
      </c>
      <c r="C11" s="326"/>
      <c r="D11" s="326"/>
      <c r="E11" s="277"/>
    </row>
    <row r="12" spans="1:7" s="422" customFormat="1" ht="16.5" customHeight="1">
      <c r="A12" s="420" t="s">
        <v>30</v>
      </c>
      <c r="B12" s="420" t="s">
        <v>303</v>
      </c>
      <c r="C12" s="421">
        <f>SUM(C13:C14)</f>
        <v>0</v>
      </c>
      <c r="D12" s="421">
        <f>SUM(D13:D14)</f>
        <v>0</v>
      </c>
      <c r="E12" s="277"/>
      <c r="G12" s="423"/>
    </row>
    <row r="13" spans="1:7" s="424" customFormat="1" ht="16.5" customHeight="1">
      <c r="A13" s="307" t="s">
        <v>72</v>
      </c>
      <c r="B13" s="307" t="s">
        <v>306</v>
      </c>
      <c r="C13" s="326"/>
      <c r="D13" s="326"/>
      <c r="E13" s="277"/>
    </row>
    <row r="14" spans="1:7" s="424" customFormat="1" ht="16.5" customHeight="1">
      <c r="A14" s="307" t="s">
        <v>99</v>
      </c>
      <c r="B14" s="307" t="s">
        <v>88</v>
      </c>
      <c r="C14" s="326"/>
      <c r="D14" s="326"/>
      <c r="E14" s="277"/>
    </row>
    <row r="15" spans="1:7" s="424" customFormat="1" ht="16.5" customHeight="1">
      <c r="A15" s="420" t="s">
        <v>73</v>
      </c>
      <c r="B15" s="420" t="s">
        <v>74</v>
      </c>
      <c r="C15" s="421">
        <f>SUM(C16:C17)</f>
        <v>0</v>
      </c>
      <c r="D15" s="421">
        <f>SUM(D16:D17)</f>
        <v>0</v>
      </c>
      <c r="E15" s="277"/>
    </row>
    <row r="16" spans="1:7" s="424" customFormat="1" ht="16.5" customHeight="1">
      <c r="A16" s="307" t="s">
        <v>75</v>
      </c>
      <c r="B16" s="307" t="s">
        <v>77</v>
      </c>
      <c r="C16" s="326"/>
      <c r="D16" s="326"/>
      <c r="E16" s="277"/>
    </row>
    <row r="17" spans="1:6" s="424" customFormat="1" ht="36">
      <c r="A17" s="307" t="s">
        <v>76</v>
      </c>
      <c r="B17" s="307" t="s">
        <v>101</v>
      </c>
      <c r="C17" s="326"/>
      <c r="D17" s="326"/>
      <c r="E17" s="277"/>
    </row>
    <row r="18" spans="1:6" s="424" customFormat="1" ht="16.5" customHeight="1">
      <c r="A18" s="420" t="s">
        <v>78</v>
      </c>
      <c r="B18" s="420" t="s">
        <v>394</v>
      </c>
      <c r="C18" s="421">
        <f>SUM(C19:C22)</f>
        <v>0</v>
      </c>
      <c r="D18" s="421">
        <f>SUM(D19:D22)</f>
        <v>0</v>
      </c>
      <c r="E18" s="277"/>
    </row>
    <row r="19" spans="1:6" s="424" customFormat="1" ht="16.5" customHeight="1">
      <c r="A19" s="307" t="s">
        <v>79</v>
      </c>
      <c r="B19" s="307" t="s">
        <v>80</v>
      </c>
      <c r="C19" s="326"/>
      <c r="D19" s="326"/>
      <c r="E19" s="277"/>
    </row>
    <row r="20" spans="1:6" s="424" customFormat="1" ht="36">
      <c r="A20" s="307" t="s">
        <v>83</v>
      </c>
      <c r="B20" s="307" t="s">
        <v>81</v>
      </c>
      <c r="C20" s="326"/>
      <c r="D20" s="326"/>
      <c r="E20" s="277"/>
    </row>
    <row r="21" spans="1:6" s="424" customFormat="1" ht="16.5" customHeight="1">
      <c r="A21" s="307" t="s">
        <v>84</v>
      </c>
      <c r="B21" s="307" t="s">
        <v>82</v>
      </c>
      <c r="C21" s="326"/>
      <c r="D21" s="326"/>
      <c r="E21" s="277"/>
    </row>
    <row r="22" spans="1:6" s="424" customFormat="1" ht="16.5" customHeight="1">
      <c r="A22" s="307" t="s">
        <v>85</v>
      </c>
      <c r="B22" s="307" t="s">
        <v>421</v>
      </c>
      <c r="C22" s="326"/>
      <c r="D22" s="326"/>
      <c r="E22" s="277"/>
    </row>
    <row r="23" spans="1:6" s="424" customFormat="1" ht="16.5" customHeight="1">
      <c r="A23" s="420" t="s">
        <v>86</v>
      </c>
      <c r="B23" s="420" t="s">
        <v>422</v>
      </c>
      <c r="C23" s="425"/>
      <c r="D23" s="326"/>
      <c r="E23" s="277"/>
    </row>
    <row r="24" spans="1:6" s="424" customFormat="1">
      <c r="A24" s="420" t="s">
        <v>244</v>
      </c>
      <c r="B24" s="420" t="s">
        <v>427</v>
      </c>
      <c r="C24" s="326"/>
      <c r="D24" s="326"/>
      <c r="E24" s="277"/>
    </row>
    <row r="25" spans="1:6" ht="16.5" customHeight="1">
      <c r="A25" s="309">
        <v>1.2</v>
      </c>
      <c r="B25" s="309" t="s">
        <v>87</v>
      </c>
      <c r="C25" s="325">
        <f>SUM(C26,C30)</f>
        <v>0</v>
      </c>
      <c r="D25" s="325">
        <f>SUM(D26,D30)</f>
        <v>0</v>
      </c>
      <c r="E25" s="277"/>
    </row>
    <row r="26" spans="1:6" ht="16.5" customHeight="1">
      <c r="A26" s="420" t="s">
        <v>31</v>
      </c>
      <c r="B26" s="420" t="s">
        <v>306</v>
      </c>
      <c r="C26" s="421">
        <f>SUM(C27:C29)</f>
        <v>0</v>
      </c>
      <c r="D26" s="421">
        <f>SUM(D27:D29)</f>
        <v>0</v>
      </c>
      <c r="E26" s="277"/>
    </row>
    <row r="27" spans="1:6">
      <c r="A27" s="426" t="s">
        <v>89</v>
      </c>
      <c r="B27" s="426" t="s">
        <v>304</v>
      </c>
      <c r="C27" s="326"/>
      <c r="D27" s="326"/>
      <c r="E27" s="277"/>
    </row>
    <row r="28" spans="1:6">
      <c r="A28" s="426" t="s">
        <v>90</v>
      </c>
      <c r="B28" s="426" t="s">
        <v>307</v>
      </c>
      <c r="C28" s="326"/>
      <c r="D28" s="326"/>
      <c r="E28" s="277"/>
    </row>
    <row r="29" spans="1:6">
      <c r="A29" s="426" t="s">
        <v>430</v>
      </c>
      <c r="B29" s="426" t="s">
        <v>305</v>
      </c>
      <c r="C29" s="326"/>
      <c r="D29" s="326"/>
      <c r="E29" s="277"/>
    </row>
    <row r="30" spans="1:6" ht="36">
      <c r="A30" s="420" t="s">
        <v>32</v>
      </c>
      <c r="B30" s="427" t="s">
        <v>426</v>
      </c>
      <c r="C30" s="326"/>
      <c r="D30" s="326"/>
      <c r="E30" s="277"/>
    </row>
    <row r="31" spans="1:6">
      <c r="D31" s="428"/>
      <c r="E31" s="429"/>
      <c r="F31" s="428"/>
    </row>
    <row r="32" spans="1:6">
      <c r="A32" s="430"/>
      <c r="D32" s="428"/>
      <c r="E32" s="429"/>
      <c r="F32" s="428"/>
    </row>
    <row r="33" spans="1:9">
      <c r="D33" s="428"/>
      <c r="E33" s="429"/>
      <c r="F33" s="428"/>
    </row>
    <row r="34" spans="1:9">
      <c r="D34" s="428"/>
      <c r="E34" s="429"/>
      <c r="F34" s="428"/>
    </row>
    <row r="35" spans="1:9">
      <c r="A35" s="329" t="s">
        <v>98</v>
      </c>
      <c r="D35" s="428"/>
      <c r="E35" s="429"/>
      <c r="F35" s="428"/>
    </row>
    <row r="36" spans="1:9">
      <c r="D36" s="428"/>
      <c r="E36" s="431"/>
      <c r="F36" s="431"/>
      <c r="G36" s="331"/>
      <c r="H36" s="331"/>
      <c r="I36" s="331"/>
    </row>
    <row r="37" spans="1:9">
      <c r="D37" s="280"/>
      <c r="E37" s="431"/>
      <c r="F37" s="431"/>
      <c r="G37" s="331"/>
      <c r="H37" s="331"/>
      <c r="I37" s="331"/>
    </row>
    <row r="38" spans="1:9">
      <c r="A38" s="331"/>
      <c r="B38" s="329" t="s">
        <v>483</v>
      </c>
      <c r="D38" s="280"/>
      <c r="E38" s="431"/>
      <c r="F38" s="431"/>
      <c r="G38" s="331"/>
      <c r="H38" s="331"/>
      <c r="I38" s="331"/>
    </row>
    <row r="39" spans="1:9">
      <c r="A39" s="331"/>
      <c r="B39" s="278" t="s">
        <v>263</v>
      </c>
      <c r="D39" s="280"/>
      <c r="E39" s="431"/>
      <c r="F39" s="431"/>
      <c r="G39" s="331"/>
      <c r="H39" s="331"/>
      <c r="I39" s="331"/>
    </row>
    <row r="40" spans="1:9" s="331" customFormat="1" ht="15.75">
      <c r="B40" s="333" t="s">
        <v>130</v>
      </c>
      <c r="D40" s="431"/>
      <c r="E40" s="431"/>
      <c r="F40" s="431"/>
    </row>
    <row r="41" spans="1:9">
      <c r="D41" s="428"/>
      <c r="E41" s="429"/>
      <c r="F41" s="428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70" zoomScaleSheetLayoutView="70" workbookViewId="0">
      <selection activeCell="M2" sqref="M2:O2"/>
    </sheetView>
  </sheetViews>
  <sheetFormatPr defaultRowHeight="12.75"/>
  <cols>
    <col min="1" max="1" width="2.7109375" style="177" customWidth="1"/>
    <col min="2" max="2" width="10" style="177" customWidth="1"/>
    <col min="3" max="3" width="23.42578125" style="177" customWidth="1"/>
    <col min="4" max="4" width="13.28515625" style="177" customWidth="1"/>
    <col min="5" max="5" width="9.5703125" style="177" customWidth="1"/>
    <col min="6" max="6" width="11.5703125" style="177" customWidth="1"/>
    <col min="7" max="7" width="12.28515625" style="177" customWidth="1"/>
    <col min="8" max="8" width="15.28515625" style="177" customWidth="1"/>
    <col min="9" max="9" width="17.5703125" style="177" customWidth="1"/>
    <col min="10" max="11" width="12.42578125" style="177" customWidth="1"/>
    <col min="12" max="12" width="23.5703125" style="177" customWidth="1"/>
    <col min="13" max="13" width="18.5703125" style="177" customWidth="1"/>
    <col min="14" max="14" width="8.42578125" style="177" customWidth="1"/>
    <col min="15" max="16384" width="9.140625" style="177"/>
  </cols>
  <sheetData>
    <row r="1" spans="1:15" ht="13.5">
      <c r="A1" s="174" t="s">
        <v>438</v>
      </c>
      <c r="B1" s="175"/>
      <c r="C1" s="175"/>
      <c r="D1" s="175"/>
      <c r="E1" s="175"/>
      <c r="F1" s="175"/>
      <c r="G1" s="175"/>
      <c r="H1" s="175"/>
      <c r="I1" s="178"/>
      <c r="J1" s="220"/>
      <c r="K1" s="220"/>
      <c r="L1" s="220"/>
      <c r="M1" s="220" t="s">
        <v>397</v>
      </c>
      <c r="N1" s="178"/>
    </row>
    <row r="2" spans="1:15" ht="15">
      <c r="A2" s="178" t="s">
        <v>312</v>
      </c>
      <c r="B2" s="175"/>
      <c r="C2" s="175"/>
      <c r="D2" s="176"/>
      <c r="E2" s="176"/>
      <c r="F2" s="176"/>
      <c r="G2" s="176"/>
      <c r="H2" s="176"/>
      <c r="I2" s="175"/>
      <c r="J2" s="175"/>
      <c r="K2" s="175"/>
      <c r="L2" s="175"/>
      <c r="M2" s="696" t="s">
        <v>1565</v>
      </c>
      <c r="N2" s="696"/>
      <c r="O2" s="696"/>
    </row>
    <row r="3" spans="1:15">
      <c r="A3" s="178"/>
      <c r="B3" s="175"/>
      <c r="C3" s="175"/>
      <c r="D3" s="176"/>
      <c r="E3" s="176"/>
      <c r="F3" s="176"/>
      <c r="G3" s="176"/>
      <c r="H3" s="176"/>
      <c r="I3" s="175"/>
      <c r="J3" s="175"/>
      <c r="K3" s="175"/>
      <c r="L3" s="175"/>
      <c r="M3" s="175"/>
      <c r="N3" s="178"/>
    </row>
    <row r="4" spans="1:15" ht="15">
      <c r="A4" s="115" t="s">
        <v>267</v>
      </c>
      <c r="B4" s="175"/>
      <c r="C4" s="175"/>
      <c r="D4" s="179"/>
      <c r="E4" s="221"/>
      <c r="F4" s="179"/>
      <c r="G4" s="176"/>
      <c r="H4" s="176"/>
      <c r="I4" s="176"/>
      <c r="J4" s="176"/>
      <c r="K4" s="176"/>
      <c r="L4" s="175"/>
      <c r="M4" s="176"/>
      <c r="N4" s="178"/>
    </row>
    <row r="5" spans="1:15" ht="15">
      <c r="A5" s="117"/>
      <c r="B5" s="180"/>
      <c r="C5" s="399" t="s">
        <v>484</v>
      </c>
      <c r="D5" s="180"/>
      <c r="E5" s="181"/>
      <c r="F5" s="181"/>
      <c r="G5" s="181"/>
      <c r="H5" s="181"/>
      <c r="I5" s="181"/>
      <c r="J5" s="181"/>
      <c r="K5" s="181"/>
      <c r="L5" s="181"/>
      <c r="M5" s="181"/>
      <c r="N5" s="178"/>
    </row>
    <row r="6" spans="1:15" ht="13.5" thickBot="1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178"/>
    </row>
    <row r="7" spans="1:15" ht="51">
      <c r="A7" s="223" t="s">
        <v>63</v>
      </c>
      <c r="B7" s="224" t="s">
        <v>398</v>
      </c>
      <c r="C7" s="224" t="s">
        <v>399</v>
      </c>
      <c r="D7" s="225" t="s">
        <v>400</v>
      </c>
      <c r="E7" s="225" t="s">
        <v>268</v>
      </c>
      <c r="F7" s="225" t="s">
        <v>401</v>
      </c>
      <c r="G7" s="225" t="s">
        <v>402</v>
      </c>
      <c r="H7" s="224" t="s">
        <v>403</v>
      </c>
      <c r="I7" s="226" t="s">
        <v>404</v>
      </c>
      <c r="J7" s="226" t="s">
        <v>405</v>
      </c>
      <c r="K7" s="227" t="s">
        <v>406</v>
      </c>
      <c r="L7" s="227" t="s">
        <v>407</v>
      </c>
      <c r="M7" s="225" t="s">
        <v>397</v>
      </c>
      <c r="N7" s="178"/>
    </row>
    <row r="8" spans="1:15">
      <c r="A8" s="183">
        <v>1</v>
      </c>
      <c r="B8" s="184">
        <v>2</v>
      </c>
      <c r="C8" s="184">
        <v>3</v>
      </c>
      <c r="D8" s="185">
        <v>4</v>
      </c>
      <c r="E8" s="185">
        <v>5</v>
      </c>
      <c r="F8" s="185">
        <v>6</v>
      </c>
      <c r="G8" s="185">
        <v>7</v>
      </c>
      <c r="H8" s="185">
        <v>8</v>
      </c>
      <c r="I8" s="185">
        <v>9</v>
      </c>
      <c r="J8" s="185">
        <v>10</v>
      </c>
      <c r="K8" s="185">
        <v>11</v>
      </c>
      <c r="L8" s="185">
        <v>12</v>
      </c>
      <c r="M8" s="185">
        <v>13</v>
      </c>
      <c r="N8" s="178"/>
    </row>
    <row r="9" spans="1:15" ht="15.75">
      <c r="A9" s="186">
        <v>1</v>
      </c>
      <c r="B9" s="187"/>
      <c r="C9" s="228"/>
      <c r="D9" s="255"/>
      <c r="E9" s="256"/>
      <c r="F9" s="186"/>
      <c r="G9" s="186"/>
      <c r="H9" s="186"/>
      <c r="I9" s="187"/>
      <c r="J9" s="257"/>
      <c r="K9" s="186"/>
      <c r="L9" s="186"/>
      <c r="M9" s="229"/>
      <c r="N9" s="178"/>
    </row>
    <row r="10" spans="1:15" ht="15">
      <c r="A10" s="186">
        <v>2</v>
      </c>
      <c r="B10" s="187"/>
      <c r="C10" s="228"/>
      <c r="D10" s="186"/>
      <c r="E10" s="186"/>
      <c r="F10" s="186"/>
      <c r="G10" s="186"/>
      <c r="H10" s="186"/>
      <c r="I10" s="186"/>
      <c r="J10" s="186"/>
      <c r="K10" s="186"/>
      <c r="L10" s="186"/>
      <c r="M10" s="229"/>
      <c r="N10" s="178"/>
    </row>
    <row r="11" spans="1:15" ht="15">
      <c r="A11" s="186">
        <v>3</v>
      </c>
      <c r="B11" s="187"/>
      <c r="C11" s="228"/>
      <c r="D11" s="186"/>
      <c r="E11" s="186"/>
      <c r="F11" s="186"/>
      <c r="G11" s="186"/>
      <c r="H11" s="186"/>
      <c r="I11" s="186"/>
      <c r="J11" s="186"/>
      <c r="K11" s="186"/>
      <c r="L11" s="186"/>
      <c r="M11" s="229"/>
      <c r="N11" s="178"/>
    </row>
    <row r="12" spans="1:15" ht="15">
      <c r="A12" s="186">
        <v>4</v>
      </c>
      <c r="B12" s="187"/>
      <c r="C12" s="228"/>
      <c r="D12" s="186"/>
      <c r="E12" s="186"/>
      <c r="F12" s="186"/>
      <c r="G12" s="186"/>
      <c r="H12" s="186"/>
      <c r="I12" s="186"/>
      <c r="J12" s="186"/>
      <c r="K12" s="186"/>
      <c r="L12" s="186"/>
      <c r="M12" s="229" t="str">
        <f t="shared" ref="M12:M33" si="0">IF(ISBLANK(B12),"",$M$2)</f>
        <v/>
      </c>
      <c r="N12" s="178"/>
    </row>
    <row r="13" spans="1:15" ht="15">
      <c r="A13" s="186">
        <v>5</v>
      </c>
      <c r="B13" s="187"/>
      <c r="C13" s="228"/>
      <c r="D13" s="186"/>
      <c r="E13" s="186"/>
      <c r="F13" s="186"/>
      <c r="G13" s="186"/>
      <c r="H13" s="186"/>
      <c r="I13" s="186"/>
      <c r="J13" s="186"/>
      <c r="K13" s="186"/>
      <c r="L13" s="186"/>
      <c r="M13" s="229" t="str">
        <f t="shared" si="0"/>
        <v/>
      </c>
      <c r="N13" s="178"/>
    </row>
    <row r="14" spans="1:15" ht="15">
      <c r="A14" s="186">
        <v>6</v>
      </c>
      <c r="B14" s="187"/>
      <c r="C14" s="228"/>
      <c r="D14" s="186"/>
      <c r="E14" s="186"/>
      <c r="F14" s="186"/>
      <c r="G14" s="186"/>
      <c r="H14" s="186"/>
      <c r="I14" s="186"/>
      <c r="J14" s="186"/>
      <c r="K14" s="186"/>
      <c r="L14" s="186"/>
      <c r="M14" s="229" t="str">
        <f t="shared" si="0"/>
        <v/>
      </c>
      <c r="N14" s="178"/>
    </row>
    <row r="15" spans="1:15" ht="15">
      <c r="A15" s="186">
        <v>7</v>
      </c>
      <c r="B15" s="187"/>
      <c r="C15" s="228"/>
      <c r="D15" s="186"/>
      <c r="E15" s="186"/>
      <c r="F15" s="186"/>
      <c r="G15" s="186"/>
      <c r="H15" s="186"/>
      <c r="I15" s="186"/>
      <c r="J15" s="186"/>
      <c r="K15" s="186"/>
      <c r="L15" s="186"/>
      <c r="M15" s="229" t="str">
        <f t="shared" si="0"/>
        <v/>
      </c>
      <c r="N15" s="178"/>
    </row>
    <row r="16" spans="1:15" ht="15">
      <c r="A16" s="186">
        <v>8</v>
      </c>
      <c r="B16" s="187"/>
      <c r="C16" s="228"/>
      <c r="D16" s="186"/>
      <c r="E16" s="186"/>
      <c r="F16" s="186"/>
      <c r="G16" s="186"/>
      <c r="H16" s="186"/>
      <c r="I16" s="186"/>
      <c r="J16" s="186"/>
      <c r="K16" s="186"/>
      <c r="L16" s="186"/>
      <c r="M16" s="229" t="str">
        <f t="shared" si="0"/>
        <v/>
      </c>
      <c r="N16" s="178"/>
    </row>
    <row r="17" spans="1:14" ht="15">
      <c r="A17" s="186">
        <v>9</v>
      </c>
      <c r="B17" s="187"/>
      <c r="C17" s="228"/>
      <c r="D17" s="186"/>
      <c r="E17" s="186"/>
      <c r="F17" s="186"/>
      <c r="G17" s="186"/>
      <c r="H17" s="186"/>
      <c r="I17" s="186"/>
      <c r="J17" s="186"/>
      <c r="K17" s="186"/>
      <c r="L17" s="186"/>
      <c r="M17" s="229" t="str">
        <f t="shared" si="0"/>
        <v/>
      </c>
      <c r="N17" s="178"/>
    </row>
    <row r="18" spans="1:14" ht="15">
      <c r="A18" s="186">
        <v>10</v>
      </c>
      <c r="B18" s="187"/>
      <c r="C18" s="228"/>
      <c r="D18" s="186"/>
      <c r="E18" s="186"/>
      <c r="F18" s="186"/>
      <c r="G18" s="186"/>
      <c r="H18" s="186"/>
      <c r="I18" s="186"/>
      <c r="J18" s="186"/>
      <c r="K18" s="186"/>
      <c r="L18" s="186"/>
      <c r="M18" s="229" t="str">
        <f t="shared" si="0"/>
        <v/>
      </c>
      <c r="N18" s="178"/>
    </row>
    <row r="19" spans="1:14" ht="15">
      <c r="A19" s="186">
        <v>11</v>
      </c>
      <c r="B19" s="187"/>
      <c r="C19" s="228"/>
      <c r="D19" s="186"/>
      <c r="E19" s="186"/>
      <c r="F19" s="186"/>
      <c r="G19" s="186"/>
      <c r="H19" s="186"/>
      <c r="I19" s="186"/>
      <c r="J19" s="186"/>
      <c r="K19" s="186"/>
      <c r="L19" s="186"/>
      <c r="M19" s="229" t="str">
        <f t="shared" si="0"/>
        <v/>
      </c>
      <c r="N19" s="178"/>
    </row>
    <row r="20" spans="1:14" ht="15">
      <c r="A20" s="186">
        <v>12</v>
      </c>
      <c r="B20" s="187"/>
      <c r="C20" s="228"/>
      <c r="D20" s="186"/>
      <c r="E20" s="186"/>
      <c r="F20" s="186"/>
      <c r="G20" s="186"/>
      <c r="H20" s="186"/>
      <c r="I20" s="186"/>
      <c r="J20" s="186"/>
      <c r="K20" s="186"/>
      <c r="L20" s="186"/>
      <c r="M20" s="229" t="str">
        <f t="shared" si="0"/>
        <v/>
      </c>
      <c r="N20" s="178"/>
    </row>
    <row r="21" spans="1:14" ht="15">
      <c r="A21" s="186">
        <v>13</v>
      </c>
      <c r="B21" s="187"/>
      <c r="C21" s="228"/>
      <c r="D21" s="186"/>
      <c r="E21" s="186"/>
      <c r="F21" s="186"/>
      <c r="G21" s="186"/>
      <c r="H21" s="186"/>
      <c r="I21" s="186"/>
      <c r="J21" s="186"/>
      <c r="K21" s="186"/>
      <c r="L21" s="186"/>
      <c r="M21" s="229" t="str">
        <f t="shared" si="0"/>
        <v/>
      </c>
      <c r="N21" s="178"/>
    </row>
    <row r="22" spans="1:14" ht="15">
      <c r="A22" s="186">
        <v>14</v>
      </c>
      <c r="B22" s="187"/>
      <c r="C22" s="228"/>
      <c r="D22" s="186"/>
      <c r="E22" s="186"/>
      <c r="F22" s="186"/>
      <c r="G22" s="186"/>
      <c r="H22" s="186"/>
      <c r="I22" s="186"/>
      <c r="J22" s="186"/>
      <c r="K22" s="186"/>
      <c r="L22" s="186"/>
      <c r="M22" s="229" t="str">
        <f t="shared" si="0"/>
        <v/>
      </c>
      <c r="N22" s="178"/>
    </row>
    <row r="23" spans="1:14" ht="15">
      <c r="A23" s="186">
        <v>15</v>
      </c>
      <c r="B23" s="187"/>
      <c r="C23" s="228"/>
      <c r="D23" s="186"/>
      <c r="E23" s="186"/>
      <c r="F23" s="186"/>
      <c r="G23" s="186"/>
      <c r="H23" s="186"/>
      <c r="I23" s="186"/>
      <c r="J23" s="186"/>
      <c r="K23" s="186"/>
      <c r="L23" s="186"/>
      <c r="M23" s="229" t="str">
        <f t="shared" si="0"/>
        <v/>
      </c>
      <c r="N23" s="178"/>
    </row>
    <row r="24" spans="1:14" ht="15">
      <c r="A24" s="186">
        <v>16</v>
      </c>
      <c r="B24" s="187"/>
      <c r="C24" s="228"/>
      <c r="D24" s="186"/>
      <c r="E24" s="186"/>
      <c r="F24" s="186"/>
      <c r="G24" s="186"/>
      <c r="H24" s="186"/>
      <c r="I24" s="186"/>
      <c r="J24" s="186"/>
      <c r="K24" s="186"/>
      <c r="L24" s="186"/>
      <c r="M24" s="229" t="str">
        <f t="shared" si="0"/>
        <v/>
      </c>
      <c r="N24" s="178"/>
    </row>
    <row r="25" spans="1:14" ht="15">
      <c r="A25" s="186">
        <v>17</v>
      </c>
      <c r="B25" s="187"/>
      <c r="C25" s="228"/>
      <c r="D25" s="186"/>
      <c r="E25" s="186"/>
      <c r="F25" s="186"/>
      <c r="G25" s="186"/>
      <c r="H25" s="186"/>
      <c r="I25" s="186"/>
      <c r="J25" s="186"/>
      <c r="K25" s="186"/>
      <c r="L25" s="186"/>
      <c r="M25" s="229" t="str">
        <f t="shared" si="0"/>
        <v/>
      </c>
      <c r="N25" s="178"/>
    </row>
    <row r="26" spans="1:14" ht="15">
      <c r="A26" s="186">
        <v>18</v>
      </c>
      <c r="B26" s="187"/>
      <c r="C26" s="228"/>
      <c r="D26" s="186"/>
      <c r="E26" s="186"/>
      <c r="F26" s="186"/>
      <c r="G26" s="186"/>
      <c r="H26" s="186"/>
      <c r="I26" s="186"/>
      <c r="J26" s="186"/>
      <c r="K26" s="186"/>
      <c r="L26" s="186"/>
      <c r="M26" s="229" t="str">
        <f t="shared" si="0"/>
        <v/>
      </c>
      <c r="N26" s="178"/>
    </row>
    <row r="27" spans="1:14" ht="15">
      <c r="A27" s="186">
        <v>19</v>
      </c>
      <c r="B27" s="187"/>
      <c r="C27" s="228"/>
      <c r="D27" s="186"/>
      <c r="E27" s="186"/>
      <c r="F27" s="186"/>
      <c r="G27" s="186"/>
      <c r="H27" s="186"/>
      <c r="I27" s="186"/>
      <c r="J27" s="186"/>
      <c r="K27" s="186"/>
      <c r="L27" s="186"/>
      <c r="M27" s="229" t="str">
        <f t="shared" si="0"/>
        <v/>
      </c>
      <c r="N27" s="178"/>
    </row>
    <row r="28" spans="1:14" ht="15">
      <c r="A28" s="186">
        <v>20</v>
      </c>
      <c r="B28" s="187"/>
      <c r="C28" s="228"/>
      <c r="D28" s="186"/>
      <c r="E28" s="186"/>
      <c r="F28" s="186"/>
      <c r="G28" s="186"/>
      <c r="H28" s="186"/>
      <c r="I28" s="186"/>
      <c r="J28" s="186"/>
      <c r="K28" s="186"/>
      <c r="L28" s="186"/>
      <c r="M28" s="229" t="str">
        <f t="shared" si="0"/>
        <v/>
      </c>
      <c r="N28" s="178"/>
    </row>
    <row r="29" spans="1:14" ht="15">
      <c r="A29" s="186">
        <v>21</v>
      </c>
      <c r="B29" s="187"/>
      <c r="C29" s="228"/>
      <c r="D29" s="186"/>
      <c r="E29" s="186"/>
      <c r="F29" s="186"/>
      <c r="G29" s="186"/>
      <c r="H29" s="186"/>
      <c r="I29" s="186"/>
      <c r="J29" s="186"/>
      <c r="K29" s="186"/>
      <c r="L29" s="186"/>
      <c r="M29" s="229" t="str">
        <f t="shared" si="0"/>
        <v/>
      </c>
      <c r="N29" s="178"/>
    </row>
    <row r="30" spans="1:14" ht="15">
      <c r="A30" s="186">
        <v>22</v>
      </c>
      <c r="B30" s="187"/>
      <c r="C30" s="228"/>
      <c r="D30" s="186"/>
      <c r="E30" s="186"/>
      <c r="F30" s="186"/>
      <c r="G30" s="186"/>
      <c r="H30" s="186"/>
      <c r="I30" s="186"/>
      <c r="J30" s="186"/>
      <c r="K30" s="186"/>
      <c r="L30" s="186"/>
      <c r="M30" s="229" t="str">
        <f t="shared" si="0"/>
        <v/>
      </c>
      <c r="N30" s="178"/>
    </row>
    <row r="31" spans="1:14" ht="15">
      <c r="A31" s="186">
        <v>23</v>
      </c>
      <c r="B31" s="187"/>
      <c r="C31" s="228"/>
      <c r="D31" s="186"/>
      <c r="E31" s="186"/>
      <c r="F31" s="186"/>
      <c r="G31" s="186"/>
      <c r="H31" s="186"/>
      <c r="I31" s="186"/>
      <c r="J31" s="186"/>
      <c r="K31" s="186"/>
      <c r="L31" s="186"/>
      <c r="M31" s="229" t="str">
        <f t="shared" si="0"/>
        <v/>
      </c>
      <c r="N31" s="178"/>
    </row>
    <row r="32" spans="1:14" ht="15">
      <c r="A32" s="186">
        <v>24</v>
      </c>
      <c r="B32" s="187"/>
      <c r="C32" s="228"/>
      <c r="D32" s="186"/>
      <c r="E32" s="186"/>
      <c r="F32" s="186"/>
      <c r="G32" s="186"/>
      <c r="H32" s="186"/>
      <c r="I32" s="186"/>
      <c r="J32" s="186"/>
      <c r="K32" s="186"/>
      <c r="L32" s="186"/>
      <c r="M32" s="229" t="str">
        <f t="shared" si="0"/>
        <v/>
      </c>
      <c r="N32" s="178"/>
    </row>
    <row r="33" spans="1:14" ht="15">
      <c r="A33" s="230" t="s">
        <v>273</v>
      </c>
      <c r="B33" s="187"/>
      <c r="C33" s="228"/>
      <c r="D33" s="186"/>
      <c r="E33" s="186"/>
      <c r="F33" s="186"/>
      <c r="G33" s="186"/>
      <c r="H33" s="186"/>
      <c r="I33" s="186"/>
      <c r="J33" s="186"/>
      <c r="K33" s="186"/>
      <c r="L33" s="186"/>
      <c r="M33" s="229" t="str">
        <f t="shared" si="0"/>
        <v/>
      </c>
      <c r="N33" s="178"/>
    </row>
    <row r="34" spans="1:14" s="193" customFormat="1"/>
    <row r="37" spans="1:14" s="14" customFormat="1" ht="15">
      <c r="B37" s="188" t="s">
        <v>98</v>
      </c>
    </row>
    <row r="38" spans="1:14" s="14" customFormat="1" ht="15">
      <c r="B38" s="188"/>
    </row>
    <row r="39" spans="1:14" s="14" customFormat="1" ht="15">
      <c r="C39" s="190"/>
      <c r="D39" s="189"/>
      <c r="E39" s="189"/>
      <c r="H39" s="190"/>
      <c r="I39" s="190"/>
      <c r="J39" s="189"/>
      <c r="K39" s="189"/>
      <c r="L39" s="189"/>
    </row>
    <row r="40" spans="1:14" s="14" customFormat="1" ht="15">
      <c r="C40" s="191" t="s">
        <v>261</v>
      </c>
      <c r="D40" s="189"/>
      <c r="E40" s="189"/>
      <c r="H40" s="188" t="s">
        <v>314</v>
      </c>
      <c r="M40" s="189"/>
    </row>
    <row r="41" spans="1:14" s="14" customFormat="1" ht="15">
      <c r="C41" s="191" t="s">
        <v>130</v>
      </c>
      <c r="D41" s="189"/>
      <c r="E41" s="189"/>
      <c r="H41" s="192" t="s">
        <v>262</v>
      </c>
      <c r="M41" s="189"/>
    </row>
    <row r="42" spans="1:14" ht="15">
      <c r="C42" s="191"/>
      <c r="F42" s="192"/>
      <c r="J42" s="194"/>
      <c r="K42" s="194"/>
      <c r="L42" s="194"/>
      <c r="M42" s="194"/>
    </row>
    <row r="43" spans="1:14" ht="15">
      <c r="C43" s="191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" right="0.118110236220472" top="0.35433070866141703" bottom="0.35433070866141703" header="0.31496062992126" footer="0.31496062992126"/>
  <pageSetup paperSize="9" scale="7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210</v>
      </c>
      <c r="C1" t="s">
        <v>190</v>
      </c>
      <c r="E1" t="s">
        <v>219</v>
      </c>
      <c r="G1" t="s">
        <v>229</v>
      </c>
    </row>
    <row r="2" spans="1:7" ht="15">
      <c r="A2" s="20">
        <v>40907</v>
      </c>
      <c r="C2" t="s">
        <v>191</v>
      </c>
      <c r="E2" t="s">
        <v>224</v>
      </c>
      <c r="G2" s="49" t="s">
        <v>230</v>
      </c>
    </row>
    <row r="3" spans="1:7" ht="15">
      <c r="A3" s="20">
        <v>40908</v>
      </c>
      <c r="C3" t="s">
        <v>192</v>
      </c>
      <c r="E3" t="s">
        <v>225</v>
      </c>
      <c r="G3" s="49" t="s">
        <v>231</v>
      </c>
    </row>
    <row r="4" spans="1:7" ht="15">
      <c r="A4" s="20">
        <v>40909</v>
      </c>
      <c r="C4" t="s">
        <v>193</v>
      </c>
      <c r="E4" t="s">
        <v>226</v>
      </c>
      <c r="G4" s="49" t="s">
        <v>232</v>
      </c>
    </row>
    <row r="5" spans="1:7">
      <c r="A5" s="20">
        <v>40910</v>
      </c>
      <c r="C5" t="s">
        <v>194</v>
      </c>
      <c r="E5" t="s">
        <v>227</v>
      </c>
    </row>
    <row r="6" spans="1:7">
      <c r="A6" s="20">
        <v>40911</v>
      </c>
      <c r="C6" t="s">
        <v>195</v>
      </c>
    </row>
    <row r="7" spans="1:7">
      <c r="A7" s="20">
        <v>40912</v>
      </c>
      <c r="C7" t="s">
        <v>196</v>
      </c>
    </row>
    <row r="8" spans="1:7">
      <c r="A8" s="20">
        <v>40913</v>
      </c>
      <c r="C8" t="s">
        <v>197</v>
      </c>
    </row>
    <row r="9" spans="1:7">
      <c r="A9" s="20">
        <v>40914</v>
      </c>
      <c r="C9" t="s">
        <v>198</v>
      </c>
    </row>
    <row r="10" spans="1:7">
      <c r="A10" s="20">
        <v>40915</v>
      </c>
      <c r="C10" t="s">
        <v>199</v>
      </c>
    </row>
    <row r="11" spans="1:7">
      <c r="A11" s="20">
        <v>40916</v>
      </c>
      <c r="C11" t="s">
        <v>200</v>
      </c>
    </row>
    <row r="12" spans="1:7">
      <c r="A12" s="20">
        <v>40917</v>
      </c>
      <c r="C12" t="s">
        <v>201</v>
      </c>
    </row>
    <row r="13" spans="1:7">
      <c r="A13" s="20">
        <v>40918</v>
      </c>
      <c r="C13" t="s">
        <v>202</v>
      </c>
    </row>
    <row r="14" spans="1:7">
      <c r="A14" s="20">
        <v>40919</v>
      </c>
      <c r="C14" t="s">
        <v>203</v>
      </c>
    </row>
    <row r="15" spans="1:7">
      <c r="A15" s="20">
        <v>40920</v>
      </c>
      <c r="C15" t="s">
        <v>204</v>
      </c>
    </row>
    <row r="16" spans="1:7">
      <c r="A16" s="20">
        <v>40921</v>
      </c>
      <c r="C16" t="s">
        <v>205</v>
      </c>
    </row>
    <row r="17" spans="1:3">
      <c r="A17" s="20">
        <v>40922</v>
      </c>
      <c r="C17" t="s">
        <v>206</v>
      </c>
    </row>
    <row r="18" spans="1:3">
      <c r="A18" s="20">
        <v>40923</v>
      </c>
      <c r="C18" t="s">
        <v>207</v>
      </c>
    </row>
    <row r="19" spans="1:3">
      <c r="A19" s="20">
        <v>40924</v>
      </c>
      <c r="C19" t="s">
        <v>208</v>
      </c>
    </row>
    <row r="20" spans="1:3">
      <c r="A20" s="20">
        <v>40925</v>
      </c>
      <c r="C20" t="s">
        <v>209</v>
      </c>
    </row>
    <row r="21" spans="1:3">
      <c r="A21" s="20">
        <v>40926</v>
      </c>
    </row>
    <row r="22" spans="1:3">
      <c r="A22" s="20">
        <v>40927</v>
      </c>
    </row>
    <row r="23" spans="1:3">
      <c r="A23" s="20">
        <v>40928</v>
      </c>
    </row>
    <row r="24" spans="1:3">
      <c r="A24" s="20">
        <v>40929</v>
      </c>
    </row>
    <row r="25" spans="1:3">
      <c r="A25" s="20">
        <v>40930</v>
      </c>
    </row>
    <row r="26" spans="1:3">
      <c r="A26" s="20">
        <v>40931</v>
      </c>
    </row>
    <row r="27" spans="1:3">
      <c r="A27" s="20">
        <v>40932</v>
      </c>
    </row>
    <row r="28" spans="1:3">
      <c r="A28" s="20">
        <v>40933</v>
      </c>
    </row>
    <row r="29" spans="1:3">
      <c r="A29" s="20">
        <v>40934</v>
      </c>
    </row>
    <row r="30" spans="1:3">
      <c r="A30" s="20">
        <v>40935</v>
      </c>
    </row>
    <row r="31" spans="1:3">
      <c r="A31" s="20">
        <v>40936</v>
      </c>
    </row>
    <row r="32" spans="1:3">
      <c r="A32" s="20">
        <v>40937</v>
      </c>
    </row>
    <row r="33" spans="1:1">
      <c r="A33" s="20">
        <v>40938</v>
      </c>
    </row>
    <row r="34" spans="1:1">
      <c r="A34" s="20">
        <v>40939</v>
      </c>
    </row>
    <row r="35" spans="1:1">
      <c r="A35" s="20">
        <v>40941</v>
      </c>
    </row>
    <row r="36" spans="1:1">
      <c r="A36" s="20">
        <v>40942</v>
      </c>
    </row>
    <row r="37" spans="1:1">
      <c r="A37" s="20">
        <v>40943</v>
      </c>
    </row>
    <row r="38" spans="1:1">
      <c r="A38" s="20">
        <v>40944</v>
      </c>
    </row>
    <row r="39" spans="1:1">
      <c r="A39" s="20">
        <v>40945</v>
      </c>
    </row>
    <row r="40" spans="1:1">
      <c r="A40" s="20">
        <v>40946</v>
      </c>
    </row>
    <row r="41" spans="1:1">
      <c r="A41" s="20">
        <v>40947</v>
      </c>
    </row>
    <row r="42" spans="1:1">
      <c r="A42" s="20">
        <v>40948</v>
      </c>
    </row>
    <row r="43" spans="1:1">
      <c r="A43" s="20">
        <v>40949</v>
      </c>
    </row>
    <row r="44" spans="1:1">
      <c r="A44" s="20">
        <v>40950</v>
      </c>
    </row>
    <row r="45" spans="1:1">
      <c r="A45" s="20">
        <v>40951</v>
      </c>
    </row>
    <row r="46" spans="1:1">
      <c r="A46" s="20">
        <v>40952</v>
      </c>
    </row>
    <row r="47" spans="1:1">
      <c r="A47" s="20">
        <v>40953</v>
      </c>
    </row>
    <row r="48" spans="1:1">
      <c r="A48" s="20">
        <v>40954</v>
      </c>
    </row>
    <row r="49" spans="1:1">
      <c r="A49" s="20">
        <v>40955</v>
      </c>
    </row>
    <row r="50" spans="1:1">
      <c r="A50" s="20">
        <v>40956</v>
      </c>
    </row>
    <row r="51" spans="1:1">
      <c r="A51" s="20">
        <v>40957</v>
      </c>
    </row>
    <row r="52" spans="1:1">
      <c r="A52" s="20">
        <v>40958</v>
      </c>
    </row>
    <row r="53" spans="1:1">
      <c r="A53" s="20">
        <v>40959</v>
      </c>
    </row>
    <row r="54" spans="1:1">
      <c r="A54" s="20">
        <v>40960</v>
      </c>
    </row>
    <row r="55" spans="1:1">
      <c r="A55" s="20">
        <v>40961</v>
      </c>
    </row>
    <row r="56" spans="1:1">
      <c r="A56" s="20">
        <v>40962</v>
      </c>
    </row>
    <row r="57" spans="1:1">
      <c r="A57" s="20">
        <v>40963</v>
      </c>
    </row>
    <row r="58" spans="1:1">
      <c r="A58" s="20">
        <v>40964</v>
      </c>
    </row>
    <row r="59" spans="1:1">
      <c r="A59" s="20">
        <v>40965</v>
      </c>
    </row>
    <row r="60" spans="1:1">
      <c r="A60" s="20">
        <v>40966</v>
      </c>
    </row>
    <row r="61" spans="1:1">
      <c r="A61" s="20">
        <v>40967</v>
      </c>
    </row>
    <row r="62" spans="1:1">
      <c r="A62" s="20">
        <v>40968</v>
      </c>
    </row>
    <row r="63" spans="1:1">
      <c r="A63" s="20">
        <v>40969</v>
      </c>
    </row>
    <row r="64" spans="1:1">
      <c r="A64" s="20">
        <v>40970</v>
      </c>
    </row>
    <row r="65" spans="1:1">
      <c r="A65" s="20">
        <v>40971</v>
      </c>
    </row>
    <row r="66" spans="1:1">
      <c r="A66" s="20">
        <v>40972</v>
      </c>
    </row>
    <row r="67" spans="1:1">
      <c r="A67" s="20">
        <v>40973</v>
      </c>
    </row>
    <row r="68" spans="1:1">
      <c r="A68" s="20">
        <v>40974</v>
      </c>
    </row>
    <row r="69" spans="1:1">
      <c r="A69" s="20">
        <v>40975</v>
      </c>
    </row>
    <row r="70" spans="1:1">
      <c r="A70" s="20">
        <v>40976</v>
      </c>
    </row>
    <row r="71" spans="1:1">
      <c r="A71" s="20">
        <v>40977</v>
      </c>
    </row>
    <row r="72" spans="1:1">
      <c r="A72" s="20">
        <v>40978</v>
      </c>
    </row>
    <row r="73" spans="1:1">
      <c r="A73" s="20">
        <v>40979</v>
      </c>
    </row>
    <row r="74" spans="1:1">
      <c r="A74" s="20">
        <v>40980</v>
      </c>
    </row>
    <row r="75" spans="1:1">
      <c r="A75" s="20">
        <v>40981</v>
      </c>
    </row>
    <row r="76" spans="1:1">
      <c r="A76" s="20">
        <v>40982</v>
      </c>
    </row>
    <row r="77" spans="1:1">
      <c r="A77" s="20">
        <v>40983</v>
      </c>
    </row>
    <row r="78" spans="1:1">
      <c r="A78" s="20">
        <v>40984</v>
      </c>
    </row>
    <row r="79" spans="1:1">
      <c r="A79" s="20">
        <v>40985</v>
      </c>
    </row>
    <row r="80" spans="1:1">
      <c r="A80" s="20">
        <v>40986</v>
      </c>
    </row>
    <row r="81" spans="1:1">
      <c r="A81" s="20">
        <v>40987</v>
      </c>
    </row>
    <row r="82" spans="1:1">
      <c r="A82" s="20">
        <v>40988</v>
      </c>
    </row>
    <row r="83" spans="1:1">
      <c r="A83" s="20">
        <v>40989</v>
      </c>
    </row>
    <row r="84" spans="1:1">
      <c r="A84" s="20">
        <v>40990</v>
      </c>
    </row>
    <row r="85" spans="1:1">
      <c r="A85" s="20">
        <v>40991</v>
      </c>
    </row>
    <row r="86" spans="1:1">
      <c r="A86" s="20">
        <v>40992</v>
      </c>
    </row>
    <row r="87" spans="1:1">
      <c r="A87" s="20">
        <v>40993</v>
      </c>
    </row>
    <row r="88" spans="1:1">
      <c r="A88" s="20">
        <v>40994</v>
      </c>
    </row>
    <row r="89" spans="1:1">
      <c r="A89" s="20">
        <v>40995</v>
      </c>
    </row>
    <row r="90" spans="1:1">
      <c r="A90" s="20">
        <v>40996</v>
      </c>
    </row>
    <row r="91" spans="1:1">
      <c r="A91" s="20">
        <v>40997</v>
      </c>
    </row>
    <row r="92" spans="1:1">
      <c r="A92" s="20">
        <v>40998</v>
      </c>
    </row>
    <row r="93" spans="1:1">
      <c r="A93" s="20">
        <v>40999</v>
      </c>
    </row>
    <row r="94" spans="1:1">
      <c r="A94" s="20">
        <v>41000</v>
      </c>
    </row>
    <row r="95" spans="1:1">
      <c r="A95" s="20">
        <v>41001</v>
      </c>
    </row>
    <row r="96" spans="1:1">
      <c r="A96" s="20">
        <v>41002</v>
      </c>
    </row>
    <row r="97" spans="1:1">
      <c r="A97" s="20">
        <v>41003</v>
      </c>
    </row>
    <row r="98" spans="1:1">
      <c r="A98" s="20">
        <v>41004</v>
      </c>
    </row>
    <row r="99" spans="1:1">
      <c r="A99" s="20">
        <v>41005</v>
      </c>
    </row>
    <row r="100" spans="1:1">
      <c r="A100" s="20">
        <v>41006</v>
      </c>
    </row>
    <row r="101" spans="1:1">
      <c r="A101" s="20">
        <v>41007</v>
      </c>
    </row>
    <row r="102" spans="1:1">
      <c r="A102" s="20">
        <v>41008</v>
      </c>
    </row>
    <row r="103" spans="1:1">
      <c r="A103" s="20">
        <v>41009</v>
      </c>
    </row>
    <row r="104" spans="1:1">
      <c r="A104" s="20">
        <v>41010</v>
      </c>
    </row>
    <row r="105" spans="1:1">
      <c r="A105" s="20">
        <v>41011</v>
      </c>
    </row>
    <row r="106" spans="1:1">
      <c r="A106" s="20">
        <v>41012</v>
      </c>
    </row>
    <row r="107" spans="1:1">
      <c r="A107" s="20">
        <v>41013</v>
      </c>
    </row>
    <row r="108" spans="1:1">
      <c r="A108" s="20">
        <v>41014</v>
      </c>
    </row>
    <row r="109" spans="1:1">
      <c r="A109" s="20">
        <v>41015</v>
      </c>
    </row>
    <row r="110" spans="1:1">
      <c r="A110" s="20">
        <v>41016</v>
      </c>
    </row>
    <row r="111" spans="1:1">
      <c r="A111" s="20">
        <v>41017</v>
      </c>
    </row>
    <row r="112" spans="1:1">
      <c r="A112" s="20">
        <v>41018</v>
      </c>
    </row>
    <row r="113" spans="1:1">
      <c r="A113" s="20">
        <v>41019</v>
      </c>
    </row>
    <row r="114" spans="1:1">
      <c r="A114" s="20">
        <v>41020</v>
      </c>
    </row>
    <row r="115" spans="1:1">
      <c r="A115" s="20">
        <v>41021</v>
      </c>
    </row>
    <row r="116" spans="1:1">
      <c r="A116" s="20">
        <v>41022</v>
      </c>
    </row>
    <row r="117" spans="1:1">
      <c r="A117" s="20">
        <v>41023</v>
      </c>
    </row>
    <row r="118" spans="1:1">
      <c r="A118" s="20">
        <v>41024</v>
      </c>
    </row>
    <row r="119" spans="1:1">
      <c r="A119" s="20">
        <v>41025</v>
      </c>
    </row>
    <row r="120" spans="1:1">
      <c r="A120" s="20">
        <v>41026</v>
      </c>
    </row>
    <row r="121" spans="1:1">
      <c r="A121" s="20">
        <v>41027</v>
      </c>
    </row>
    <row r="122" spans="1:1">
      <c r="A122" s="20">
        <v>41028</v>
      </c>
    </row>
    <row r="123" spans="1:1">
      <c r="A123" s="20">
        <v>41029</v>
      </c>
    </row>
    <row r="124" spans="1:1">
      <c r="A124" s="20">
        <v>41030</v>
      </c>
    </row>
    <row r="125" spans="1:1">
      <c r="A125" s="20">
        <v>41031</v>
      </c>
    </row>
    <row r="126" spans="1:1">
      <c r="A126" s="20">
        <v>41032</v>
      </c>
    </row>
    <row r="127" spans="1:1">
      <c r="A127" s="20">
        <v>41033</v>
      </c>
    </row>
    <row r="128" spans="1:1">
      <c r="A128" s="20">
        <v>41034</v>
      </c>
    </row>
    <row r="129" spans="1:1">
      <c r="A129" s="20">
        <v>41035</v>
      </c>
    </row>
    <row r="130" spans="1:1">
      <c r="A130" s="20">
        <v>41036</v>
      </c>
    </row>
    <row r="131" spans="1:1">
      <c r="A131" s="20">
        <v>41037</v>
      </c>
    </row>
    <row r="132" spans="1:1">
      <c r="A132" s="20">
        <v>41038</v>
      </c>
    </row>
    <row r="133" spans="1:1">
      <c r="A133" s="20">
        <v>41039</v>
      </c>
    </row>
    <row r="134" spans="1:1">
      <c r="A134" s="20">
        <v>41040</v>
      </c>
    </row>
    <row r="135" spans="1:1">
      <c r="A135" s="20">
        <v>41041</v>
      </c>
    </row>
    <row r="136" spans="1:1">
      <c r="A136" s="20">
        <v>41042</v>
      </c>
    </row>
    <row r="137" spans="1:1">
      <c r="A137" s="20">
        <v>41043</v>
      </c>
    </row>
    <row r="138" spans="1:1">
      <c r="A138" s="20">
        <v>41044</v>
      </c>
    </row>
    <row r="139" spans="1:1">
      <c r="A139" s="20">
        <v>41045</v>
      </c>
    </row>
    <row r="140" spans="1:1">
      <c r="A140" s="20">
        <v>41046</v>
      </c>
    </row>
    <row r="141" spans="1:1">
      <c r="A141" s="20">
        <v>41047</v>
      </c>
    </row>
    <row r="142" spans="1:1">
      <c r="A142" s="20">
        <v>41048</v>
      </c>
    </row>
    <row r="143" spans="1:1">
      <c r="A143" s="20">
        <v>41049</v>
      </c>
    </row>
    <row r="144" spans="1:1">
      <c r="A144" s="20">
        <v>41050</v>
      </c>
    </row>
    <row r="145" spans="1:1">
      <c r="A145" s="20">
        <v>41051</v>
      </c>
    </row>
    <row r="146" spans="1:1">
      <c r="A146" s="20">
        <v>41052</v>
      </c>
    </row>
    <row r="147" spans="1:1">
      <c r="A147" s="20">
        <v>41053</v>
      </c>
    </row>
    <row r="148" spans="1:1">
      <c r="A148" s="20">
        <v>41054</v>
      </c>
    </row>
    <row r="149" spans="1:1">
      <c r="A149" s="20">
        <v>41055</v>
      </c>
    </row>
    <row r="150" spans="1:1">
      <c r="A150" s="20">
        <v>41056</v>
      </c>
    </row>
    <row r="151" spans="1:1">
      <c r="A151" s="20">
        <v>41057</v>
      </c>
    </row>
    <row r="152" spans="1:1">
      <c r="A152" s="20">
        <v>41058</v>
      </c>
    </row>
    <row r="153" spans="1:1">
      <c r="A153" s="20">
        <v>41059</v>
      </c>
    </row>
    <row r="154" spans="1:1">
      <c r="A154" s="20">
        <v>41060</v>
      </c>
    </row>
    <row r="155" spans="1:1">
      <c r="A155" s="20">
        <v>41061</v>
      </c>
    </row>
    <row r="156" spans="1:1">
      <c r="A156" s="20">
        <v>41062</v>
      </c>
    </row>
    <row r="157" spans="1:1">
      <c r="A157" s="20">
        <v>41063</v>
      </c>
    </row>
    <row r="158" spans="1:1">
      <c r="A158" s="20">
        <v>41064</v>
      </c>
    </row>
    <row r="159" spans="1:1">
      <c r="A159" s="20">
        <v>41065</v>
      </c>
    </row>
    <row r="160" spans="1:1">
      <c r="A160" s="20">
        <v>41066</v>
      </c>
    </row>
    <row r="161" spans="1:1">
      <c r="A161" s="20">
        <v>41067</v>
      </c>
    </row>
    <row r="162" spans="1:1">
      <c r="A162" s="20">
        <v>41068</v>
      </c>
    </row>
    <row r="163" spans="1:1">
      <c r="A163" s="20">
        <v>41069</v>
      </c>
    </row>
    <row r="164" spans="1:1">
      <c r="A164" s="20">
        <v>41070</v>
      </c>
    </row>
    <row r="165" spans="1:1">
      <c r="A165" s="20">
        <v>41071</v>
      </c>
    </row>
    <row r="166" spans="1:1">
      <c r="A166" s="20">
        <v>41072</v>
      </c>
    </row>
    <row r="167" spans="1:1">
      <c r="A167" s="20">
        <v>41073</v>
      </c>
    </row>
    <row r="168" spans="1:1">
      <c r="A168" s="20">
        <v>41074</v>
      </c>
    </row>
    <row r="169" spans="1:1">
      <c r="A169" s="20">
        <v>41075</v>
      </c>
    </row>
    <row r="170" spans="1:1">
      <c r="A170" s="20">
        <v>41076</v>
      </c>
    </row>
    <row r="171" spans="1:1">
      <c r="A171" s="20">
        <v>41077</v>
      </c>
    </row>
    <row r="172" spans="1:1">
      <c r="A172" s="20">
        <v>41078</v>
      </c>
    </row>
    <row r="173" spans="1:1">
      <c r="A173" s="20">
        <v>41079</v>
      </c>
    </row>
    <row r="174" spans="1:1">
      <c r="A174" s="20">
        <v>41080</v>
      </c>
    </row>
    <row r="175" spans="1:1">
      <c r="A175" s="20">
        <v>41081</v>
      </c>
    </row>
    <row r="176" spans="1:1">
      <c r="A176" s="20">
        <v>41082</v>
      </c>
    </row>
    <row r="177" spans="1:1">
      <c r="A177" s="20">
        <v>41083</v>
      </c>
    </row>
    <row r="178" spans="1:1">
      <c r="A178" s="20">
        <v>41084</v>
      </c>
    </row>
    <row r="179" spans="1:1">
      <c r="A179" s="20">
        <v>41085</v>
      </c>
    </row>
    <row r="180" spans="1:1">
      <c r="A180" s="20">
        <v>41086</v>
      </c>
    </row>
    <row r="181" spans="1:1">
      <c r="A181" s="20">
        <v>41087</v>
      </c>
    </row>
    <row r="182" spans="1:1">
      <c r="A182" s="20">
        <v>41088</v>
      </c>
    </row>
    <row r="183" spans="1:1">
      <c r="A183" s="20">
        <v>41089</v>
      </c>
    </row>
    <row r="184" spans="1:1">
      <c r="A184" s="20">
        <v>41090</v>
      </c>
    </row>
    <row r="185" spans="1:1">
      <c r="A185" s="20">
        <v>41091</v>
      </c>
    </row>
    <row r="186" spans="1:1">
      <c r="A186" s="20">
        <v>41092</v>
      </c>
    </row>
    <row r="187" spans="1:1">
      <c r="A187" s="20">
        <v>41093</v>
      </c>
    </row>
    <row r="188" spans="1:1">
      <c r="A188" s="20">
        <v>41094</v>
      </c>
    </row>
    <row r="189" spans="1:1">
      <c r="A189" s="20">
        <v>41095</v>
      </c>
    </row>
    <row r="190" spans="1:1">
      <c r="A190" s="20">
        <v>41096</v>
      </c>
    </row>
    <row r="191" spans="1:1">
      <c r="A191" s="20">
        <v>41097</v>
      </c>
    </row>
    <row r="192" spans="1:1">
      <c r="A192" s="20">
        <v>41098</v>
      </c>
    </row>
    <row r="193" spans="1:1">
      <c r="A193" s="20">
        <v>41099</v>
      </c>
    </row>
    <row r="194" spans="1:1">
      <c r="A194" s="20">
        <v>41100</v>
      </c>
    </row>
    <row r="195" spans="1:1">
      <c r="A195" s="20">
        <v>41101</v>
      </c>
    </row>
    <row r="196" spans="1:1">
      <c r="A196" s="20">
        <v>41102</v>
      </c>
    </row>
    <row r="197" spans="1:1">
      <c r="A197" s="20">
        <v>41103</v>
      </c>
    </row>
    <row r="198" spans="1:1">
      <c r="A198" s="20">
        <v>41104</v>
      </c>
    </row>
    <row r="199" spans="1:1">
      <c r="A199" s="20">
        <v>41105</v>
      </c>
    </row>
    <row r="200" spans="1:1">
      <c r="A200" s="20">
        <v>41106</v>
      </c>
    </row>
    <row r="201" spans="1:1">
      <c r="A201" s="20">
        <v>41107</v>
      </c>
    </row>
    <row r="202" spans="1:1">
      <c r="A202" s="20">
        <v>41108</v>
      </c>
    </row>
    <row r="203" spans="1:1">
      <c r="A203" s="20">
        <v>41109</v>
      </c>
    </row>
    <row r="204" spans="1:1">
      <c r="A204" s="20">
        <v>41110</v>
      </c>
    </row>
    <row r="205" spans="1:1">
      <c r="A205" s="20">
        <v>41111</v>
      </c>
    </row>
    <row r="206" spans="1:1">
      <c r="A206" s="20">
        <v>41112</v>
      </c>
    </row>
    <row r="207" spans="1:1">
      <c r="A207" s="20">
        <v>41113</v>
      </c>
    </row>
    <row r="208" spans="1:1">
      <c r="A208" s="20">
        <v>41114</v>
      </c>
    </row>
    <row r="209" spans="1:1">
      <c r="A209" s="20">
        <v>41115</v>
      </c>
    </row>
    <row r="210" spans="1:1">
      <c r="A210" s="20">
        <v>41116</v>
      </c>
    </row>
    <row r="211" spans="1:1">
      <c r="A211" s="20">
        <v>41117</v>
      </c>
    </row>
    <row r="212" spans="1:1">
      <c r="A212" s="20">
        <v>41118</v>
      </c>
    </row>
    <row r="213" spans="1:1">
      <c r="A213" s="20">
        <v>41119</v>
      </c>
    </row>
    <row r="214" spans="1:1">
      <c r="A214" s="20">
        <v>41120</v>
      </c>
    </row>
    <row r="215" spans="1:1">
      <c r="A215" s="20">
        <v>41121</v>
      </c>
    </row>
    <row r="216" spans="1:1">
      <c r="A216" s="20">
        <v>41122</v>
      </c>
    </row>
    <row r="217" spans="1:1">
      <c r="A217" s="20">
        <v>41123</v>
      </c>
    </row>
    <row r="218" spans="1:1">
      <c r="A218" s="20">
        <v>41124</v>
      </c>
    </row>
    <row r="219" spans="1:1">
      <c r="A219" s="20">
        <v>41125</v>
      </c>
    </row>
    <row r="220" spans="1:1">
      <c r="A220" s="20">
        <v>41126</v>
      </c>
    </row>
    <row r="221" spans="1:1">
      <c r="A221" s="20">
        <v>41127</v>
      </c>
    </row>
    <row r="222" spans="1:1">
      <c r="A222" s="20">
        <v>41128</v>
      </c>
    </row>
    <row r="223" spans="1:1">
      <c r="A223" s="20">
        <v>41129</v>
      </c>
    </row>
    <row r="224" spans="1:1">
      <c r="A224" s="20">
        <v>41130</v>
      </c>
    </row>
    <row r="225" spans="1:1">
      <c r="A225" s="20">
        <v>41131</v>
      </c>
    </row>
    <row r="226" spans="1:1">
      <c r="A226" s="20">
        <v>41132</v>
      </c>
    </row>
    <row r="227" spans="1:1">
      <c r="A227" s="20">
        <v>41133</v>
      </c>
    </row>
    <row r="228" spans="1:1">
      <c r="A228" s="20">
        <v>41134</v>
      </c>
    </row>
    <row r="229" spans="1:1">
      <c r="A229" s="20">
        <v>41135</v>
      </c>
    </row>
    <row r="230" spans="1:1">
      <c r="A230" s="20">
        <v>41136</v>
      </c>
    </row>
    <row r="231" spans="1:1">
      <c r="A231" s="20">
        <v>41137</v>
      </c>
    </row>
    <row r="232" spans="1:1">
      <c r="A232" s="20">
        <v>41138</v>
      </c>
    </row>
    <row r="233" spans="1:1">
      <c r="A233" s="20">
        <v>41139</v>
      </c>
    </row>
    <row r="234" spans="1:1">
      <c r="A234" s="20">
        <v>41140</v>
      </c>
    </row>
    <row r="235" spans="1:1">
      <c r="A235" s="20">
        <v>41141</v>
      </c>
    </row>
    <row r="236" spans="1:1">
      <c r="A236" s="20">
        <v>41142</v>
      </c>
    </row>
    <row r="237" spans="1:1">
      <c r="A237" s="20">
        <v>41143</v>
      </c>
    </row>
    <row r="238" spans="1:1">
      <c r="A238" s="20">
        <v>41144</v>
      </c>
    </row>
    <row r="239" spans="1:1">
      <c r="A239" s="20">
        <v>41145</v>
      </c>
    </row>
    <row r="240" spans="1:1">
      <c r="A240" s="20">
        <v>41146</v>
      </c>
    </row>
    <row r="241" spans="1:1">
      <c r="A241" s="20">
        <v>41147</v>
      </c>
    </row>
    <row r="242" spans="1:1">
      <c r="A242" s="20">
        <v>41148</v>
      </c>
    </row>
    <row r="243" spans="1:1">
      <c r="A243" s="20">
        <v>41149</v>
      </c>
    </row>
    <row r="244" spans="1:1">
      <c r="A244" s="20">
        <v>41150</v>
      </c>
    </row>
    <row r="245" spans="1:1">
      <c r="A245" s="20">
        <v>41151</v>
      </c>
    </row>
    <row r="246" spans="1:1">
      <c r="A246" s="20">
        <v>41152</v>
      </c>
    </row>
    <row r="247" spans="1:1">
      <c r="A247" s="20">
        <v>41153</v>
      </c>
    </row>
    <row r="248" spans="1:1">
      <c r="A248" s="20">
        <v>41154</v>
      </c>
    </row>
    <row r="249" spans="1:1">
      <c r="A249" s="20">
        <v>41155</v>
      </c>
    </row>
    <row r="250" spans="1:1">
      <c r="A250" s="20">
        <v>41156</v>
      </c>
    </row>
    <row r="251" spans="1:1">
      <c r="A251" s="20">
        <v>41157</v>
      </c>
    </row>
    <row r="252" spans="1:1">
      <c r="A252" s="20">
        <v>41158</v>
      </c>
    </row>
    <row r="253" spans="1:1">
      <c r="A253" s="20">
        <v>41159</v>
      </c>
    </row>
    <row r="254" spans="1:1">
      <c r="A254" s="20">
        <v>41160</v>
      </c>
    </row>
    <row r="255" spans="1:1">
      <c r="A255" s="20">
        <v>41161</v>
      </c>
    </row>
    <row r="256" spans="1:1">
      <c r="A256" s="20">
        <v>41162</v>
      </c>
    </row>
    <row r="257" spans="1:1">
      <c r="A257" s="20">
        <v>41163</v>
      </c>
    </row>
    <row r="258" spans="1:1">
      <c r="A258" s="20">
        <v>41164</v>
      </c>
    </row>
    <row r="259" spans="1:1">
      <c r="A259" s="20">
        <v>41165</v>
      </c>
    </row>
    <row r="260" spans="1:1">
      <c r="A260" s="20">
        <v>41166</v>
      </c>
    </row>
    <row r="261" spans="1:1">
      <c r="A261" s="20">
        <v>41167</v>
      </c>
    </row>
    <row r="262" spans="1:1">
      <c r="A262" s="20">
        <v>41168</v>
      </c>
    </row>
    <row r="263" spans="1:1">
      <c r="A263" s="20">
        <v>41169</v>
      </c>
    </row>
    <row r="264" spans="1:1">
      <c r="A264" s="20">
        <v>41170</v>
      </c>
    </row>
    <row r="265" spans="1:1">
      <c r="A265" s="20">
        <v>41171</v>
      </c>
    </row>
    <row r="266" spans="1:1">
      <c r="A266" s="20">
        <v>41172</v>
      </c>
    </row>
    <row r="267" spans="1:1">
      <c r="A267" s="20">
        <v>41173</v>
      </c>
    </row>
    <row r="268" spans="1:1">
      <c r="A268" s="20">
        <v>41174</v>
      </c>
    </row>
    <row r="269" spans="1:1">
      <c r="A269" s="20">
        <v>41175</v>
      </c>
    </row>
    <row r="270" spans="1:1">
      <c r="A270" s="20">
        <v>41176</v>
      </c>
    </row>
    <row r="271" spans="1:1">
      <c r="A271" s="20">
        <v>41177</v>
      </c>
    </row>
    <row r="272" spans="1:1">
      <c r="A272" s="20">
        <v>41178</v>
      </c>
    </row>
    <row r="273" spans="1:1">
      <c r="A273" s="20">
        <v>41179</v>
      </c>
    </row>
    <row r="274" spans="1:1">
      <c r="A274" s="20">
        <v>41180</v>
      </c>
    </row>
    <row r="275" spans="1:1">
      <c r="A275" s="20">
        <v>41181</v>
      </c>
    </row>
    <row r="276" spans="1:1">
      <c r="A276" s="20">
        <v>41182</v>
      </c>
    </row>
    <row r="277" spans="1:1">
      <c r="A277" s="20">
        <v>41183</v>
      </c>
    </row>
    <row r="278" spans="1:1">
      <c r="A278" s="20">
        <v>41184</v>
      </c>
    </row>
    <row r="279" spans="1:1">
      <c r="A279" s="20">
        <v>41185</v>
      </c>
    </row>
    <row r="280" spans="1:1">
      <c r="A280" s="20">
        <v>41186</v>
      </c>
    </row>
    <row r="281" spans="1:1">
      <c r="A281" s="20">
        <v>41187</v>
      </c>
    </row>
    <row r="282" spans="1:1">
      <c r="A282" s="20">
        <v>41188</v>
      </c>
    </row>
    <row r="283" spans="1:1">
      <c r="A283" s="20">
        <v>41189</v>
      </c>
    </row>
    <row r="284" spans="1:1">
      <c r="A284" s="20">
        <v>41190</v>
      </c>
    </row>
    <row r="285" spans="1:1">
      <c r="A285" s="20">
        <v>41191</v>
      </c>
    </row>
    <row r="286" spans="1:1">
      <c r="A286" s="20">
        <v>41192</v>
      </c>
    </row>
    <row r="287" spans="1:1">
      <c r="A287" s="20">
        <v>41193</v>
      </c>
    </row>
    <row r="288" spans="1:1">
      <c r="A288" s="20">
        <v>41194</v>
      </c>
    </row>
    <row r="289" spans="1:1">
      <c r="A289" s="20">
        <v>41195</v>
      </c>
    </row>
    <row r="290" spans="1:1">
      <c r="A290" s="20">
        <v>41196</v>
      </c>
    </row>
    <row r="291" spans="1:1">
      <c r="A291" s="20">
        <v>41197</v>
      </c>
    </row>
    <row r="292" spans="1:1">
      <c r="A292" s="20">
        <v>41198</v>
      </c>
    </row>
    <row r="293" spans="1:1">
      <c r="A293" s="20">
        <v>41199</v>
      </c>
    </row>
    <row r="294" spans="1:1">
      <c r="A294" s="20">
        <v>41200</v>
      </c>
    </row>
    <row r="295" spans="1:1">
      <c r="A295" s="20">
        <v>41201</v>
      </c>
    </row>
    <row r="296" spans="1:1">
      <c r="A296" s="20">
        <v>41202</v>
      </c>
    </row>
    <row r="297" spans="1:1">
      <c r="A297" s="20">
        <v>41203</v>
      </c>
    </row>
    <row r="298" spans="1:1">
      <c r="A298" s="20">
        <v>41204</v>
      </c>
    </row>
    <row r="299" spans="1:1">
      <c r="A299" s="20">
        <v>41205</v>
      </c>
    </row>
    <row r="300" spans="1:1">
      <c r="A300" s="20">
        <v>41206</v>
      </c>
    </row>
    <row r="301" spans="1:1">
      <c r="A301" s="20">
        <v>41207</v>
      </c>
    </row>
    <row r="302" spans="1:1">
      <c r="A302" s="20">
        <v>41208</v>
      </c>
    </row>
    <row r="303" spans="1:1">
      <c r="A303" s="20">
        <v>41209</v>
      </c>
    </row>
    <row r="304" spans="1:1">
      <c r="A304" s="20">
        <v>41210</v>
      </c>
    </row>
    <row r="305" spans="1:1">
      <c r="A305" s="20">
        <v>41211</v>
      </c>
    </row>
    <row r="306" spans="1:1">
      <c r="A306" s="20">
        <v>41212</v>
      </c>
    </row>
    <row r="307" spans="1:1">
      <c r="A307" s="20">
        <v>41213</v>
      </c>
    </row>
    <row r="308" spans="1:1">
      <c r="A308" s="20">
        <v>41214</v>
      </c>
    </row>
    <row r="309" spans="1:1">
      <c r="A309" s="20">
        <v>41215</v>
      </c>
    </row>
    <row r="310" spans="1:1">
      <c r="A310" s="20">
        <v>41216</v>
      </c>
    </row>
    <row r="311" spans="1:1">
      <c r="A311" s="20">
        <v>41217</v>
      </c>
    </row>
    <row r="312" spans="1:1">
      <c r="A312" s="20">
        <v>41218</v>
      </c>
    </row>
    <row r="313" spans="1:1">
      <c r="A313" s="20">
        <v>41219</v>
      </c>
    </row>
    <row r="314" spans="1:1">
      <c r="A314" s="20">
        <v>41220</v>
      </c>
    </row>
    <row r="315" spans="1:1">
      <c r="A315" s="20">
        <v>41221</v>
      </c>
    </row>
    <row r="316" spans="1:1">
      <c r="A316" s="20">
        <v>41222</v>
      </c>
    </row>
    <row r="317" spans="1:1">
      <c r="A317" s="20">
        <v>41223</v>
      </c>
    </row>
    <row r="318" spans="1:1">
      <c r="A318" s="20">
        <v>41224</v>
      </c>
    </row>
    <row r="319" spans="1:1">
      <c r="A319" s="20">
        <v>41225</v>
      </c>
    </row>
    <row r="320" spans="1:1">
      <c r="A320" s="20">
        <v>41226</v>
      </c>
    </row>
    <row r="321" spans="1:1">
      <c r="A321" s="20">
        <v>41227</v>
      </c>
    </row>
    <row r="322" spans="1:1">
      <c r="A322" s="20">
        <v>41228</v>
      </c>
    </row>
    <row r="323" spans="1:1">
      <c r="A323" s="20">
        <v>41229</v>
      </c>
    </row>
    <row r="324" spans="1:1">
      <c r="A324" s="20">
        <v>41230</v>
      </c>
    </row>
    <row r="325" spans="1:1">
      <c r="A325" s="20">
        <v>41231</v>
      </c>
    </row>
    <row r="326" spans="1:1">
      <c r="A326" s="20">
        <v>41232</v>
      </c>
    </row>
    <row r="327" spans="1:1">
      <c r="A327" s="20">
        <v>41233</v>
      </c>
    </row>
    <row r="328" spans="1:1">
      <c r="A328" s="20">
        <v>41234</v>
      </c>
    </row>
    <row r="329" spans="1:1">
      <c r="A329" s="20">
        <v>41235</v>
      </c>
    </row>
    <row r="330" spans="1:1">
      <c r="A330" s="20">
        <v>41236</v>
      </c>
    </row>
    <row r="331" spans="1:1">
      <c r="A331" s="20">
        <v>41237</v>
      </c>
    </row>
    <row r="332" spans="1:1">
      <c r="A332" s="20">
        <v>41238</v>
      </c>
    </row>
    <row r="333" spans="1:1">
      <c r="A333" s="20">
        <v>41239</v>
      </c>
    </row>
    <row r="334" spans="1:1">
      <c r="A334" s="20">
        <v>41240</v>
      </c>
    </row>
    <row r="335" spans="1:1">
      <c r="A335" s="20">
        <v>41241</v>
      </c>
    </row>
    <row r="336" spans="1:1">
      <c r="A336" s="20">
        <v>41242</v>
      </c>
    </row>
    <row r="337" spans="1:1">
      <c r="A337" s="20">
        <v>41243</v>
      </c>
    </row>
    <row r="338" spans="1:1">
      <c r="A338" s="20">
        <v>41244</v>
      </c>
    </row>
    <row r="339" spans="1:1">
      <c r="A339" s="20">
        <v>41245</v>
      </c>
    </row>
    <row r="340" spans="1:1">
      <c r="A340" s="20">
        <v>41246</v>
      </c>
    </row>
    <row r="341" spans="1:1">
      <c r="A341" s="20">
        <v>41247</v>
      </c>
    </row>
    <row r="342" spans="1:1">
      <c r="A342" s="20">
        <v>41248</v>
      </c>
    </row>
    <row r="343" spans="1:1">
      <c r="A343" s="20">
        <v>41249</v>
      </c>
    </row>
    <row r="344" spans="1:1">
      <c r="A344" s="20">
        <v>41250</v>
      </c>
    </row>
    <row r="345" spans="1:1">
      <c r="A345" s="20">
        <v>41251</v>
      </c>
    </row>
    <row r="346" spans="1:1">
      <c r="A346" s="20">
        <v>41252</v>
      </c>
    </row>
    <row r="347" spans="1:1">
      <c r="A347" s="20">
        <v>41253</v>
      </c>
    </row>
    <row r="348" spans="1:1">
      <c r="A348" s="20">
        <v>41254</v>
      </c>
    </row>
    <row r="349" spans="1:1">
      <c r="A349" s="20">
        <v>41255</v>
      </c>
    </row>
    <row r="350" spans="1:1">
      <c r="A350" s="20">
        <v>41256</v>
      </c>
    </row>
    <row r="351" spans="1:1">
      <c r="A351" s="20">
        <v>41257</v>
      </c>
    </row>
    <row r="352" spans="1:1">
      <c r="A352" s="20">
        <v>41258</v>
      </c>
    </row>
    <row r="353" spans="1:1">
      <c r="A353" s="20">
        <v>41259</v>
      </c>
    </row>
    <row r="354" spans="1:1">
      <c r="A354" s="20">
        <v>41260</v>
      </c>
    </row>
    <row r="355" spans="1:1">
      <c r="A355" s="20">
        <v>41261</v>
      </c>
    </row>
    <row r="356" spans="1:1">
      <c r="A356" s="20">
        <v>41262</v>
      </c>
    </row>
    <row r="357" spans="1:1">
      <c r="A357" s="20">
        <v>41263</v>
      </c>
    </row>
    <row r="358" spans="1:1">
      <c r="A358" s="20">
        <v>41264</v>
      </c>
    </row>
    <row r="359" spans="1:1">
      <c r="A359" s="20">
        <v>41265</v>
      </c>
    </row>
    <row r="360" spans="1:1">
      <c r="A360" s="20">
        <v>41266</v>
      </c>
    </row>
    <row r="361" spans="1:1">
      <c r="A361" s="20">
        <v>41267</v>
      </c>
    </row>
    <row r="362" spans="1:1">
      <c r="A362" s="20">
        <v>41268</v>
      </c>
    </row>
    <row r="363" spans="1:1">
      <c r="A363" s="20">
        <v>41269</v>
      </c>
    </row>
    <row r="364" spans="1:1">
      <c r="A364" s="20">
        <v>41270</v>
      </c>
    </row>
    <row r="365" spans="1:1">
      <c r="A365" s="20">
        <v>41271</v>
      </c>
    </row>
    <row r="366" spans="1:1">
      <c r="A366" s="20">
        <v>41272</v>
      </c>
    </row>
    <row r="367" spans="1:1">
      <c r="A367" s="20">
        <v>41273</v>
      </c>
    </row>
    <row r="368" spans="1:1">
      <c r="A368" s="20">
        <v>41274</v>
      </c>
    </row>
    <row r="369" spans="1:1">
      <c r="A369" s="20">
        <v>41275</v>
      </c>
    </row>
    <row r="370" spans="1:1">
      <c r="A370" s="20">
        <v>41276</v>
      </c>
    </row>
    <row r="371" spans="1:1">
      <c r="A371" s="20">
        <v>41277</v>
      </c>
    </row>
    <row r="372" spans="1:1">
      <c r="A372" s="20">
        <v>41278</v>
      </c>
    </row>
    <row r="373" spans="1:1">
      <c r="A373" s="20">
        <v>41279</v>
      </c>
    </row>
    <row r="374" spans="1:1">
      <c r="A374" s="20">
        <v>41280</v>
      </c>
    </row>
    <row r="375" spans="1:1">
      <c r="A375" s="20">
        <v>41281</v>
      </c>
    </row>
    <row r="376" spans="1:1">
      <c r="A376" s="20">
        <v>41282</v>
      </c>
    </row>
    <row r="377" spans="1:1">
      <c r="A377" s="20">
        <v>41283</v>
      </c>
    </row>
    <row r="378" spans="1:1">
      <c r="A378" s="20">
        <v>41284</v>
      </c>
    </row>
    <row r="379" spans="1:1">
      <c r="A379" s="20">
        <v>41285</v>
      </c>
    </row>
    <row r="380" spans="1:1">
      <c r="A380" s="20">
        <v>41286</v>
      </c>
    </row>
    <row r="381" spans="1:1">
      <c r="A381" s="20">
        <v>41287</v>
      </c>
    </row>
    <row r="382" spans="1:1">
      <c r="A382" s="20">
        <v>41288</v>
      </c>
    </row>
    <row r="383" spans="1:1">
      <c r="A383" s="20">
        <v>41289</v>
      </c>
    </row>
    <row r="384" spans="1:1">
      <c r="A384" s="20">
        <v>41290</v>
      </c>
    </row>
    <row r="385" spans="1:1">
      <c r="A385" s="20">
        <v>41291</v>
      </c>
    </row>
    <row r="386" spans="1:1">
      <c r="A386" s="20">
        <v>41292</v>
      </c>
    </row>
    <row r="387" spans="1:1">
      <c r="A387" s="20">
        <v>41293</v>
      </c>
    </row>
    <row r="388" spans="1:1">
      <c r="A388" s="20">
        <v>41294</v>
      </c>
    </row>
    <row r="389" spans="1:1">
      <c r="A389" s="20">
        <v>41295</v>
      </c>
    </row>
    <row r="390" spans="1:1">
      <c r="A390" s="20">
        <v>41296</v>
      </c>
    </row>
    <row r="391" spans="1:1">
      <c r="A391" s="20">
        <v>41297</v>
      </c>
    </row>
    <row r="392" spans="1:1">
      <c r="A392" s="20">
        <v>41298</v>
      </c>
    </row>
    <row r="393" spans="1:1">
      <c r="A393" s="20">
        <v>41299</v>
      </c>
    </row>
    <row r="394" spans="1:1">
      <c r="A394" s="20">
        <v>41300</v>
      </c>
    </row>
    <row r="395" spans="1:1">
      <c r="A395" s="20">
        <v>41301</v>
      </c>
    </row>
    <row r="396" spans="1:1">
      <c r="A396" s="20">
        <v>41302</v>
      </c>
    </row>
    <row r="397" spans="1:1">
      <c r="A397" s="20">
        <v>41303</v>
      </c>
    </row>
    <row r="398" spans="1:1">
      <c r="A398" s="20">
        <v>41304</v>
      </c>
    </row>
    <row r="399" spans="1:1">
      <c r="A399" s="20">
        <v>41305</v>
      </c>
    </row>
    <row r="400" spans="1:1">
      <c r="A400" s="20">
        <v>41306</v>
      </c>
    </row>
    <row r="401" spans="1:1">
      <c r="A401" s="20">
        <v>41307</v>
      </c>
    </row>
    <row r="402" spans="1:1">
      <c r="A402" s="20">
        <v>41308</v>
      </c>
    </row>
    <row r="403" spans="1:1">
      <c r="A403" s="20">
        <v>41309</v>
      </c>
    </row>
    <row r="404" spans="1:1">
      <c r="A404" s="20">
        <v>41310</v>
      </c>
    </row>
    <row r="405" spans="1:1">
      <c r="A405" s="20">
        <v>41311</v>
      </c>
    </row>
    <row r="406" spans="1:1">
      <c r="A406" s="20">
        <v>41312</v>
      </c>
    </row>
    <row r="407" spans="1:1">
      <c r="A407" s="20">
        <v>41313</v>
      </c>
    </row>
    <row r="408" spans="1:1">
      <c r="A408" s="20">
        <v>41314</v>
      </c>
    </row>
    <row r="409" spans="1:1">
      <c r="A409" s="20">
        <v>41315</v>
      </c>
    </row>
    <row r="410" spans="1:1">
      <c r="A410" s="20">
        <v>41316</v>
      </c>
    </row>
    <row r="411" spans="1:1">
      <c r="A411" s="20">
        <v>41317</v>
      </c>
    </row>
    <row r="412" spans="1:1">
      <c r="A412" s="20">
        <v>41318</v>
      </c>
    </row>
    <row r="413" spans="1:1">
      <c r="A413" s="20">
        <v>41319</v>
      </c>
    </row>
    <row r="414" spans="1:1">
      <c r="A414" s="20">
        <v>41320</v>
      </c>
    </row>
    <row r="415" spans="1:1">
      <c r="A415" s="20">
        <v>41321</v>
      </c>
    </row>
    <row r="416" spans="1:1">
      <c r="A416" s="20">
        <v>41322</v>
      </c>
    </row>
    <row r="417" spans="1:1">
      <c r="A417" s="20">
        <v>41323</v>
      </c>
    </row>
    <row r="418" spans="1:1">
      <c r="A418" s="20">
        <v>41324</v>
      </c>
    </row>
    <row r="419" spans="1:1">
      <c r="A419" s="20">
        <v>41325</v>
      </c>
    </row>
    <row r="420" spans="1:1">
      <c r="A420" s="20">
        <v>41326</v>
      </c>
    </row>
    <row r="421" spans="1:1">
      <c r="A421" s="20">
        <v>41327</v>
      </c>
    </row>
    <row r="422" spans="1:1">
      <c r="A422" s="20">
        <v>41328</v>
      </c>
    </row>
    <row r="423" spans="1:1">
      <c r="A423" s="20">
        <v>41329</v>
      </c>
    </row>
    <row r="424" spans="1:1">
      <c r="A424" s="20">
        <v>41330</v>
      </c>
    </row>
    <row r="425" spans="1:1">
      <c r="A425" s="20">
        <v>41331</v>
      </c>
    </row>
    <row r="426" spans="1:1">
      <c r="A426" s="20">
        <v>41332</v>
      </c>
    </row>
    <row r="427" spans="1:1">
      <c r="A427" s="20">
        <v>41333</v>
      </c>
    </row>
    <row r="428" spans="1:1">
      <c r="A428" s="20">
        <v>41334</v>
      </c>
    </row>
    <row r="429" spans="1:1">
      <c r="A429" s="20">
        <v>41335</v>
      </c>
    </row>
    <row r="430" spans="1:1">
      <c r="A430" s="20">
        <v>41336</v>
      </c>
    </row>
    <row r="431" spans="1:1">
      <c r="A431" s="20">
        <v>41337</v>
      </c>
    </row>
    <row r="432" spans="1:1">
      <c r="A432" s="20">
        <v>41338</v>
      </c>
    </row>
    <row r="433" spans="1:1">
      <c r="A433" s="20">
        <v>41339</v>
      </c>
    </row>
    <row r="434" spans="1:1">
      <c r="A434" s="20">
        <v>41340</v>
      </c>
    </row>
    <row r="435" spans="1:1">
      <c r="A435" s="20">
        <v>41341</v>
      </c>
    </row>
    <row r="436" spans="1:1">
      <c r="A436" s="20">
        <v>41342</v>
      </c>
    </row>
    <row r="437" spans="1:1">
      <c r="A437" s="20">
        <v>41343</v>
      </c>
    </row>
    <row r="438" spans="1:1">
      <c r="A438" s="20">
        <v>41344</v>
      </c>
    </row>
    <row r="439" spans="1:1">
      <c r="A439" s="20">
        <v>41345</v>
      </c>
    </row>
    <row r="440" spans="1:1">
      <c r="A440" s="20">
        <v>41346</v>
      </c>
    </row>
    <row r="441" spans="1:1">
      <c r="A441" s="20">
        <v>41347</v>
      </c>
    </row>
    <row r="442" spans="1:1">
      <c r="A442" s="20">
        <v>41348</v>
      </c>
    </row>
    <row r="443" spans="1:1">
      <c r="A443" s="20">
        <v>41349</v>
      </c>
    </row>
    <row r="444" spans="1:1">
      <c r="A444" s="20">
        <v>41350</v>
      </c>
    </row>
    <row r="445" spans="1:1">
      <c r="A445" s="20">
        <v>41351</v>
      </c>
    </row>
    <row r="446" spans="1:1">
      <c r="A446" s="20">
        <v>41352</v>
      </c>
    </row>
    <row r="447" spans="1:1">
      <c r="A447" s="20">
        <v>41353</v>
      </c>
    </row>
    <row r="448" spans="1:1">
      <c r="A448" s="20">
        <v>41354</v>
      </c>
    </row>
    <row r="449" spans="1:1">
      <c r="A449" s="20">
        <v>41355</v>
      </c>
    </row>
    <row r="450" spans="1:1">
      <c r="A450" s="20">
        <v>41356</v>
      </c>
    </row>
    <row r="451" spans="1:1">
      <c r="A451" s="20">
        <v>41357</v>
      </c>
    </row>
    <row r="452" spans="1:1">
      <c r="A452" s="20">
        <v>41358</v>
      </c>
    </row>
    <row r="453" spans="1:1">
      <c r="A453" s="20">
        <v>41359</v>
      </c>
    </row>
    <row r="454" spans="1:1">
      <c r="A454" s="20">
        <v>41360</v>
      </c>
    </row>
    <row r="455" spans="1:1">
      <c r="A455" s="20">
        <v>41361</v>
      </c>
    </row>
    <row r="456" spans="1:1">
      <c r="A456" s="20">
        <v>41362</v>
      </c>
    </row>
    <row r="457" spans="1:1">
      <c r="A457" s="20">
        <v>41363</v>
      </c>
    </row>
    <row r="458" spans="1:1">
      <c r="A458" s="20">
        <v>41364</v>
      </c>
    </row>
    <row r="459" spans="1:1">
      <c r="A459" s="20">
        <v>41365</v>
      </c>
    </row>
    <row r="460" spans="1:1">
      <c r="A460" s="20">
        <v>41366</v>
      </c>
    </row>
    <row r="461" spans="1:1">
      <c r="A461" s="20">
        <v>41367</v>
      </c>
    </row>
    <row r="462" spans="1:1">
      <c r="A462" s="20">
        <v>41368</v>
      </c>
    </row>
    <row r="463" spans="1:1">
      <c r="A463" s="20">
        <v>41369</v>
      </c>
    </row>
    <row r="464" spans="1:1">
      <c r="A464" s="20">
        <v>41370</v>
      </c>
    </row>
    <row r="465" spans="1:1">
      <c r="A465" s="20">
        <v>41371</v>
      </c>
    </row>
    <row r="466" spans="1:1">
      <c r="A466" s="20">
        <v>41372</v>
      </c>
    </row>
    <row r="467" spans="1:1">
      <c r="A467" s="20">
        <v>41373</v>
      </c>
    </row>
    <row r="468" spans="1:1">
      <c r="A468" s="20">
        <v>41374</v>
      </c>
    </row>
    <row r="469" spans="1:1">
      <c r="A469" s="20">
        <v>41375</v>
      </c>
    </row>
    <row r="470" spans="1:1">
      <c r="A470" s="20">
        <v>41376</v>
      </c>
    </row>
    <row r="471" spans="1:1">
      <c r="A471" s="20">
        <v>41377</v>
      </c>
    </row>
    <row r="472" spans="1:1">
      <c r="A472" s="20">
        <v>41378</v>
      </c>
    </row>
    <row r="473" spans="1:1">
      <c r="A473" s="20">
        <v>41379</v>
      </c>
    </row>
    <row r="474" spans="1:1">
      <c r="A474" s="20">
        <v>41380</v>
      </c>
    </row>
    <row r="475" spans="1:1">
      <c r="A475" s="20">
        <v>41381</v>
      </c>
    </row>
    <row r="476" spans="1:1">
      <c r="A476" s="20">
        <v>41382</v>
      </c>
    </row>
    <row r="477" spans="1:1">
      <c r="A477" s="20">
        <v>41383</v>
      </c>
    </row>
    <row r="478" spans="1:1">
      <c r="A478" s="20">
        <v>41384</v>
      </c>
    </row>
    <row r="479" spans="1:1">
      <c r="A479" s="20">
        <v>41385</v>
      </c>
    </row>
    <row r="480" spans="1:1">
      <c r="A480" s="20">
        <v>41386</v>
      </c>
    </row>
    <row r="481" spans="1:1">
      <c r="A481" s="20">
        <v>41387</v>
      </c>
    </row>
    <row r="482" spans="1:1">
      <c r="A482" s="20">
        <v>41388</v>
      </c>
    </row>
    <row r="483" spans="1:1">
      <c r="A483" s="20">
        <v>41389</v>
      </c>
    </row>
    <row r="484" spans="1:1">
      <c r="A484" s="20">
        <v>41390</v>
      </c>
    </row>
    <row r="485" spans="1:1">
      <c r="A485" s="20">
        <v>41391</v>
      </c>
    </row>
    <row r="486" spans="1:1">
      <c r="A486" s="20">
        <v>41392</v>
      </c>
    </row>
    <row r="487" spans="1:1">
      <c r="A487" s="20">
        <v>41393</v>
      </c>
    </row>
    <row r="488" spans="1:1">
      <c r="A488" s="20">
        <v>41394</v>
      </c>
    </row>
    <row r="489" spans="1:1">
      <c r="A489" s="20">
        <v>41395</v>
      </c>
    </row>
    <row r="490" spans="1:1">
      <c r="A490" s="20">
        <v>41396</v>
      </c>
    </row>
    <row r="491" spans="1:1">
      <c r="A491" s="20">
        <v>41397</v>
      </c>
    </row>
    <row r="492" spans="1:1">
      <c r="A492" s="20">
        <v>41398</v>
      </c>
    </row>
    <row r="493" spans="1:1">
      <c r="A493" s="20">
        <v>41399</v>
      </c>
    </row>
    <row r="494" spans="1:1">
      <c r="A494" s="20">
        <v>41400</v>
      </c>
    </row>
    <row r="495" spans="1:1">
      <c r="A495" s="20">
        <v>41401</v>
      </c>
    </row>
    <row r="496" spans="1:1">
      <c r="A496" s="20">
        <v>41402</v>
      </c>
    </row>
    <row r="497" spans="1:1">
      <c r="A497" s="20">
        <v>41403</v>
      </c>
    </row>
    <row r="498" spans="1:1">
      <c r="A498" s="20">
        <v>41404</v>
      </c>
    </row>
    <row r="499" spans="1:1">
      <c r="A499" s="20">
        <v>41405</v>
      </c>
    </row>
    <row r="500" spans="1:1">
      <c r="A500" s="20">
        <v>41406</v>
      </c>
    </row>
    <row r="501" spans="1:1">
      <c r="A501" s="20">
        <v>41407</v>
      </c>
    </row>
    <row r="502" spans="1:1">
      <c r="A502" s="20">
        <v>41408</v>
      </c>
    </row>
    <row r="503" spans="1:1">
      <c r="A503" s="20">
        <v>41409</v>
      </c>
    </row>
    <row r="504" spans="1:1">
      <c r="A504" s="20">
        <v>41410</v>
      </c>
    </row>
    <row r="505" spans="1:1">
      <c r="A505" s="20">
        <v>41411</v>
      </c>
    </row>
    <row r="506" spans="1:1">
      <c r="A506" s="20">
        <v>41412</v>
      </c>
    </row>
    <row r="507" spans="1:1">
      <c r="A507" s="20">
        <v>41413</v>
      </c>
    </row>
    <row r="508" spans="1:1">
      <c r="A508" s="20">
        <v>41414</v>
      </c>
    </row>
    <row r="509" spans="1:1">
      <c r="A509" s="20">
        <v>41415</v>
      </c>
    </row>
    <row r="510" spans="1:1">
      <c r="A510" s="20">
        <v>41416</v>
      </c>
    </row>
    <row r="511" spans="1:1">
      <c r="A511" s="20">
        <v>41417</v>
      </c>
    </row>
    <row r="512" spans="1:1">
      <c r="A512" s="20">
        <v>41418</v>
      </c>
    </row>
    <row r="513" spans="1:1">
      <c r="A513" s="20">
        <v>41419</v>
      </c>
    </row>
    <row r="514" spans="1:1">
      <c r="A514" s="20">
        <v>41420</v>
      </c>
    </row>
    <row r="515" spans="1:1">
      <c r="A515" s="20">
        <v>41421</v>
      </c>
    </row>
    <row r="516" spans="1:1">
      <c r="A516" s="20">
        <v>41422</v>
      </c>
    </row>
    <row r="517" spans="1:1">
      <c r="A517" s="20">
        <v>41423</v>
      </c>
    </row>
    <row r="518" spans="1:1">
      <c r="A518" s="20">
        <v>41424</v>
      </c>
    </row>
    <row r="519" spans="1:1">
      <c r="A519" s="20">
        <v>41425</v>
      </c>
    </row>
    <row r="520" spans="1:1">
      <c r="A520" s="20">
        <v>41426</v>
      </c>
    </row>
    <row r="521" spans="1:1">
      <c r="A521" s="20">
        <v>41427</v>
      </c>
    </row>
    <row r="522" spans="1:1">
      <c r="A522" s="20">
        <v>41428</v>
      </c>
    </row>
    <row r="523" spans="1:1">
      <c r="A523" s="20">
        <v>41429</v>
      </c>
    </row>
    <row r="524" spans="1:1">
      <c r="A524" s="20">
        <v>41430</v>
      </c>
    </row>
    <row r="525" spans="1:1">
      <c r="A525" s="20">
        <v>41431</v>
      </c>
    </row>
    <row r="526" spans="1:1">
      <c r="A526" s="20">
        <v>41432</v>
      </c>
    </row>
    <row r="527" spans="1:1">
      <c r="A527" s="20">
        <v>41433</v>
      </c>
    </row>
    <row r="528" spans="1:1">
      <c r="A528" s="20">
        <v>41434</v>
      </c>
    </row>
    <row r="529" spans="1:1">
      <c r="A529" s="20">
        <v>41435</v>
      </c>
    </row>
    <row r="530" spans="1:1">
      <c r="A530" s="20">
        <v>41436</v>
      </c>
    </row>
    <row r="531" spans="1:1">
      <c r="A531" s="20">
        <v>41437</v>
      </c>
    </row>
    <row r="532" spans="1:1">
      <c r="A532" s="20">
        <v>41438</v>
      </c>
    </row>
    <row r="533" spans="1:1">
      <c r="A533" s="20">
        <v>41439</v>
      </c>
    </row>
    <row r="534" spans="1:1">
      <c r="A534" s="20">
        <v>41440</v>
      </c>
    </row>
    <row r="535" spans="1:1">
      <c r="A535" s="20">
        <v>41441</v>
      </c>
    </row>
    <row r="536" spans="1:1">
      <c r="A536" s="20">
        <v>41442</v>
      </c>
    </row>
    <row r="537" spans="1:1">
      <c r="A537" s="20">
        <v>41443</v>
      </c>
    </row>
    <row r="538" spans="1:1">
      <c r="A538" s="20">
        <v>41444</v>
      </c>
    </row>
    <row r="539" spans="1:1">
      <c r="A539" s="20">
        <v>41445</v>
      </c>
    </row>
    <row r="540" spans="1:1">
      <c r="A540" s="20">
        <v>41446</v>
      </c>
    </row>
    <row r="541" spans="1:1">
      <c r="A541" s="20">
        <v>41447</v>
      </c>
    </row>
    <row r="542" spans="1:1">
      <c r="A542" s="20">
        <v>41448</v>
      </c>
    </row>
    <row r="543" spans="1:1">
      <c r="A543" s="20">
        <v>41449</v>
      </c>
    </row>
    <row r="544" spans="1:1">
      <c r="A544" s="20">
        <v>41450</v>
      </c>
    </row>
    <row r="545" spans="1:1">
      <c r="A545" s="20">
        <v>41451</v>
      </c>
    </row>
    <row r="546" spans="1:1">
      <c r="A546" s="20">
        <v>41452</v>
      </c>
    </row>
    <row r="547" spans="1:1">
      <c r="A547" s="20">
        <v>41453</v>
      </c>
    </row>
    <row r="548" spans="1:1">
      <c r="A548" s="20">
        <v>41454</v>
      </c>
    </row>
    <row r="549" spans="1:1">
      <c r="A549" s="20">
        <v>41455</v>
      </c>
    </row>
    <row r="550" spans="1:1">
      <c r="A550" s="20">
        <v>41456</v>
      </c>
    </row>
    <row r="551" spans="1:1">
      <c r="A551" s="20">
        <v>41457</v>
      </c>
    </row>
    <row r="552" spans="1:1">
      <c r="A552" s="20">
        <v>41458</v>
      </c>
    </row>
    <row r="553" spans="1:1">
      <c r="A553" s="20">
        <v>41459</v>
      </c>
    </row>
    <row r="554" spans="1:1">
      <c r="A554" s="20">
        <v>41460</v>
      </c>
    </row>
    <row r="555" spans="1:1">
      <c r="A555" s="20">
        <v>41461</v>
      </c>
    </row>
    <row r="556" spans="1:1">
      <c r="A556" s="20">
        <v>41462</v>
      </c>
    </row>
    <row r="557" spans="1:1">
      <c r="A557" s="20">
        <v>41463</v>
      </c>
    </row>
    <row r="558" spans="1:1">
      <c r="A558" s="20">
        <v>41464</v>
      </c>
    </row>
    <row r="559" spans="1:1">
      <c r="A559" s="20">
        <v>41465</v>
      </c>
    </row>
    <row r="560" spans="1:1">
      <c r="A560" s="20">
        <v>41466</v>
      </c>
    </row>
    <row r="561" spans="1:1">
      <c r="A561" s="20">
        <v>41467</v>
      </c>
    </row>
    <row r="562" spans="1:1">
      <c r="A562" s="20">
        <v>41468</v>
      </c>
    </row>
    <row r="563" spans="1:1">
      <c r="A563" s="20">
        <v>41469</v>
      </c>
    </row>
    <row r="564" spans="1:1">
      <c r="A564" s="20">
        <v>41470</v>
      </c>
    </row>
    <row r="565" spans="1:1">
      <c r="A565" s="20">
        <v>41471</v>
      </c>
    </row>
    <row r="566" spans="1:1">
      <c r="A566" s="20">
        <v>41472</v>
      </c>
    </row>
    <row r="567" spans="1:1">
      <c r="A567" s="20">
        <v>41473</v>
      </c>
    </row>
    <row r="568" spans="1:1">
      <c r="A568" s="20">
        <v>41474</v>
      </c>
    </row>
    <row r="569" spans="1:1">
      <c r="A569" s="20">
        <v>41475</v>
      </c>
    </row>
    <row r="570" spans="1:1">
      <c r="A570" s="20">
        <v>41476</v>
      </c>
    </row>
    <row r="571" spans="1:1">
      <c r="A571" s="20">
        <v>41477</v>
      </c>
    </row>
    <row r="572" spans="1:1">
      <c r="A572" s="20">
        <v>41478</v>
      </c>
    </row>
    <row r="573" spans="1:1">
      <c r="A573" s="20">
        <v>41479</v>
      </c>
    </row>
    <row r="574" spans="1:1">
      <c r="A574" s="20">
        <v>41480</v>
      </c>
    </row>
    <row r="575" spans="1:1">
      <c r="A575" s="20">
        <v>41481</v>
      </c>
    </row>
    <row r="576" spans="1:1">
      <c r="A576" s="20">
        <v>41482</v>
      </c>
    </row>
    <row r="577" spans="1:1">
      <c r="A577" s="20">
        <v>41483</v>
      </c>
    </row>
    <row r="578" spans="1:1">
      <c r="A578" s="20">
        <v>41484</v>
      </c>
    </row>
    <row r="579" spans="1:1">
      <c r="A579" s="20">
        <v>41485</v>
      </c>
    </row>
    <row r="580" spans="1:1">
      <c r="A580" s="20">
        <v>41486</v>
      </c>
    </row>
    <row r="581" spans="1:1">
      <c r="A581" s="20">
        <v>41487</v>
      </c>
    </row>
    <row r="582" spans="1:1">
      <c r="A582" s="20">
        <v>41488</v>
      </c>
    </row>
    <row r="583" spans="1:1">
      <c r="A583" s="20">
        <v>41489</v>
      </c>
    </row>
    <row r="584" spans="1:1">
      <c r="A584" s="20">
        <v>41490</v>
      </c>
    </row>
    <row r="585" spans="1:1">
      <c r="A585" s="20">
        <v>41491</v>
      </c>
    </row>
    <row r="586" spans="1:1">
      <c r="A586" s="20">
        <v>41492</v>
      </c>
    </row>
    <row r="587" spans="1:1">
      <c r="A587" s="20">
        <v>41493</v>
      </c>
    </row>
    <row r="588" spans="1:1">
      <c r="A588" s="20">
        <v>41494</v>
      </c>
    </row>
    <row r="589" spans="1:1">
      <c r="A589" s="20">
        <v>41495</v>
      </c>
    </row>
    <row r="590" spans="1:1">
      <c r="A590" s="20">
        <v>41496</v>
      </c>
    </row>
    <row r="591" spans="1:1">
      <c r="A591" s="20">
        <v>41497</v>
      </c>
    </row>
    <row r="592" spans="1:1">
      <c r="A592" s="20">
        <v>41498</v>
      </c>
    </row>
    <row r="593" spans="1:1">
      <c r="A593" s="20">
        <v>41499</v>
      </c>
    </row>
    <row r="594" spans="1:1">
      <c r="A594" s="20">
        <v>41500</v>
      </c>
    </row>
    <row r="595" spans="1:1">
      <c r="A595" s="20">
        <v>41501</v>
      </c>
    </row>
    <row r="596" spans="1:1">
      <c r="A596" s="20">
        <v>41502</v>
      </c>
    </row>
    <row r="597" spans="1:1">
      <c r="A597" s="20">
        <v>41503</v>
      </c>
    </row>
    <row r="598" spans="1:1">
      <c r="A598" s="20">
        <v>41504</v>
      </c>
    </row>
    <row r="599" spans="1:1">
      <c r="A599" s="20">
        <v>41505</v>
      </c>
    </row>
    <row r="600" spans="1:1">
      <c r="A600" s="20">
        <v>41506</v>
      </c>
    </row>
    <row r="601" spans="1:1">
      <c r="A601" s="20">
        <v>41507</v>
      </c>
    </row>
    <row r="602" spans="1:1">
      <c r="A602" s="20">
        <v>41508</v>
      </c>
    </row>
    <row r="603" spans="1:1">
      <c r="A603" s="20">
        <v>41509</v>
      </c>
    </row>
    <row r="604" spans="1:1">
      <c r="A604" s="20">
        <v>41510</v>
      </c>
    </row>
    <row r="605" spans="1:1">
      <c r="A605" s="20">
        <v>41511</v>
      </c>
    </row>
    <row r="606" spans="1:1">
      <c r="A606" s="20">
        <v>41512</v>
      </c>
    </row>
    <row r="607" spans="1:1">
      <c r="A607" s="20">
        <v>41513</v>
      </c>
    </row>
    <row r="608" spans="1:1">
      <c r="A608" s="20">
        <v>41514</v>
      </c>
    </row>
    <row r="609" spans="1:1">
      <c r="A609" s="20">
        <v>41515</v>
      </c>
    </row>
    <row r="610" spans="1:1">
      <c r="A610" s="20">
        <v>41516</v>
      </c>
    </row>
    <row r="611" spans="1:1">
      <c r="A611" s="20">
        <v>41517</v>
      </c>
    </row>
    <row r="612" spans="1:1">
      <c r="A612" s="20">
        <v>41518</v>
      </c>
    </row>
    <row r="613" spans="1:1">
      <c r="A613" s="20">
        <v>41519</v>
      </c>
    </row>
    <row r="614" spans="1:1">
      <c r="A614" s="20">
        <v>41520</v>
      </c>
    </row>
    <row r="615" spans="1:1">
      <c r="A615" s="20">
        <v>41521</v>
      </c>
    </row>
    <row r="616" spans="1:1">
      <c r="A616" s="20">
        <v>41522</v>
      </c>
    </row>
    <row r="617" spans="1:1">
      <c r="A617" s="20">
        <v>41523</v>
      </c>
    </row>
    <row r="618" spans="1:1">
      <c r="A618" s="20">
        <v>41524</v>
      </c>
    </row>
    <row r="619" spans="1:1">
      <c r="A619" s="20">
        <v>41525</v>
      </c>
    </row>
    <row r="620" spans="1:1">
      <c r="A620" s="20">
        <v>41526</v>
      </c>
    </row>
    <row r="621" spans="1:1">
      <c r="A621" s="20">
        <v>41527</v>
      </c>
    </row>
    <row r="622" spans="1:1">
      <c r="A622" s="20">
        <v>41528</v>
      </c>
    </row>
    <row r="623" spans="1:1">
      <c r="A623" s="20">
        <v>41529</v>
      </c>
    </row>
    <row r="624" spans="1:1">
      <c r="A624" s="20">
        <v>41530</v>
      </c>
    </row>
    <row r="625" spans="1:1">
      <c r="A625" s="20">
        <v>41531</v>
      </c>
    </row>
    <row r="626" spans="1:1">
      <c r="A626" s="20">
        <v>41532</v>
      </c>
    </row>
    <row r="627" spans="1:1">
      <c r="A627" s="20">
        <v>41533</v>
      </c>
    </row>
    <row r="628" spans="1:1">
      <c r="A628" s="20">
        <v>41534</v>
      </c>
    </row>
    <row r="629" spans="1:1">
      <c r="A629" s="20">
        <v>41535</v>
      </c>
    </row>
    <row r="630" spans="1:1">
      <c r="A630" s="20">
        <v>41536</v>
      </c>
    </row>
    <row r="631" spans="1:1">
      <c r="A631" s="20">
        <v>41537</v>
      </c>
    </row>
    <row r="632" spans="1:1">
      <c r="A632" s="20">
        <v>41538</v>
      </c>
    </row>
    <row r="633" spans="1:1">
      <c r="A633" s="20">
        <v>41539</v>
      </c>
    </row>
    <row r="634" spans="1:1">
      <c r="A634" s="20">
        <v>41540</v>
      </c>
    </row>
    <row r="635" spans="1:1">
      <c r="A635" s="20">
        <v>41541</v>
      </c>
    </row>
    <row r="636" spans="1:1">
      <c r="A636" s="20">
        <v>41542</v>
      </c>
    </row>
    <row r="637" spans="1:1">
      <c r="A637" s="20">
        <v>41543</v>
      </c>
    </row>
    <row r="638" spans="1:1">
      <c r="A638" s="20">
        <v>41544</v>
      </c>
    </row>
    <row r="639" spans="1:1">
      <c r="A639" s="20">
        <v>41545</v>
      </c>
    </row>
    <row r="640" spans="1:1">
      <c r="A640" s="20">
        <v>41546</v>
      </c>
    </row>
    <row r="641" spans="1:1">
      <c r="A641" s="20">
        <v>41547</v>
      </c>
    </row>
    <row r="642" spans="1:1">
      <c r="A642" s="20">
        <v>41548</v>
      </c>
    </row>
    <row r="643" spans="1:1">
      <c r="A643" s="20">
        <v>41549</v>
      </c>
    </row>
    <row r="644" spans="1:1">
      <c r="A644" s="20">
        <v>41550</v>
      </c>
    </row>
    <row r="645" spans="1:1">
      <c r="A645" s="20">
        <v>41551</v>
      </c>
    </row>
    <row r="646" spans="1:1">
      <c r="A646" s="20">
        <v>41552</v>
      </c>
    </row>
    <row r="647" spans="1:1">
      <c r="A647" s="20">
        <v>41553</v>
      </c>
    </row>
    <row r="648" spans="1:1">
      <c r="A648" s="20">
        <v>41554</v>
      </c>
    </row>
    <row r="649" spans="1:1">
      <c r="A649" s="20">
        <v>41555</v>
      </c>
    </row>
    <row r="650" spans="1:1">
      <c r="A650" s="20">
        <v>41556</v>
      </c>
    </row>
    <row r="651" spans="1:1">
      <c r="A651" s="20">
        <v>41557</v>
      </c>
    </row>
    <row r="652" spans="1:1">
      <c r="A652" s="20">
        <v>41558</v>
      </c>
    </row>
    <row r="653" spans="1:1">
      <c r="A653" s="20">
        <v>41559</v>
      </c>
    </row>
    <row r="654" spans="1:1">
      <c r="A654" s="20">
        <v>41560</v>
      </c>
    </row>
    <row r="655" spans="1:1">
      <c r="A655" s="20">
        <v>41561</v>
      </c>
    </row>
    <row r="656" spans="1:1">
      <c r="A656" s="20">
        <v>41562</v>
      </c>
    </row>
    <row r="657" spans="1:1">
      <c r="A657" s="20">
        <v>41563</v>
      </c>
    </row>
    <row r="658" spans="1:1">
      <c r="A658" s="20">
        <v>41564</v>
      </c>
    </row>
    <row r="659" spans="1:1">
      <c r="A659" s="20">
        <v>41565</v>
      </c>
    </row>
    <row r="660" spans="1:1">
      <c r="A660" s="20">
        <v>41566</v>
      </c>
    </row>
    <row r="661" spans="1:1">
      <c r="A661" s="20">
        <v>41567</v>
      </c>
    </row>
    <row r="662" spans="1:1">
      <c r="A662" s="20">
        <v>41568</v>
      </c>
    </row>
    <row r="663" spans="1:1">
      <c r="A663" s="20">
        <v>41569</v>
      </c>
    </row>
    <row r="664" spans="1:1">
      <c r="A664" s="20">
        <v>41570</v>
      </c>
    </row>
    <row r="665" spans="1:1">
      <c r="A665" s="20">
        <v>41571</v>
      </c>
    </row>
    <row r="666" spans="1:1">
      <c r="A666" s="20">
        <v>41572</v>
      </c>
    </row>
    <row r="667" spans="1:1">
      <c r="A667" s="20">
        <v>41573</v>
      </c>
    </row>
    <row r="668" spans="1:1">
      <c r="A668" s="20">
        <v>41574</v>
      </c>
    </row>
    <row r="669" spans="1:1">
      <c r="A669" s="20">
        <v>41575</v>
      </c>
    </row>
    <row r="670" spans="1:1">
      <c r="A670" s="20">
        <v>41576</v>
      </c>
    </row>
    <row r="671" spans="1:1">
      <c r="A671" s="20">
        <v>41577</v>
      </c>
    </row>
    <row r="672" spans="1:1">
      <c r="A672" s="20">
        <v>41578</v>
      </c>
    </row>
    <row r="673" spans="1:1">
      <c r="A673" s="20">
        <v>41579</v>
      </c>
    </row>
    <row r="674" spans="1:1">
      <c r="A674" s="20">
        <v>41580</v>
      </c>
    </row>
    <row r="675" spans="1:1">
      <c r="A675" s="20">
        <v>41581</v>
      </c>
    </row>
    <row r="676" spans="1:1">
      <c r="A676" s="20">
        <v>41582</v>
      </c>
    </row>
    <row r="677" spans="1:1">
      <c r="A677" s="20">
        <v>41583</v>
      </c>
    </row>
    <row r="678" spans="1:1">
      <c r="A678" s="20">
        <v>41584</v>
      </c>
    </row>
    <row r="679" spans="1:1">
      <c r="A679" s="20">
        <v>41585</v>
      </c>
    </row>
    <row r="680" spans="1:1">
      <c r="A680" s="20">
        <v>41586</v>
      </c>
    </row>
    <row r="681" spans="1:1">
      <c r="A681" s="20">
        <v>41587</v>
      </c>
    </row>
    <row r="682" spans="1:1">
      <c r="A682" s="20">
        <v>41588</v>
      </c>
    </row>
    <row r="683" spans="1:1">
      <c r="A683" s="20">
        <v>41589</v>
      </c>
    </row>
    <row r="684" spans="1:1">
      <c r="A684" s="20">
        <v>41590</v>
      </c>
    </row>
    <row r="685" spans="1:1">
      <c r="A685" s="20">
        <v>41591</v>
      </c>
    </row>
    <row r="686" spans="1:1">
      <c r="A686" s="20">
        <v>41592</v>
      </c>
    </row>
    <row r="687" spans="1:1">
      <c r="A687" s="20">
        <v>41593</v>
      </c>
    </row>
    <row r="688" spans="1:1">
      <c r="A688" s="20">
        <v>41594</v>
      </c>
    </row>
    <row r="689" spans="1:1">
      <c r="A689" s="20">
        <v>41595</v>
      </c>
    </row>
    <row r="690" spans="1:1">
      <c r="A690" s="20">
        <v>41596</v>
      </c>
    </row>
    <row r="691" spans="1:1">
      <c r="A691" s="20">
        <v>41597</v>
      </c>
    </row>
    <row r="692" spans="1:1">
      <c r="A692" s="20">
        <v>41598</v>
      </c>
    </row>
    <row r="693" spans="1:1">
      <c r="A693" s="20">
        <v>41599</v>
      </c>
    </row>
    <row r="694" spans="1:1">
      <c r="A694" s="20">
        <v>41600</v>
      </c>
    </row>
    <row r="695" spans="1:1">
      <c r="A695" s="20">
        <v>41601</v>
      </c>
    </row>
    <row r="696" spans="1:1">
      <c r="A696" s="20">
        <v>41602</v>
      </c>
    </row>
    <row r="697" spans="1:1">
      <c r="A697" s="20">
        <v>41603</v>
      </c>
    </row>
    <row r="698" spans="1:1">
      <c r="A698" s="20">
        <v>41604</v>
      </c>
    </row>
    <row r="699" spans="1:1">
      <c r="A699" s="20">
        <v>41605</v>
      </c>
    </row>
    <row r="700" spans="1:1">
      <c r="A700" s="20">
        <v>41606</v>
      </c>
    </row>
    <row r="701" spans="1:1">
      <c r="A701" s="20">
        <v>41607</v>
      </c>
    </row>
    <row r="702" spans="1:1">
      <c r="A702" s="20">
        <v>41608</v>
      </c>
    </row>
    <row r="703" spans="1:1">
      <c r="A703" s="20">
        <v>41609</v>
      </c>
    </row>
    <row r="704" spans="1:1">
      <c r="A704" s="20">
        <v>41610</v>
      </c>
    </row>
    <row r="705" spans="1:1">
      <c r="A705" s="20">
        <v>41611</v>
      </c>
    </row>
    <row r="706" spans="1:1">
      <c r="A706" s="20">
        <v>41612</v>
      </c>
    </row>
    <row r="707" spans="1:1">
      <c r="A707" s="20">
        <v>41613</v>
      </c>
    </row>
    <row r="708" spans="1:1">
      <c r="A708" s="20">
        <v>41614</v>
      </c>
    </row>
    <row r="709" spans="1:1">
      <c r="A709" s="20">
        <v>41615</v>
      </c>
    </row>
    <row r="710" spans="1:1">
      <c r="A710" s="20">
        <v>41616</v>
      </c>
    </row>
    <row r="711" spans="1:1">
      <c r="A711" s="20">
        <v>41617</v>
      </c>
    </row>
    <row r="712" spans="1:1">
      <c r="A712" s="20">
        <v>41618</v>
      </c>
    </row>
    <row r="713" spans="1:1">
      <c r="A713" s="20">
        <v>41619</v>
      </c>
    </row>
    <row r="714" spans="1:1">
      <c r="A714" s="20">
        <v>41620</v>
      </c>
    </row>
    <row r="715" spans="1:1">
      <c r="A715" s="20">
        <v>41621</v>
      </c>
    </row>
    <row r="716" spans="1:1">
      <c r="A716" s="20">
        <v>41622</v>
      </c>
    </row>
    <row r="717" spans="1:1">
      <c r="A717" s="20">
        <v>41623</v>
      </c>
    </row>
    <row r="718" spans="1:1">
      <c r="A718" s="20">
        <v>41624</v>
      </c>
    </row>
    <row r="719" spans="1:1">
      <c r="A719" s="20">
        <v>41625</v>
      </c>
    </row>
    <row r="720" spans="1:1">
      <c r="A720" s="20">
        <v>41626</v>
      </c>
    </row>
    <row r="721" spans="1:1">
      <c r="A721" s="20">
        <v>41627</v>
      </c>
    </row>
    <row r="722" spans="1:1">
      <c r="A722" s="20">
        <v>41628</v>
      </c>
    </row>
    <row r="723" spans="1:1">
      <c r="A723" s="20">
        <v>41629</v>
      </c>
    </row>
    <row r="724" spans="1:1">
      <c r="A724" s="20">
        <v>41630</v>
      </c>
    </row>
    <row r="725" spans="1:1">
      <c r="A725" s="20">
        <v>41631</v>
      </c>
    </row>
    <row r="726" spans="1:1">
      <c r="A726" s="20">
        <v>41632</v>
      </c>
    </row>
    <row r="727" spans="1:1">
      <c r="A727" s="20">
        <v>41633</v>
      </c>
    </row>
    <row r="728" spans="1:1">
      <c r="A728" s="20">
        <v>41634</v>
      </c>
    </row>
    <row r="729" spans="1:1">
      <c r="A729" s="20">
        <v>41635</v>
      </c>
    </row>
    <row r="730" spans="1:1">
      <c r="A730" s="20">
        <v>41636</v>
      </c>
    </row>
    <row r="731" spans="1:1">
      <c r="A731" s="20">
        <v>41637</v>
      </c>
    </row>
    <row r="732" spans="1:1">
      <c r="A732" s="20">
        <v>41638</v>
      </c>
    </row>
    <row r="733" spans="1:1">
      <c r="A733" s="2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A16" zoomScale="106" zoomScaleSheetLayoutView="106" workbookViewId="0">
      <selection activeCell="A37" sqref="A37"/>
    </sheetView>
  </sheetViews>
  <sheetFormatPr defaultRowHeight="15"/>
  <cols>
    <col min="1" max="1" width="14.28515625" style="14" bestFit="1" customWidth="1"/>
    <col min="2" max="2" width="73.7109375" style="216" customWidth="1"/>
    <col min="3" max="3" width="13.140625" style="14" customWidth="1"/>
    <col min="4" max="4" width="11.7109375" style="14" customWidth="1"/>
    <col min="5" max="5" width="0.42578125" style="12" hidden="1" customWidth="1"/>
    <col min="6" max="16384" width="9.140625" style="14"/>
  </cols>
  <sheetData>
    <row r="1" spans="1:12" s="6" customFormat="1">
      <c r="A1" s="65" t="s">
        <v>265</v>
      </c>
      <c r="B1" s="212"/>
      <c r="C1" s="694" t="s">
        <v>100</v>
      </c>
      <c r="D1" s="694"/>
      <c r="E1" s="114"/>
    </row>
    <row r="2" spans="1:12" s="6" customFormat="1" ht="18">
      <c r="A2" s="67" t="s">
        <v>131</v>
      </c>
      <c r="B2" s="212"/>
      <c r="C2" s="691" t="s">
        <v>1565</v>
      </c>
      <c r="D2" s="692"/>
      <c r="E2" s="114"/>
    </row>
    <row r="3" spans="1:12" s="6" customFormat="1">
      <c r="A3" s="67"/>
      <c r="B3" s="212"/>
      <c r="C3" s="66"/>
      <c r="D3" s="66"/>
      <c r="E3" s="114"/>
    </row>
    <row r="4" spans="1:12" s="2" customFormat="1">
      <c r="A4" s="68" t="str">
        <f>'ფორმა N2'!A4</f>
        <v>ანგარიშვალდებული პირის დასახელება:</v>
      </c>
      <c r="B4" s="213"/>
      <c r="C4" s="67"/>
      <c r="D4" s="67"/>
      <c r="E4" s="112"/>
      <c r="L4" s="6"/>
    </row>
    <row r="5" spans="1:12" s="2" customFormat="1">
      <c r="A5" s="116"/>
      <c r="B5" s="399" t="s">
        <v>484</v>
      </c>
      <c r="C5" s="19"/>
      <c r="D5" s="19"/>
      <c r="E5" s="112"/>
    </row>
    <row r="6" spans="1:12" s="2" customFormat="1">
      <c r="A6" s="68"/>
      <c r="B6" s="213"/>
      <c r="C6" s="67"/>
      <c r="D6" s="67"/>
      <c r="E6" s="112"/>
    </row>
    <row r="7" spans="1:12" s="6" customFormat="1" ht="18">
      <c r="A7" s="89"/>
      <c r="B7" s="113"/>
      <c r="C7" s="69"/>
      <c r="D7" s="69"/>
      <c r="E7" s="114"/>
    </row>
    <row r="8" spans="1:12" s="6" customFormat="1" ht="60">
      <c r="A8" s="108" t="s">
        <v>63</v>
      </c>
      <c r="B8" s="70" t="s">
        <v>242</v>
      </c>
      <c r="C8" s="70" t="s">
        <v>65</v>
      </c>
      <c r="D8" s="70" t="s">
        <v>66</v>
      </c>
      <c r="E8" s="114"/>
      <c r="F8" s="13"/>
    </row>
    <row r="9" spans="1:12" s="7" customFormat="1">
      <c r="A9" s="210">
        <v>1</v>
      </c>
      <c r="B9" s="210" t="s">
        <v>64</v>
      </c>
      <c r="C9" s="245">
        <f>SUM(C10,C25)</f>
        <v>23951</v>
      </c>
      <c r="D9" s="245">
        <f>SUM(D10,D25)</f>
        <v>23951</v>
      </c>
      <c r="E9" s="114"/>
    </row>
    <row r="10" spans="1:12" s="7" customFormat="1">
      <c r="A10" s="76">
        <v>1.1000000000000001</v>
      </c>
      <c r="B10" s="76" t="s">
        <v>71</v>
      </c>
      <c r="C10" s="245">
        <f>SUM(C11,C12,C15,C18,C24)</f>
        <v>23727</v>
      </c>
      <c r="D10" s="245">
        <f>SUM(D11,D12,D15,D18,D23,D24)</f>
        <v>23727</v>
      </c>
      <c r="E10" s="114"/>
    </row>
    <row r="11" spans="1:12" s="9" customFormat="1" ht="18">
      <c r="A11" s="77" t="s">
        <v>29</v>
      </c>
      <c r="B11" s="77" t="s">
        <v>70</v>
      </c>
      <c r="C11" s="253">
        <v>0</v>
      </c>
      <c r="D11" s="8">
        <v>0</v>
      </c>
      <c r="E11" s="114"/>
    </row>
    <row r="12" spans="1:12" s="10" customFormat="1">
      <c r="A12" s="77" t="s">
        <v>30</v>
      </c>
      <c r="B12" s="77" t="s">
        <v>303</v>
      </c>
      <c r="C12" s="250">
        <f>SUM(C13:C14)</f>
        <v>4000</v>
      </c>
      <c r="D12" s="250">
        <f>SUM(D13:D14)</f>
        <v>4000</v>
      </c>
      <c r="E12" s="114"/>
    </row>
    <row r="13" spans="1:12" s="3" customFormat="1">
      <c r="A13" s="86" t="s">
        <v>72</v>
      </c>
      <c r="B13" s="86" t="s">
        <v>306</v>
      </c>
      <c r="C13" s="244">
        <v>4000</v>
      </c>
      <c r="D13" s="244">
        <v>4000</v>
      </c>
      <c r="E13" s="114"/>
    </row>
    <row r="14" spans="1:12" s="3" customFormat="1">
      <c r="A14" s="86" t="s">
        <v>99</v>
      </c>
      <c r="B14" s="86" t="s">
        <v>88</v>
      </c>
      <c r="C14" s="8"/>
      <c r="D14" s="8"/>
      <c r="E14" s="114"/>
    </row>
    <row r="15" spans="1:12" s="3" customFormat="1">
      <c r="A15" s="77" t="s">
        <v>73</v>
      </c>
      <c r="B15" s="77" t="s">
        <v>74</v>
      </c>
      <c r="C15" s="250">
        <f>SUM(C16:C17)</f>
        <v>19727</v>
      </c>
      <c r="D15" s="109">
        <f>SUM(D16:D17)</f>
        <v>19727</v>
      </c>
      <c r="E15" s="114"/>
    </row>
    <row r="16" spans="1:12" s="3" customFormat="1">
      <c r="A16" s="86" t="s">
        <v>75</v>
      </c>
      <c r="B16" s="86" t="s">
        <v>77</v>
      </c>
      <c r="C16" s="244"/>
      <c r="D16" s="8"/>
      <c r="E16" s="114"/>
      <c r="G16" s="252"/>
    </row>
    <row r="17" spans="1:8" s="3" customFormat="1" ht="30">
      <c r="A17" s="86" t="s">
        <v>76</v>
      </c>
      <c r="B17" s="86" t="s">
        <v>101</v>
      </c>
      <c r="C17" s="8">
        <v>19727</v>
      </c>
      <c r="D17" s="8">
        <v>19727</v>
      </c>
      <c r="E17" s="114"/>
    </row>
    <row r="18" spans="1:8" s="3" customFormat="1">
      <c r="A18" s="77" t="s">
        <v>78</v>
      </c>
      <c r="B18" s="77" t="s">
        <v>394</v>
      </c>
      <c r="C18" s="109">
        <f>SUM(C19:C22)</f>
        <v>0</v>
      </c>
      <c r="D18" s="109">
        <f>SUM(D19:D22)</f>
        <v>0</v>
      </c>
      <c r="E18" s="114"/>
    </row>
    <row r="19" spans="1:8" s="3" customFormat="1">
      <c r="A19" s="86" t="s">
        <v>79</v>
      </c>
      <c r="B19" s="86" t="s">
        <v>80</v>
      </c>
      <c r="C19" s="8"/>
      <c r="D19" s="8"/>
      <c r="E19" s="114"/>
    </row>
    <row r="20" spans="1:8" s="3" customFormat="1" ht="30">
      <c r="A20" s="86" t="s">
        <v>83</v>
      </c>
      <c r="B20" s="86" t="s">
        <v>81</v>
      </c>
      <c r="C20" s="8"/>
      <c r="D20" s="8"/>
      <c r="E20" s="114"/>
    </row>
    <row r="21" spans="1:8" s="3" customFormat="1">
      <c r="A21" s="86" t="s">
        <v>84</v>
      </c>
      <c r="B21" s="86" t="s">
        <v>82</v>
      </c>
      <c r="C21" s="8"/>
      <c r="D21" s="8"/>
      <c r="E21" s="114"/>
    </row>
    <row r="22" spans="1:8" s="3" customFormat="1">
      <c r="A22" s="86" t="s">
        <v>85</v>
      </c>
      <c r="B22" s="86" t="s">
        <v>421</v>
      </c>
      <c r="C22" s="8"/>
      <c r="D22" s="8"/>
      <c r="E22" s="114"/>
    </row>
    <row r="23" spans="1:8" s="3" customFormat="1">
      <c r="A23" s="77" t="s">
        <v>86</v>
      </c>
      <c r="B23" s="77" t="s">
        <v>422</v>
      </c>
      <c r="C23" s="233"/>
      <c r="D23" s="8"/>
      <c r="E23" s="114"/>
    </row>
    <row r="24" spans="1:8" s="3" customFormat="1">
      <c r="A24" s="77" t="s">
        <v>244</v>
      </c>
      <c r="B24" s="77" t="s">
        <v>427</v>
      </c>
      <c r="C24" s="8"/>
      <c r="D24" s="8">
        <v>0</v>
      </c>
      <c r="E24" s="114"/>
    </row>
    <row r="25" spans="1:8" s="3" customFormat="1">
      <c r="A25" s="76">
        <v>1.2</v>
      </c>
      <c r="B25" s="210" t="s">
        <v>87</v>
      </c>
      <c r="C25" s="245">
        <f>SUM(C26,C30)</f>
        <v>224</v>
      </c>
      <c r="D25" s="74">
        <f>SUM(D26,D30)</f>
        <v>224</v>
      </c>
      <c r="E25" s="114"/>
    </row>
    <row r="26" spans="1:8">
      <c r="A26" s="77" t="s">
        <v>31</v>
      </c>
      <c r="B26" s="77" t="s">
        <v>306</v>
      </c>
      <c r="C26" s="250">
        <f>SUM(C27:C29)</f>
        <v>0</v>
      </c>
      <c r="D26" s="109">
        <f>SUM(D27:D29)</f>
        <v>0</v>
      </c>
      <c r="E26" s="114"/>
    </row>
    <row r="27" spans="1:8">
      <c r="A27" s="211" t="s">
        <v>89</v>
      </c>
      <c r="B27" s="86" t="s">
        <v>304</v>
      </c>
      <c r="C27" s="259">
        <v>0</v>
      </c>
      <c r="D27" s="253">
        <v>0</v>
      </c>
      <c r="E27" s="114"/>
      <c r="H27" s="258"/>
    </row>
    <row r="28" spans="1:8">
      <c r="A28" s="211" t="s">
        <v>90</v>
      </c>
      <c r="B28" s="86" t="s">
        <v>307</v>
      </c>
      <c r="C28" s="8"/>
      <c r="D28" s="8"/>
      <c r="E28" s="114"/>
      <c r="H28" s="258"/>
    </row>
    <row r="29" spans="1:8">
      <c r="A29" s="211" t="s">
        <v>430</v>
      </c>
      <c r="B29" s="86" t="s">
        <v>305</v>
      </c>
      <c r="C29" s="8">
        <v>0</v>
      </c>
      <c r="D29" s="8">
        <v>0</v>
      </c>
      <c r="E29" s="114"/>
    </row>
    <row r="30" spans="1:8" ht="30">
      <c r="A30" s="77" t="s">
        <v>32</v>
      </c>
      <c r="B30" s="231" t="s">
        <v>428</v>
      </c>
      <c r="C30" s="8">
        <v>224</v>
      </c>
      <c r="D30" s="8">
        <v>224</v>
      </c>
      <c r="E30" s="114"/>
    </row>
    <row r="31" spans="1:8" s="15" customFormat="1" ht="12.75">
      <c r="B31" s="214"/>
    </row>
    <row r="32" spans="1:8" s="2" customFormat="1">
      <c r="A32" s="1"/>
      <c r="B32" s="215"/>
      <c r="E32" s="5"/>
    </row>
    <row r="33" spans="1:9" s="2" customFormat="1">
      <c r="B33" s="215"/>
      <c r="E33" s="5"/>
    </row>
    <row r="34" spans="1:9">
      <c r="A34" s="1"/>
    </row>
    <row r="35" spans="1:9">
      <c r="A35" s="2"/>
    </row>
    <row r="36" spans="1:9" s="2" customFormat="1">
      <c r="A36" s="57" t="s">
        <v>98</v>
      </c>
      <c r="B36" s="215"/>
      <c r="E36" s="5"/>
    </row>
    <row r="37" spans="1:9" s="2" customFormat="1">
      <c r="B37" s="215"/>
      <c r="E37"/>
      <c r="F37"/>
      <c r="G37"/>
      <c r="H37"/>
      <c r="I37"/>
    </row>
    <row r="38" spans="1:9" s="2" customFormat="1">
      <c r="B38" s="215"/>
      <c r="D38" s="11"/>
      <c r="E38"/>
      <c r="F38"/>
      <c r="G38"/>
      <c r="H38"/>
      <c r="I38"/>
    </row>
    <row r="39" spans="1:9" s="2" customFormat="1" ht="30">
      <c r="A39"/>
      <c r="B39" s="217" t="s">
        <v>424</v>
      </c>
      <c r="D39" s="11"/>
      <c r="E39"/>
      <c r="F39"/>
      <c r="G39"/>
      <c r="H39"/>
      <c r="I39"/>
    </row>
    <row r="40" spans="1:9" s="2" customFormat="1">
      <c r="A40"/>
      <c r="B40" s="215" t="s">
        <v>263</v>
      </c>
      <c r="D40" s="11"/>
      <c r="E40"/>
      <c r="F40"/>
      <c r="G40"/>
      <c r="H40"/>
      <c r="I40"/>
    </row>
    <row r="41" spans="1:9" customFormat="1" ht="12.75">
      <c r="B41" s="218" t="s">
        <v>130</v>
      </c>
    </row>
    <row r="42" spans="1:9" customFormat="1" ht="12.75">
      <c r="B42" s="219"/>
    </row>
  </sheetData>
  <mergeCells count="2">
    <mergeCell ref="C1:D1"/>
    <mergeCell ref="C2:D2"/>
  </mergeCells>
  <pageMargins left="0.118110236220472" right="0.118110236220472" top="0.59055118110236204" bottom="0.59055118110236204" header="0.14000000000000001" footer="0.15748031496063"/>
  <pageSetup paperSize="9" scale="85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4" zoomScale="82" zoomScaleSheetLayoutView="82" workbookViewId="0">
      <selection activeCell="D18" sqref="D18"/>
    </sheetView>
  </sheetViews>
  <sheetFormatPr defaultRowHeight="18"/>
  <cols>
    <col min="1" max="1" width="14.28515625" style="273" customWidth="1"/>
    <col min="2" max="2" width="62.7109375" style="273" customWidth="1"/>
    <col min="3" max="3" width="14.7109375" style="273" customWidth="1"/>
    <col min="4" max="4" width="18.85546875" style="273" customWidth="1"/>
    <col min="5" max="5" width="0.7109375" style="273" customWidth="1"/>
    <col min="6" max="16384" width="9.140625" style="273"/>
  </cols>
  <sheetData>
    <row r="1" spans="1:12">
      <c r="A1" s="270" t="s">
        <v>297</v>
      </c>
      <c r="B1" s="271"/>
      <c r="C1" s="693" t="s">
        <v>100</v>
      </c>
      <c r="D1" s="693"/>
      <c r="E1" s="272"/>
    </row>
    <row r="2" spans="1:12">
      <c r="A2" s="274" t="s">
        <v>131</v>
      </c>
      <c r="B2" s="271"/>
      <c r="C2" s="691" t="s">
        <v>1565</v>
      </c>
      <c r="D2" s="692"/>
      <c r="E2" s="272"/>
    </row>
    <row r="3" spans="1:12">
      <c r="A3" s="274"/>
      <c r="B3" s="271"/>
      <c r="C3" s="275"/>
      <c r="D3" s="275"/>
      <c r="E3" s="272"/>
    </row>
    <row r="4" spans="1:12" s="278" customFormat="1">
      <c r="A4" s="276" t="str">
        <f>'ფორმა N2'!A4</f>
        <v>ანგარიშვალდებული პირის დასახელება:</v>
      </c>
      <c r="B4" s="276"/>
      <c r="C4" s="274"/>
      <c r="D4" s="274"/>
      <c r="E4" s="277"/>
      <c r="L4" s="273"/>
    </row>
    <row r="5" spans="1:12" s="278" customFormat="1">
      <c r="A5" s="279"/>
      <c r="B5" s="399" t="s">
        <v>484</v>
      </c>
      <c r="C5" s="281"/>
      <c r="D5" s="281"/>
      <c r="E5" s="277"/>
    </row>
    <row r="6" spans="1:12" s="278" customFormat="1">
      <c r="A6" s="276"/>
      <c r="B6" s="276"/>
      <c r="C6" s="274"/>
      <c r="D6" s="274"/>
      <c r="E6" s="277"/>
    </row>
    <row r="7" spans="1:12" s="285" customFormat="1">
      <c r="A7" s="282"/>
      <c r="B7" s="282"/>
      <c r="C7" s="283"/>
      <c r="D7" s="283"/>
      <c r="E7" s="284"/>
    </row>
    <row r="8" spans="1:12" s="285" customFormat="1" ht="36">
      <c r="A8" s="286" t="s">
        <v>63</v>
      </c>
      <c r="B8" s="287" t="s">
        <v>11</v>
      </c>
      <c r="C8" s="287" t="s">
        <v>10</v>
      </c>
      <c r="D8" s="287" t="s">
        <v>9</v>
      </c>
      <c r="E8" s="284"/>
    </row>
    <row r="9" spans="1:12" s="9" customFormat="1">
      <c r="A9" s="288">
        <v>1</v>
      </c>
      <c r="B9" s="288" t="s">
        <v>56</v>
      </c>
      <c r="C9" s="289">
        <f>SUM(C10,C13,C52,C55,C56,C57,C74,C75)</f>
        <v>49016</v>
      </c>
      <c r="D9" s="289">
        <f>SUM(D10,D13,D52,D55,D56,D57,D63,D70,D71,D75)</f>
        <v>17823</v>
      </c>
      <c r="E9" s="140"/>
    </row>
    <row r="10" spans="1:12" s="9" customFormat="1">
      <c r="A10" s="290">
        <v>1.1000000000000001</v>
      </c>
      <c r="B10" s="290" t="s">
        <v>57</v>
      </c>
      <c r="C10" s="291">
        <f>SUM(C11:C12)</f>
        <v>0</v>
      </c>
      <c r="D10" s="291">
        <f>SUM(D11:D12)</f>
        <v>0</v>
      </c>
      <c r="E10" s="140"/>
    </row>
    <row r="11" spans="1:12" s="9" customFormat="1" ht="16.5" customHeight="1">
      <c r="A11" s="292" t="s">
        <v>29</v>
      </c>
      <c r="B11" s="292" t="s">
        <v>58</v>
      </c>
      <c r="C11" s="293"/>
      <c r="D11" s="294"/>
      <c r="E11" s="140"/>
    </row>
    <row r="12" spans="1:12" ht="16.5" customHeight="1">
      <c r="A12" s="292" t="s">
        <v>30</v>
      </c>
      <c r="B12" s="292" t="s">
        <v>0</v>
      </c>
      <c r="C12" s="293"/>
      <c r="D12" s="294"/>
      <c r="E12" s="272"/>
    </row>
    <row r="13" spans="1:12">
      <c r="A13" s="290">
        <v>1.2</v>
      </c>
      <c r="B13" s="290" t="s">
        <v>59</v>
      </c>
      <c r="C13" s="291">
        <f>SUM(C14,C17,C29:C32,C35,C36,C42,C43,C44,C45,C46,C50,C51)</f>
        <v>48994</v>
      </c>
      <c r="D13" s="291">
        <f>SUM(D14,D17,D29:D32,D35,D36,D42,D43,D44,D45,D46,D50,D51)</f>
        <v>17823</v>
      </c>
      <c r="E13" s="272"/>
    </row>
    <row r="14" spans="1:12">
      <c r="A14" s="292" t="s">
        <v>31</v>
      </c>
      <c r="B14" s="292" t="s">
        <v>1</v>
      </c>
      <c r="C14" s="295">
        <f>SUM(C15:C16)</f>
        <v>0</v>
      </c>
      <c r="D14" s="295">
        <f>SUM(D15:D16)</f>
        <v>0</v>
      </c>
      <c r="E14" s="272"/>
    </row>
    <row r="15" spans="1:12" ht="17.25" customHeight="1">
      <c r="A15" s="296" t="s">
        <v>89</v>
      </c>
      <c r="B15" s="296" t="s">
        <v>60</v>
      </c>
      <c r="C15" s="297"/>
      <c r="D15" s="298"/>
      <c r="E15" s="272"/>
    </row>
    <row r="16" spans="1:12" ht="17.25" customHeight="1">
      <c r="A16" s="296" t="s">
        <v>90</v>
      </c>
      <c r="B16" s="296" t="s">
        <v>61</v>
      </c>
      <c r="C16" s="297"/>
      <c r="D16" s="298"/>
      <c r="E16" s="272"/>
    </row>
    <row r="17" spans="1:7">
      <c r="A17" s="292" t="s">
        <v>32</v>
      </c>
      <c r="B17" s="292" t="s">
        <v>2</v>
      </c>
      <c r="C17" s="295">
        <f>SUM(C18:C28)</f>
        <v>4817</v>
      </c>
      <c r="D17" s="295">
        <f>SUM(D18:D28)</f>
        <v>4446</v>
      </c>
      <c r="E17" s="272"/>
    </row>
    <row r="18" spans="1:7" ht="54">
      <c r="A18" s="296" t="s">
        <v>12</v>
      </c>
      <c r="B18" s="296" t="s">
        <v>243</v>
      </c>
      <c r="C18" s="641">
        <v>204</v>
      </c>
      <c r="D18" s="642"/>
      <c r="E18" s="272"/>
    </row>
    <row r="19" spans="1:7">
      <c r="A19" s="296" t="s">
        <v>13</v>
      </c>
      <c r="B19" s="296" t="s">
        <v>14</v>
      </c>
      <c r="C19" s="299"/>
      <c r="D19" s="300"/>
      <c r="E19" s="272"/>
    </row>
    <row r="20" spans="1:7" ht="36">
      <c r="A20" s="296" t="s">
        <v>276</v>
      </c>
      <c r="B20" s="296" t="s">
        <v>22</v>
      </c>
      <c r="C20" s="299">
        <v>0</v>
      </c>
      <c r="D20" s="301">
        <v>0</v>
      </c>
      <c r="E20" s="272"/>
    </row>
    <row r="21" spans="1:7">
      <c r="A21" s="296" t="s">
        <v>277</v>
      </c>
      <c r="B21" s="296" t="s">
        <v>15</v>
      </c>
      <c r="C21" s="302">
        <f>843+1239+15</f>
        <v>2097</v>
      </c>
      <c r="D21" s="627">
        <f>843+165+969</f>
        <v>1977</v>
      </c>
      <c r="E21" s="272"/>
      <c r="G21" s="303"/>
    </row>
    <row r="22" spans="1:7">
      <c r="A22" s="296" t="s">
        <v>278</v>
      </c>
      <c r="B22" s="296" t="s">
        <v>16</v>
      </c>
      <c r="C22" s="299">
        <v>6</v>
      </c>
      <c r="D22" s="301"/>
      <c r="E22" s="272"/>
    </row>
    <row r="23" spans="1:7">
      <c r="A23" s="296" t="s">
        <v>279</v>
      </c>
      <c r="B23" s="296" t="s">
        <v>17</v>
      </c>
      <c r="C23" s="304"/>
      <c r="D23" s="304"/>
      <c r="E23" s="272"/>
    </row>
    <row r="24" spans="1:7" ht="16.5" customHeight="1">
      <c r="A24" s="305" t="s">
        <v>280</v>
      </c>
      <c r="B24" s="305" t="s">
        <v>18</v>
      </c>
      <c r="C24" s="302">
        <f>634+153</f>
        <v>787</v>
      </c>
      <c r="D24" s="627">
        <f>634+153</f>
        <v>787</v>
      </c>
      <c r="E24" s="272"/>
    </row>
    <row r="25" spans="1:7" ht="16.5" customHeight="1">
      <c r="A25" s="305" t="s">
        <v>281</v>
      </c>
      <c r="B25" s="305" t="s">
        <v>19</v>
      </c>
      <c r="C25" s="302">
        <f>171+39</f>
        <v>210</v>
      </c>
      <c r="D25" s="627">
        <f>171+39</f>
        <v>210</v>
      </c>
      <c r="E25" s="272"/>
    </row>
    <row r="26" spans="1:7" ht="16.5" customHeight="1">
      <c r="A26" s="305" t="s">
        <v>282</v>
      </c>
      <c r="B26" s="305" t="s">
        <v>20</v>
      </c>
      <c r="C26" s="302">
        <f>664+824</f>
        <v>1488</v>
      </c>
      <c r="D26" s="627">
        <f>664+783</f>
        <v>1447</v>
      </c>
      <c r="E26" s="272"/>
    </row>
    <row r="27" spans="1:7" ht="16.5" customHeight="1">
      <c r="A27" s="305" t="s">
        <v>283</v>
      </c>
      <c r="B27" s="305" t="s">
        <v>23</v>
      </c>
      <c r="C27" s="302">
        <v>25</v>
      </c>
      <c r="D27" s="627">
        <v>25</v>
      </c>
      <c r="E27" s="272"/>
    </row>
    <row r="28" spans="1:7" ht="36">
      <c r="A28" s="296" t="s">
        <v>284</v>
      </c>
      <c r="B28" s="296" t="s">
        <v>21</v>
      </c>
      <c r="C28" s="299"/>
      <c r="D28" s="306"/>
      <c r="E28" s="272"/>
    </row>
    <row r="29" spans="1:7">
      <c r="A29" s="292" t="s">
        <v>33</v>
      </c>
      <c r="B29" s="292" t="s">
        <v>3</v>
      </c>
      <c r="C29" s="293">
        <f>1592+75+2707</f>
        <v>4374</v>
      </c>
      <c r="D29" s="294">
        <f>1592+75+2707</f>
        <v>4374</v>
      </c>
      <c r="E29" s="272"/>
    </row>
    <row r="30" spans="1:7">
      <c r="A30" s="292" t="s">
        <v>34</v>
      </c>
      <c r="B30" s="292" t="s">
        <v>4</v>
      </c>
      <c r="C30" s="293"/>
      <c r="D30" s="294"/>
      <c r="E30" s="272"/>
    </row>
    <row r="31" spans="1:7">
      <c r="A31" s="292" t="s">
        <v>35</v>
      </c>
      <c r="B31" s="292" t="s">
        <v>5</v>
      </c>
      <c r="C31" s="293"/>
      <c r="D31" s="294"/>
      <c r="E31" s="272"/>
    </row>
    <row r="32" spans="1:7" ht="36">
      <c r="A32" s="292" t="s">
        <v>36</v>
      </c>
      <c r="B32" s="292" t="s">
        <v>62</v>
      </c>
      <c r="C32" s="295">
        <f>SUM(C33:C34)</f>
        <v>1330</v>
      </c>
      <c r="D32" s="295">
        <v>1320</v>
      </c>
      <c r="E32" s="272"/>
    </row>
    <row r="33" spans="1:6">
      <c r="A33" s="296" t="s">
        <v>285</v>
      </c>
      <c r="B33" s="296" t="s">
        <v>55</v>
      </c>
      <c r="C33" s="293">
        <v>1330</v>
      </c>
      <c r="D33" s="628">
        <v>1330</v>
      </c>
      <c r="E33" s="272"/>
    </row>
    <row r="34" spans="1:6">
      <c r="A34" s="296" t="s">
        <v>286</v>
      </c>
      <c r="B34" s="296" t="s">
        <v>54</v>
      </c>
      <c r="C34" s="293"/>
      <c r="D34" s="628"/>
      <c r="E34" s="272"/>
    </row>
    <row r="35" spans="1:6">
      <c r="A35" s="292" t="s">
        <v>37</v>
      </c>
      <c r="B35" s="292" t="s">
        <v>48</v>
      </c>
      <c r="C35" s="293">
        <v>22</v>
      </c>
      <c r="D35" s="628">
        <v>22</v>
      </c>
      <c r="E35" s="272"/>
    </row>
    <row r="36" spans="1:6">
      <c r="A36" s="292" t="s">
        <v>38</v>
      </c>
      <c r="B36" s="292" t="s">
        <v>347</v>
      </c>
      <c r="C36" s="295">
        <f>SUM(C37:C41)</f>
        <v>708</v>
      </c>
      <c r="D36" s="295">
        <f>SUM(D37:D41)</f>
        <v>708</v>
      </c>
      <c r="E36" s="272"/>
    </row>
    <row r="37" spans="1:6">
      <c r="A37" s="296" t="s">
        <v>344</v>
      </c>
      <c r="B37" s="296" t="s">
        <v>348</v>
      </c>
      <c r="C37" s="293">
        <v>0</v>
      </c>
      <c r="D37" s="293">
        <v>0</v>
      </c>
      <c r="E37" s="272"/>
    </row>
    <row r="38" spans="1:6">
      <c r="A38" s="296" t="s">
        <v>345</v>
      </c>
      <c r="B38" s="296" t="s">
        <v>349</v>
      </c>
      <c r="C38" s="293">
        <v>0</v>
      </c>
      <c r="D38" s="293">
        <v>0</v>
      </c>
      <c r="E38" s="272"/>
    </row>
    <row r="39" spans="1:6">
      <c r="A39" s="296" t="s">
        <v>346</v>
      </c>
      <c r="B39" s="296" t="s">
        <v>352</v>
      </c>
      <c r="C39" s="293"/>
      <c r="D39" s="294">
        <v>0</v>
      </c>
      <c r="E39" s="272"/>
    </row>
    <row r="40" spans="1:6">
      <c r="A40" s="296" t="s">
        <v>351</v>
      </c>
      <c r="B40" s="296" t="s">
        <v>353</v>
      </c>
      <c r="C40" s="293"/>
      <c r="D40" s="294"/>
      <c r="E40" s="272"/>
    </row>
    <row r="41" spans="1:6">
      <c r="A41" s="296" t="s">
        <v>354</v>
      </c>
      <c r="B41" s="296" t="s">
        <v>350</v>
      </c>
      <c r="C41" s="293">
        <v>708</v>
      </c>
      <c r="D41" s="294">
        <v>708</v>
      </c>
      <c r="E41" s="272"/>
    </row>
    <row r="42" spans="1:6" ht="54">
      <c r="A42" s="292" t="s">
        <v>39</v>
      </c>
      <c r="B42" s="292" t="s">
        <v>27</v>
      </c>
      <c r="C42" s="293"/>
      <c r="D42" s="628"/>
      <c r="E42" s="272"/>
    </row>
    <row r="43" spans="1:6" ht="36">
      <c r="A43" s="292" t="s">
        <v>40</v>
      </c>
      <c r="B43" s="292" t="s">
        <v>24</v>
      </c>
      <c r="C43" s="293">
        <v>63</v>
      </c>
      <c r="D43" s="628">
        <v>63</v>
      </c>
      <c r="E43" s="272"/>
    </row>
    <row r="44" spans="1:6">
      <c r="A44" s="292" t="s">
        <v>41</v>
      </c>
      <c r="B44" s="292" t="s">
        <v>25</v>
      </c>
      <c r="C44" s="293">
        <v>650</v>
      </c>
      <c r="D44" s="628"/>
      <c r="E44" s="272"/>
    </row>
    <row r="45" spans="1:6">
      <c r="A45" s="292" t="s">
        <v>42</v>
      </c>
      <c r="B45" s="292" t="s">
        <v>26</v>
      </c>
      <c r="C45" s="293"/>
      <c r="D45" s="628"/>
      <c r="E45" s="272"/>
    </row>
    <row r="46" spans="1:6">
      <c r="A46" s="292" t="s">
        <v>43</v>
      </c>
      <c r="B46" s="292" t="s">
        <v>291</v>
      </c>
      <c r="C46" s="295">
        <f>SUM(C47:C49)</f>
        <v>35328</v>
      </c>
      <c r="D46" s="295">
        <f>SUM(D47:D49)</f>
        <v>5188</v>
      </c>
      <c r="E46" s="272"/>
    </row>
    <row r="47" spans="1:6">
      <c r="A47" s="307" t="s">
        <v>359</v>
      </c>
      <c r="B47" s="307" t="s">
        <v>362</v>
      </c>
      <c r="C47" s="293">
        <v>35328</v>
      </c>
      <c r="D47" s="628">
        <v>5188</v>
      </c>
      <c r="E47" s="272"/>
      <c r="F47" s="308"/>
    </row>
    <row r="48" spans="1:6">
      <c r="A48" s="307" t="s">
        <v>360</v>
      </c>
      <c r="B48" s="307" t="s">
        <v>361</v>
      </c>
      <c r="C48" s="293">
        <v>0</v>
      </c>
      <c r="D48" s="294">
        <v>0</v>
      </c>
      <c r="E48" s="272"/>
    </row>
    <row r="49" spans="1:5">
      <c r="A49" s="307" t="s">
        <v>363</v>
      </c>
      <c r="B49" s="307" t="s">
        <v>364</v>
      </c>
      <c r="C49" s="293">
        <v>0</v>
      </c>
      <c r="D49" s="294">
        <v>0</v>
      </c>
      <c r="E49" s="272"/>
    </row>
    <row r="50" spans="1:5" ht="43.5" customHeight="1">
      <c r="A50" s="292" t="s">
        <v>44</v>
      </c>
      <c r="B50" s="292" t="s">
        <v>28</v>
      </c>
      <c r="C50" s="293"/>
      <c r="D50" s="294"/>
      <c r="E50" s="272"/>
    </row>
    <row r="51" spans="1:5">
      <c r="A51" s="292" t="s">
        <v>45</v>
      </c>
      <c r="B51" s="292" t="s">
        <v>6</v>
      </c>
      <c r="C51" s="293">
        <f>600+702+400</f>
        <v>1702</v>
      </c>
      <c r="D51" s="628">
        <f>600+400+702</f>
        <v>1702</v>
      </c>
      <c r="E51" s="272"/>
    </row>
    <row r="52" spans="1:5" ht="36">
      <c r="A52" s="290">
        <v>1.3</v>
      </c>
      <c r="B52" s="309" t="s">
        <v>391</v>
      </c>
      <c r="C52" s="291">
        <f>SUM(C53:C54)</f>
        <v>0</v>
      </c>
      <c r="D52" s="291">
        <f>SUM(D53:D54)</f>
        <v>0</v>
      </c>
      <c r="E52" s="272"/>
    </row>
    <row r="53" spans="1:5" ht="36">
      <c r="A53" s="292" t="s">
        <v>49</v>
      </c>
      <c r="B53" s="292" t="s">
        <v>47</v>
      </c>
      <c r="C53" s="293">
        <v>0</v>
      </c>
      <c r="D53" s="294">
        <v>0</v>
      </c>
      <c r="E53" s="272"/>
    </row>
    <row r="54" spans="1:5">
      <c r="A54" s="292" t="s">
        <v>50</v>
      </c>
      <c r="B54" s="292" t="s">
        <v>46</v>
      </c>
      <c r="C54" s="293"/>
      <c r="D54" s="294"/>
      <c r="E54" s="272"/>
    </row>
    <row r="55" spans="1:5" ht="36">
      <c r="A55" s="290">
        <v>1.4</v>
      </c>
      <c r="B55" s="290" t="s">
        <v>393</v>
      </c>
      <c r="C55" s="293"/>
      <c r="D55" s="294"/>
      <c r="E55" s="272"/>
    </row>
    <row r="56" spans="1:5">
      <c r="A56" s="290">
        <v>1.5</v>
      </c>
      <c r="B56" s="290" t="s">
        <v>7</v>
      </c>
      <c r="C56" s="299"/>
      <c r="D56" s="301"/>
      <c r="E56" s="272"/>
    </row>
    <row r="57" spans="1:5">
      <c r="A57" s="290">
        <v>1.6</v>
      </c>
      <c r="B57" s="310" t="s">
        <v>8</v>
      </c>
      <c r="C57" s="291">
        <f>SUM(C58:C62)</f>
        <v>22</v>
      </c>
      <c r="D57" s="291">
        <f>SUM(D58:D62)</f>
        <v>0</v>
      </c>
      <c r="E57" s="272"/>
    </row>
    <row r="58" spans="1:5">
      <c r="A58" s="292" t="s">
        <v>292</v>
      </c>
      <c r="B58" s="311" t="s">
        <v>51</v>
      </c>
      <c r="C58" s="299"/>
      <c r="D58" s="301"/>
      <c r="E58" s="272"/>
    </row>
    <row r="59" spans="1:5" ht="36">
      <c r="A59" s="292" t="s">
        <v>293</v>
      </c>
      <c r="B59" s="311" t="s">
        <v>53</v>
      </c>
      <c r="C59" s="299"/>
      <c r="D59" s="301"/>
      <c r="E59" s="272"/>
    </row>
    <row r="60" spans="1:5">
      <c r="A60" s="292" t="s">
        <v>294</v>
      </c>
      <c r="B60" s="311" t="s">
        <v>52</v>
      </c>
      <c r="C60" s="301"/>
      <c r="D60" s="301"/>
      <c r="E60" s="272"/>
    </row>
    <row r="61" spans="1:5">
      <c r="A61" s="292" t="s">
        <v>295</v>
      </c>
      <c r="B61" s="311" t="s">
        <v>479</v>
      </c>
      <c r="C61" s="299">
        <v>0</v>
      </c>
      <c r="D61" s="301">
        <v>0</v>
      </c>
      <c r="E61" s="272"/>
    </row>
    <row r="62" spans="1:5">
      <c r="A62" s="292" t="s">
        <v>330</v>
      </c>
      <c r="B62" s="312" t="s">
        <v>331</v>
      </c>
      <c r="C62" s="299">
        <v>22</v>
      </c>
      <c r="D62" s="629"/>
      <c r="E62" s="272"/>
    </row>
    <row r="63" spans="1:5" ht="36">
      <c r="A63" s="288">
        <v>2</v>
      </c>
      <c r="B63" s="313" t="s">
        <v>97</v>
      </c>
      <c r="C63" s="314"/>
      <c r="D63" s="315">
        <f>SUM(D64:D69)</f>
        <v>0</v>
      </c>
      <c r="E63" s="272"/>
    </row>
    <row r="64" spans="1:5">
      <c r="A64" s="316">
        <v>2.1</v>
      </c>
      <c r="B64" s="317" t="s">
        <v>91</v>
      </c>
      <c r="C64" s="314"/>
      <c r="D64" s="318"/>
      <c r="E64" s="272"/>
    </row>
    <row r="65" spans="1:5">
      <c r="A65" s="316">
        <v>2.2000000000000002</v>
      </c>
      <c r="B65" s="317" t="s">
        <v>95</v>
      </c>
      <c r="C65" s="319"/>
      <c r="D65" s="320"/>
      <c r="E65" s="272"/>
    </row>
    <row r="66" spans="1:5">
      <c r="A66" s="316">
        <v>2.2999999999999998</v>
      </c>
      <c r="B66" s="317" t="s">
        <v>94</v>
      </c>
      <c r="C66" s="319"/>
      <c r="D66" s="320"/>
      <c r="E66" s="272"/>
    </row>
    <row r="67" spans="1:5">
      <c r="A67" s="316">
        <v>2.4</v>
      </c>
      <c r="B67" s="317" t="s">
        <v>96</v>
      </c>
      <c r="C67" s="319"/>
      <c r="D67" s="318"/>
      <c r="E67" s="272"/>
    </row>
    <row r="68" spans="1:5">
      <c r="A68" s="316">
        <v>2.5</v>
      </c>
      <c r="B68" s="317" t="s">
        <v>92</v>
      </c>
      <c r="C68" s="319"/>
      <c r="D68" s="318"/>
      <c r="E68" s="272"/>
    </row>
    <row r="69" spans="1:5">
      <c r="A69" s="316">
        <v>2.6</v>
      </c>
      <c r="B69" s="317" t="s">
        <v>93</v>
      </c>
      <c r="C69" s="319"/>
      <c r="D69" s="320"/>
      <c r="E69" s="272"/>
    </row>
    <row r="70" spans="1:5" s="278" customFormat="1">
      <c r="A70" s="288">
        <v>3</v>
      </c>
      <c r="B70" s="321" t="s">
        <v>425</v>
      </c>
      <c r="C70" s="322"/>
      <c r="D70" s="323"/>
      <c r="E70" s="324"/>
    </row>
    <row r="71" spans="1:5" s="278" customFormat="1">
      <c r="A71" s="288">
        <v>4</v>
      </c>
      <c r="B71" s="288" t="s">
        <v>245</v>
      </c>
      <c r="C71" s="322">
        <f>SUM(C72:C73)</f>
        <v>0</v>
      </c>
      <c r="D71" s="325">
        <f>SUM(D72:D73)</f>
        <v>0</v>
      </c>
      <c r="E71" s="324"/>
    </row>
    <row r="72" spans="1:5" s="278" customFormat="1" ht="36">
      <c r="A72" s="316">
        <v>4.0999999999999996</v>
      </c>
      <c r="B72" s="316" t="s">
        <v>246</v>
      </c>
      <c r="C72" s="326"/>
      <c r="D72" s="326"/>
      <c r="E72" s="324"/>
    </row>
    <row r="73" spans="1:5" s="278" customFormat="1">
      <c r="A73" s="316">
        <v>4.2</v>
      </c>
      <c r="B73" s="316" t="s">
        <v>247</v>
      </c>
      <c r="C73" s="326"/>
      <c r="D73" s="326"/>
      <c r="E73" s="324"/>
    </row>
    <row r="74" spans="1:5" s="278" customFormat="1">
      <c r="A74" s="288">
        <v>5</v>
      </c>
      <c r="B74" s="327" t="s">
        <v>274</v>
      </c>
      <c r="C74" s="326"/>
      <c r="D74" s="325"/>
      <c r="E74" s="324"/>
    </row>
    <row r="75" spans="1:5" s="278" customFormat="1" ht="54">
      <c r="A75" s="288">
        <v>6</v>
      </c>
      <c r="B75" s="327" t="s">
        <v>431</v>
      </c>
      <c r="C75" s="291">
        <f>SUM(C76:C81)</f>
        <v>0</v>
      </c>
      <c r="D75" s="291">
        <f>SUM(D76:D81)</f>
        <v>0</v>
      </c>
      <c r="E75" s="324"/>
    </row>
    <row r="76" spans="1:5" s="278" customFormat="1">
      <c r="A76" s="316">
        <v>6.1</v>
      </c>
      <c r="B76" s="316" t="s">
        <v>67</v>
      </c>
      <c r="C76" s="326"/>
      <c r="D76" s="326"/>
      <c r="E76" s="324"/>
    </row>
    <row r="77" spans="1:5" s="278" customFormat="1">
      <c r="A77" s="316">
        <v>6.2</v>
      </c>
      <c r="B77" s="316" t="s">
        <v>69</v>
      </c>
      <c r="C77" s="326"/>
      <c r="D77" s="326"/>
      <c r="E77" s="324"/>
    </row>
    <row r="78" spans="1:5" s="278" customFormat="1">
      <c r="A78" s="316">
        <v>6.3</v>
      </c>
      <c r="B78" s="316" t="s">
        <v>68</v>
      </c>
      <c r="C78" s="326"/>
      <c r="D78" s="326"/>
      <c r="E78" s="324"/>
    </row>
    <row r="79" spans="1:5" s="278" customFormat="1">
      <c r="A79" s="316">
        <v>6.4</v>
      </c>
      <c r="B79" s="316" t="s">
        <v>432</v>
      </c>
      <c r="C79" s="326"/>
      <c r="D79" s="326"/>
      <c r="E79" s="324"/>
    </row>
    <row r="80" spans="1:5" s="278" customFormat="1">
      <c r="A80" s="316">
        <v>6.5</v>
      </c>
      <c r="B80" s="316" t="s">
        <v>433</v>
      </c>
      <c r="C80" s="326">
        <v>0</v>
      </c>
      <c r="D80" s="326">
        <v>0</v>
      </c>
      <c r="E80" s="324"/>
    </row>
    <row r="81" spans="1:9" s="278" customFormat="1">
      <c r="A81" s="316">
        <v>6.6</v>
      </c>
      <c r="B81" s="316" t="s">
        <v>507</v>
      </c>
      <c r="C81" s="326">
        <v>0</v>
      </c>
      <c r="D81" s="326"/>
      <c r="E81" s="324"/>
    </row>
    <row r="82" spans="1:9" s="328" customFormat="1" ht="15"/>
    <row r="83" spans="1:9" s="328" customFormat="1" ht="15"/>
    <row r="84" spans="1:9" s="328" customFormat="1" ht="15"/>
    <row r="85" spans="1:9" s="278" customFormat="1">
      <c r="A85" s="329" t="s">
        <v>98</v>
      </c>
      <c r="E85" s="330"/>
    </row>
    <row r="86" spans="1:9" s="278" customFormat="1">
      <c r="E86" s="331"/>
      <c r="F86" s="331"/>
      <c r="G86" s="331"/>
      <c r="H86" s="331"/>
      <c r="I86" s="331"/>
    </row>
    <row r="87" spans="1:9" s="278" customFormat="1">
      <c r="D87" s="332"/>
      <c r="E87" s="331"/>
      <c r="F87" s="331"/>
      <c r="G87" s="331"/>
      <c r="H87" s="331"/>
      <c r="I87" s="331"/>
    </row>
    <row r="88" spans="1:9" s="278" customFormat="1">
      <c r="A88" s="331"/>
      <c r="B88" s="329" t="s">
        <v>483</v>
      </c>
      <c r="C88" s="2"/>
      <c r="D88" s="11"/>
      <c r="E88" s="331"/>
      <c r="F88" s="331"/>
      <c r="G88" s="331"/>
      <c r="H88" s="331"/>
      <c r="I88" s="331"/>
    </row>
    <row r="89" spans="1:9" s="278" customFormat="1">
      <c r="A89" s="331"/>
      <c r="B89" s="278" t="s">
        <v>263</v>
      </c>
      <c r="C89" s="2"/>
      <c r="D89" s="11"/>
      <c r="E89" s="331"/>
      <c r="F89" s="331"/>
      <c r="G89" s="331"/>
      <c r="H89" s="331"/>
      <c r="I89" s="331"/>
    </row>
    <row r="90" spans="1:9" s="331" customFormat="1" ht="15.75">
      <c r="B90" s="333" t="s">
        <v>130</v>
      </c>
    </row>
    <row r="91" spans="1:9" s="278" customFormat="1">
      <c r="A91" s="334"/>
    </row>
    <row r="92" spans="1:9" s="328" customFormat="1" ht="15"/>
    <row r="93" spans="1:9" s="328" customFormat="1" ht="15"/>
  </sheetData>
  <mergeCells count="2">
    <mergeCell ref="C1:D1"/>
    <mergeCell ref="C2:D2"/>
  </mergeCells>
  <printOptions gridLines="1"/>
  <pageMargins left="0.25" right="0.14000000000000001" top="1" bottom="1" header="0.5" footer="0.5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view="pageBreakPreview" zoomScale="93" zoomScaleSheetLayoutView="93" workbookViewId="0">
      <selection activeCell="D15" sqref="D15"/>
    </sheetView>
  </sheetViews>
  <sheetFormatPr defaultRowHeight="15"/>
  <cols>
    <col min="1" max="1" width="10.42578125" style="2" customWidth="1"/>
    <col min="2" max="2" width="81.85546875" style="2" customWidth="1"/>
    <col min="3" max="3" width="15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65" t="s">
        <v>328</v>
      </c>
      <c r="B1" s="68"/>
      <c r="C1" s="694" t="s">
        <v>100</v>
      </c>
      <c r="D1" s="694"/>
      <c r="E1" s="80"/>
    </row>
    <row r="2" spans="1:7" s="6" customFormat="1" ht="18">
      <c r="A2" s="65" t="s">
        <v>322</v>
      </c>
      <c r="B2" s="68"/>
      <c r="C2" s="691" t="s">
        <v>1565</v>
      </c>
      <c r="D2" s="692"/>
      <c r="E2" s="80"/>
    </row>
    <row r="3" spans="1:7" s="6" customFormat="1">
      <c r="A3" s="67" t="s">
        <v>131</v>
      </c>
      <c r="B3" s="65"/>
      <c r="C3" s="157"/>
      <c r="D3" s="157"/>
      <c r="E3" s="80"/>
    </row>
    <row r="4" spans="1:7" s="6" customFormat="1">
      <c r="A4" s="67"/>
      <c r="B4" s="67"/>
      <c r="C4" s="157"/>
      <c r="D4" s="157"/>
      <c r="E4" s="80"/>
    </row>
    <row r="5" spans="1:7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1"/>
    </row>
    <row r="6" spans="1:7">
      <c r="A6" s="71"/>
      <c r="B6" s="399" t="s">
        <v>484</v>
      </c>
      <c r="C6" s="72"/>
      <c r="D6" s="72"/>
      <c r="E6" s="81"/>
    </row>
    <row r="7" spans="1:7">
      <c r="A7" s="68"/>
      <c r="B7" s="68"/>
      <c r="C7" s="67"/>
      <c r="D7" s="67"/>
      <c r="E7" s="81"/>
    </row>
    <row r="8" spans="1:7" s="6" customFormat="1">
      <c r="A8" s="156"/>
      <c r="B8" s="156"/>
      <c r="C8" s="69"/>
      <c r="D8" s="69"/>
      <c r="E8" s="80"/>
    </row>
    <row r="9" spans="1:7" s="6" customFormat="1" ht="30">
      <c r="A9" s="78" t="s">
        <v>63</v>
      </c>
      <c r="B9" s="78" t="s">
        <v>327</v>
      </c>
      <c r="C9" s="70" t="s">
        <v>10</v>
      </c>
      <c r="D9" s="70" t="s">
        <v>9</v>
      </c>
      <c r="E9" s="80"/>
    </row>
    <row r="10" spans="1:7" s="9" customFormat="1" ht="18">
      <c r="A10" s="87" t="s">
        <v>325</v>
      </c>
      <c r="B10" s="87" t="s">
        <v>445</v>
      </c>
      <c r="C10" s="4">
        <v>0</v>
      </c>
      <c r="D10" s="4">
        <v>0</v>
      </c>
      <c r="E10" s="82"/>
    </row>
    <row r="11" spans="1:7" s="10" customFormat="1">
      <c r="A11" s="87" t="s">
        <v>326</v>
      </c>
      <c r="B11" s="87" t="s">
        <v>457</v>
      </c>
      <c r="C11" s="4">
        <v>600</v>
      </c>
      <c r="D11" s="4">
        <v>600</v>
      </c>
      <c r="E11" s="83"/>
    </row>
    <row r="12" spans="1:7" s="10" customFormat="1">
      <c r="A12" s="87" t="s">
        <v>447</v>
      </c>
      <c r="B12" s="87" t="s">
        <v>446</v>
      </c>
      <c r="C12" s="4">
        <v>0</v>
      </c>
      <c r="D12" s="4">
        <v>0</v>
      </c>
      <c r="E12" s="83"/>
      <c r="G12" s="56"/>
    </row>
    <row r="13" spans="1:7" s="10" customFormat="1">
      <c r="A13" s="87" t="s">
        <v>448</v>
      </c>
      <c r="B13" s="87" t="s">
        <v>458</v>
      </c>
      <c r="C13" s="4">
        <v>0</v>
      </c>
      <c r="D13" s="4">
        <v>0</v>
      </c>
      <c r="E13" s="83"/>
    </row>
    <row r="14" spans="1:7" s="10" customFormat="1">
      <c r="A14" s="87" t="s">
        <v>448</v>
      </c>
      <c r="B14" s="87" t="s">
        <v>459</v>
      </c>
      <c r="C14" s="4">
        <f>702+400</f>
        <v>1102</v>
      </c>
      <c r="D14" s="4">
        <f>702+400</f>
        <v>1102</v>
      </c>
      <c r="E14" s="83"/>
    </row>
    <row r="15" spans="1:7" s="10" customFormat="1">
      <c r="A15" s="87" t="s">
        <v>449</v>
      </c>
      <c r="B15" s="87" t="s">
        <v>460</v>
      </c>
      <c r="C15" s="4">
        <v>0</v>
      </c>
      <c r="D15" s="4">
        <v>0</v>
      </c>
      <c r="E15" s="83"/>
    </row>
    <row r="16" spans="1:7" s="10" customFormat="1">
      <c r="A16" s="87" t="s">
        <v>450</v>
      </c>
      <c r="B16" s="87" t="s">
        <v>461</v>
      </c>
      <c r="C16" s="4">
        <v>0</v>
      </c>
      <c r="D16" s="4">
        <v>0</v>
      </c>
      <c r="E16" s="83"/>
    </row>
    <row r="17" spans="1:5" s="10" customFormat="1">
      <c r="A17" s="87" t="s">
        <v>451</v>
      </c>
      <c r="B17" s="87" t="s">
        <v>462</v>
      </c>
      <c r="C17" s="4">
        <v>0</v>
      </c>
      <c r="D17" s="4">
        <v>0</v>
      </c>
      <c r="E17" s="83"/>
    </row>
    <row r="18" spans="1:5" s="10" customFormat="1">
      <c r="A18" s="87" t="s">
        <v>452</v>
      </c>
      <c r="B18" s="87" t="s">
        <v>478</v>
      </c>
      <c r="C18" s="4">
        <v>0</v>
      </c>
      <c r="D18" s="4">
        <v>0</v>
      </c>
      <c r="E18" s="83"/>
    </row>
    <row r="19" spans="1:5" s="10" customFormat="1">
      <c r="A19" s="87" t="s">
        <v>453</v>
      </c>
      <c r="B19" s="87" t="s">
        <v>463</v>
      </c>
      <c r="C19" s="4">
        <v>0</v>
      </c>
      <c r="D19" s="4">
        <v>0</v>
      </c>
      <c r="E19" s="83"/>
    </row>
    <row r="20" spans="1:5" s="10" customFormat="1">
      <c r="A20" s="87" t="s">
        <v>454</v>
      </c>
      <c r="B20" s="87" t="s">
        <v>464</v>
      </c>
      <c r="C20" s="4">
        <v>0</v>
      </c>
      <c r="D20" s="4">
        <v>0</v>
      </c>
      <c r="E20" s="83"/>
    </row>
    <row r="21" spans="1:5" s="10" customFormat="1">
      <c r="A21" s="87" t="s">
        <v>455</v>
      </c>
      <c r="B21" s="87" t="s">
        <v>465</v>
      </c>
      <c r="C21" s="4">
        <v>0</v>
      </c>
      <c r="D21" s="4">
        <v>0</v>
      </c>
      <c r="E21" s="83"/>
    </row>
    <row r="22" spans="1:5" s="10" customFormat="1">
      <c r="A22" s="87" t="s">
        <v>456</v>
      </c>
      <c r="B22" s="87" t="s">
        <v>466</v>
      </c>
      <c r="C22" s="4">
        <v>0</v>
      </c>
      <c r="D22" s="4">
        <v>0</v>
      </c>
      <c r="E22" s="83"/>
    </row>
    <row r="23" spans="1:5" s="10" customFormat="1">
      <c r="A23" s="87" t="s">
        <v>467</v>
      </c>
      <c r="B23" s="87" t="s">
        <v>468</v>
      </c>
      <c r="C23" s="4">
        <v>0</v>
      </c>
      <c r="D23" s="4">
        <v>0</v>
      </c>
      <c r="E23" s="83"/>
    </row>
    <row r="24" spans="1:5" s="10" customFormat="1">
      <c r="A24" s="87" t="s">
        <v>469</v>
      </c>
      <c r="B24" s="87" t="s">
        <v>470</v>
      </c>
      <c r="C24" s="4">
        <v>0</v>
      </c>
      <c r="D24" s="4">
        <v>0</v>
      </c>
      <c r="E24" s="83"/>
    </row>
    <row r="25" spans="1:5" s="10" customFormat="1">
      <c r="A25" s="87" t="s">
        <v>471</v>
      </c>
      <c r="B25" s="87" t="s">
        <v>472</v>
      </c>
      <c r="C25" s="4">
        <v>0</v>
      </c>
      <c r="D25" s="4">
        <v>0</v>
      </c>
      <c r="E25" s="83"/>
    </row>
    <row r="26" spans="1:5" s="10" customFormat="1">
      <c r="A26" s="87" t="s">
        <v>473</v>
      </c>
      <c r="B26" s="87" t="s">
        <v>474</v>
      </c>
      <c r="C26" s="4">
        <v>0</v>
      </c>
      <c r="D26" s="4">
        <v>0</v>
      </c>
      <c r="E26" s="83"/>
    </row>
    <row r="27" spans="1:5" s="10" customFormat="1">
      <c r="A27" s="87" t="s">
        <v>475</v>
      </c>
      <c r="B27" s="87" t="s">
        <v>476</v>
      </c>
      <c r="C27" s="4">
        <v>0</v>
      </c>
      <c r="D27" s="4">
        <v>0</v>
      </c>
      <c r="E27" s="83"/>
    </row>
    <row r="28" spans="1:5" s="10" customFormat="1">
      <c r="A28" s="87" t="s">
        <v>477</v>
      </c>
      <c r="B28" s="87" t="s">
        <v>480</v>
      </c>
      <c r="C28" s="4">
        <v>0</v>
      </c>
      <c r="D28" s="251">
        <v>0</v>
      </c>
      <c r="E28" s="83"/>
    </row>
    <row r="29" spans="1:5" s="10" customFormat="1">
      <c r="A29" s="87" t="s">
        <v>481</v>
      </c>
      <c r="B29" s="87" t="s">
        <v>482</v>
      </c>
      <c r="C29" s="4">
        <v>0</v>
      </c>
      <c r="D29" s="4">
        <v>0</v>
      </c>
      <c r="E29" s="83"/>
    </row>
    <row r="30" spans="1:5" s="10" customFormat="1">
      <c r="A30" s="87" t="s">
        <v>323</v>
      </c>
      <c r="B30" s="87"/>
      <c r="C30" s="4"/>
      <c r="D30" s="4"/>
      <c r="E30" s="83"/>
    </row>
    <row r="31" spans="1:5" s="10" customFormat="1">
      <c r="A31" s="87" t="s">
        <v>324</v>
      </c>
      <c r="B31" s="87"/>
      <c r="C31" s="4"/>
      <c r="D31" s="4"/>
      <c r="E31" s="83"/>
    </row>
    <row r="32" spans="1:5" s="3" customFormat="1">
      <c r="A32" s="590">
        <v>6.6</v>
      </c>
      <c r="B32" s="87" t="s">
        <v>507</v>
      </c>
      <c r="C32" s="4"/>
      <c r="D32" s="4">
        <v>0</v>
      </c>
      <c r="E32" s="84"/>
    </row>
    <row r="33" spans="1:9">
      <c r="A33" s="88"/>
      <c r="B33" s="88" t="s">
        <v>329</v>
      </c>
      <c r="C33" s="75">
        <f>SUM(C10:C32)</f>
        <v>1702</v>
      </c>
      <c r="D33" s="75">
        <f>SUM(D10:D32)</f>
        <v>1702</v>
      </c>
      <c r="E33" s="85"/>
      <c r="H33" s="254"/>
    </row>
    <row r="34" spans="1:9">
      <c r="A34" s="18"/>
      <c r="B34" s="18"/>
    </row>
    <row r="35" spans="1:9">
      <c r="A35" s="2" t="s">
        <v>411</v>
      </c>
      <c r="E35" s="5"/>
    </row>
    <row r="36" spans="1:9">
      <c r="A36" s="2" t="s">
        <v>395</v>
      </c>
    </row>
    <row r="37" spans="1:9">
      <c r="A37" s="196" t="s">
        <v>396</v>
      </c>
    </row>
    <row r="38" spans="1:9">
      <c r="A38" s="196"/>
    </row>
    <row r="39" spans="1:9">
      <c r="A39" s="196" t="s">
        <v>342</v>
      </c>
    </row>
    <row r="40" spans="1:9" s="15" customFormat="1" ht="12.75"/>
    <row r="41" spans="1:9">
      <c r="A41" s="57" t="s">
        <v>98</v>
      </c>
      <c r="E41" s="5"/>
    </row>
    <row r="42" spans="1:9">
      <c r="E42"/>
      <c r="F42"/>
      <c r="G42"/>
      <c r="H42"/>
      <c r="I42"/>
    </row>
    <row r="43" spans="1:9">
      <c r="D43" s="11"/>
      <c r="E43"/>
      <c r="F43"/>
      <c r="G43"/>
      <c r="H43"/>
      <c r="I43"/>
    </row>
    <row r="44" spans="1:9">
      <c r="A44" s="57"/>
      <c r="B44" s="57" t="s">
        <v>264</v>
      </c>
      <c r="D44" s="11"/>
      <c r="E44"/>
      <c r="F44"/>
      <c r="G44"/>
      <c r="H44"/>
      <c r="I44"/>
    </row>
    <row r="45" spans="1:9">
      <c r="B45" s="2" t="s">
        <v>263</v>
      </c>
      <c r="D45" s="11"/>
      <c r="E45"/>
      <c r="F45"/>
      <c r="G45"/>
      <c r="H45"/>
      <c r="I45"/>
    </row>
    <row r="46" spans="1:9" customFormat="1" ht="12.75">
      <c r="A46" s="52"/>
      <c r="B46" s="52" t="s">
        <v>130</v>
      </c>
    </row>
    <row r="47" spans="1:9" s="15" customFormat="1" ht="12.75"/>
  </sheetData>
  <mergeCells count="2">
    <mergeCell ref="C1:D1"/>
    <mergeCell ref="C2:D2"/>
  </mergeCells>
  <printOptions gridLines="1"/>
  <pageMargins left="0.196850393700787" right="0.196850393700787" top="0.196850393700787" bottom="0.196850393700787" header="0.15748031496063" footer="0.15748031496063"/>
  <pageSetup paperSize="9" scale="8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4"/>
  <sheetViews>
    <sheetView view="pageBreakPreview" zoomScale="85" zoomScaleSheetLayoutView="85" workbookViewId="0">
      <selection activeCell="E12" sqref="E12"/>
    </sheetView>
  </sheetViews>
  <sheetFormatPr defaultRowHeight="12.75"/>
  <cols>
    <col min="1" max="1" width="8.140625" style="337" customWidth="1"/>
    <col min="2" max="3" width="20.140625" style="337" customWidth="1"/>
    <col min="4" max="4" width="17.42578125" style="337" customWidth="1"/>
    <col min="5" max="5" width="54.28515625" style="337" customWidth="1"/>
    <col min="6" max="6" width="13" style="337" customWidth="1"/>
    <col min="7" max="7" width="17.7109375" style="337" customWidth="1"/>
    <col min="8" max="8" width="14.85546875" style="337" customWidth="1"/>
    <col min="9" max="9" width="14.85546875" style="360" customWidth="1"/>
    <col min="10" max="10" width="0" style="337" hidden="1" customWidth="1"/>
    <col min="11" max="16384" width="9.140625" style="337"/>
  </cols>
  <sheetData>
    <row r="1" spans="1:10" ht="15">
      <c r="A1" s="335" t="s">
        <v>442</v>
      </c>
      <c r="B1" s="335"/>
      <c r="C1" s="336"/>
      <c r="D1" s="336"/>
      <c r="E1" s="336"/>
      <c r="F1" s="336"/>
      <c r="G1" s="269"/>
      <c r="H1" s="269"/>
      <c r="I1" s="694" t="s">
        <v>100</v>
      </c>
      <c r="J1" s="694"/>
    </row>
    <row r="2" spans="1:10" ht="15">
      <c r="A2" s="115" t="s">
        <v>131</v>
      </c>
      <c r="B2" s="335"/>
      <c r="C2" s="336"/>
      <c r="D2" s="336"/>
      <c r="E2" s="336"/>
      <c r="F2" s="336"/>
      <c r="G2" s="269"/>
      <c r="H2" s="696" t="s">
        <v>1565</v>
      </c>
      <c r="I2" s="696"/>
      <c r="J2" s="696"/>
    </row>
    <row r="3" spans="1:10" ht="15">
      <c r="A3" s="115"/>
      <c r="B3" s="115"/>
      <c r="C3" s="335"/>
      <c r="D3" s="335"/>
      <c r="E3" s="335"/>
      <c r="F3" s="335"/>
      <c r="G3" s="269"/>
      <c r="H3" s="269"/>
      <c r="I3" s="269"/>
    </row>
    <row r="4" spans="1:10" ht="15">
      <c r="A4" s="336" t="str">
        <f>'[1]ფორმა N2'!A4</f>
        <v>ანგარიშვალდებული პირის დასახელება:</v>
      </c>
      <c r="B4" s="336"/>
      <c r="C4" s="336"/>
      <c r="D4" s="336"/>
      <c r="E4" s="336"/>
      <c r="F4" s="336"/>
      <c r="G4" s="115"/>
      <c r="H4" s="115"/>
      <c r="I4" s="338"/>
    </row>
    <row r="5" spans="1:10" ht="15">
      <c r="A5" s="339"/>
      <c r="B5" s="339"/>
      <c r="C5" s="695" t="s">
        <v>484</v>
      </c>
      <c r="D5" s="695"/>
      <c r="E5" s="339"/>
      <c r="F5" s="339"/>
      <c r="G5" s="340"/>
      <c r="H5" s="340"/>
      <c r="I5" s="341"/>
    </row>
    <row r="6" spans="1:10" ht="8.25" customHeight="1">
      <c r="A6" s="336"/>
      <c r="B6" s="336"/>
      <c r="C6" s="336"/>
      <c r="D6" s="336"/>
      <c r="E6" s="336"/>
      <c r="F6" s="336"/>
      <c r="G6" s="115"/>
      <c r="H6" s="115"/>
      <c r="I6" s="338"/>
    </row>
    <row r="7" spans="1:10" ht="7.5" customHeight="1">
      <c r="A7" s="267"/>
      <c r="B7" s="267"/>
      <c r="C7" s="267"/>
      <c r="D7" s="267"/>
      <c r="E7" s="267"/>
      <c r="F7" s="267"/>
      <c r="G7" s="69"/>
      <c r="H7" s="69"/>
      <c r="I7" s="267"/>
    </row>
    <row r="8" spans="1:10" ht="73.5" customHeight="1">
      <c r="A8" s="79" t="s">
        <v>63</v>
      </c>
      <c r="B8" s="79" t="s">
        <v>333</v>
      </c>
      <c r="C8" s="79" t="s">
        <v>334</v>
      </c>
      <c r="D8" s="79" t="s">
        <v>220</v>
      </c>
      <c r="E8" s="79" t="s">
        <v>338</v>
      </c>
      <c r="F8" s="79" t="s">
        <v>341</v>
      </c>
      <c r="G8" s="70" t="s">
        <v>10</v>
      </c>
      <c r="H8" s="70" t="s">
        <v>9</v>
      </c>
      <c r="I8" s="70" t="s">
        <v>384</v>
      </c>
      <c r="J8" s="342" t="s">
        <v>340</v>
      </c>
    </row>
    <row r="9" spans="1:10" ht="17.25" customHeight="1">
      <c r="A9" s="87"/>
      <c r="B9" s="343"/>
      <c r="C9" s="343"/>
      <c r="D9" s="344"/>
      <c r="E9" s="345"/>
      <c r="F9" s="87"/>
      <c r="G9" s="592"/>
      <c r="H9" s="4"/>
      <c r="I9" s="346"/>
      <c r="J9" s="342"/>
    </row>
    <row r="10" spans="1:10" ht="17.25" customHeight="1">
      <c r="A10" s="87"/>
      <c r="B10" s="343"/>
      <c r="C10" s="343"/>
      <c r="D10" s="344"/>
      <c r="E10" s="345"/>
      <c r="F10" s="87"/>
      <c r="G10" s="592"/>
      <c r="H10" s="4"/>
      <c r="I10" s="346"/>
      <c r="J10" s="342"/>
    </row>
    <row r="11" spans="1:10" ht="17.25" customHeight="1">
      <c r="A11" s="87"/>
      <c r="B11" s="343"/>
      <c r="C11" s="343"/>
      <c r="D11" s="344"/>
      <c r="E11" s="345"/>
      <c r="F11" s="87"/>
      <c r="G11" s="592"/>
      <c r="H11" s="4"/>
      <c r="I11" s="346"/>
      <c r="J11" s="342"/>
    </row>
    <row r="12" spans="1:10" ht="17.25" customHeight="1">
      <c r="A12" s="87"/>
      <c r="B12" s="343"/>
      <c r="C12" s="343"/>
      <c r="D12" s="347"/>
      <c r="E12" s="345"/>
      <c r="F12" s="87"/>
      <c r="G12" s="353"/>
      <c r="H12" s="4"/>
      <c r="I12" s="346"/>
    </row>
    <row r="13" spans="1:10" ht="17.25" customHeight="1">
      <c r="A13" s="87"/>
      <c r="B13" s="348"/>
      <c r="C13" s="348"/>
      <c r="D13" s="344"/>
      <c r="E13" s="345"/>
      <c r="F13" s="87"/>
      <c r="G13" s="592"/>
      <c r="H13" s="4"/>
      <c r="I13" s="346"/>
    </row>
    <row r="14" spans="1:10" ht="17.25" customHeight="1">
      <c r="A14" s="87"/>
      <c r="B14" s="343"/>
      <c r="C14" s="343"/>
      <c r="D14" s="347"/>
      <c r="E14" s="345"/>
      <c r="F14" s="87"/>
      <c r="G14" s="592"/>
      <c r="H14" s="4"/>
      <c r="I14" s="346"/>
    </row>
    <row r="15" spans="1:10" ht="17.25" customHeight="1">
      <c r="A15" s="87"/>
      <c r="B15" s="343"/>
      <c r="C15" s="343"/>
      <c r="D15" s="349"/>
      <c r="E15" s="345"/>
      <c r="F15" s="87"/>
      <c r="G15" s="592"/>
      <c r="H15" s="4"/>
      <c r="I15" s="346"/>
    </row>
    <row r="16" spans="1:10" ht="17.25" customHeight="1">
      <c r="A16" s="87"/>
      <c r="B16" s="343"/>
      <c r="C16" s="343"/>
      <c r="D16" s="349"/>
      <c r="E16" s="345"/>
      <c r="F16" s="87"/>
      <c r="G16" s="592"/>
      <c r="H16" s="4"/>
      <c r="I16" s="346"/>
    </row>
    <row r="17" spans="1:11" ht="17.25" customHeight="1">
      <c r="A17" s="87"/>
      <c r="B17" s="343"/>
      <c r="C17" s="343"/>
      <c r="D17" s="347"/>
      <c r="E17" s="345"/>
      <c r="F17" s="87"/>
      <c r="G17" s="592"/>
      <c r="H17" s="4"/>
      <c r="I17" s="346"/>
    </row>
    <row r="18" spans="1:11" ht="17.25" customHeight="1">
      <c r="A18" s="87"/>
      <c r="B18" s="343"/>
      <c r="C18" s="343"/>
      <c r="D18" s="347"/>
      <c r="E18" s="345"/>
      <c r="F18" s="87"/>
      <c r="G18" s="592"/>
      <c r="H18" s="4"/>
      <c r="I18" s="346"/>
    </row>
    <row r="19" spans="1:11" ht="17.25" customHeight="1">
      <c r="A19" s="87"/>
      <c r="B19" s="343"/>
      <c r="C19" s="343"/>
      <c r="D19" s="349"/>
      <c r="E19" s="345"/>
      <c r="F19" s="87"/>
      <c r="G19" s="592"/>
      <c r="H19" s="4"/>
      <c r="I19" s="346"/>
    </row>
    <row r="20" spans="1:11" ht="17.25" customHeight="1">
      <c r="A20" s="87"/>
      <c r="B20" s="343"/>
      <c r="C20" s="343"/>
      <c r="D20" s="349"/>
      <c r="E20" s="345"/>
      <c r="F20" s="87"/>
      <c r="G20" s="592"/>
      <c r="H20" s="4"/>
      <c r="I20" s="346"/>
    </row>
    <row r="21" spans="1:11" ht="17.25" customHeight="1">
      <c r="A21" s="87"/>
      <c r="B21" s="343"/>
      <c r="C21" s="343"/>
      <c r="D21" s="347"/>
      <c r="E21" s="345"/>
      <c r="F21" s="87"/>
      <c r="G21" s="592"/>
      <c r="H21" s="4"/>
      <c r="I21" s="346"/>
    </row>
    <row r="22" spans="1:11" ht="17.25" customHeight="1">
      <c r="A22" s="87"/>
      <c r="B22" s="343"/>
      <c r="C22" s="343"/>
      <c r="D22" s="349"/>
      <c r="E22" s="345"/>
      <c r="F22" s="87"/>
      <c r="G22" s="592"/>
      <c r="H22" s="4"/>
      <c r="I22" s="346"/>
    </row>
    <row r="23" spans="1:11" ht="17.25" customHeight="1">
      <c r="A23" s="87"/>
      <c r="B23" s="343"/>
      <c r="C23" s="343"/>
      <c r="D23" s="349"/>
      <c r="E23" s="345"/>
      <c r="F23" s="87"/>
      <c r="G23" s="353"/>
      <c r="H23" s="4"/>
      <c r="I23" s="346"/>
    </row>
    <row r="24" spans="1:11" ht="17.25" customHeight="1">
      <c r="A24" s="87"/>
      <c r="B24" s="343"/>
      <c r="C24" s="348"/>
      <c r="D24" s="350"/>
      <c r="E24" s="345"/>
      <c r="F24" s="87"/>
      <c r="G24" s="353"/>
      <c r="H24" s="4"/>
      <c r="I24" s="346"/>
    </row>
    <row r="25" spans="1:11" ht="17.25" customHeight="1">
      <c r="A25" s="87"/>
      <c r="B25" s="343"/>
      <c r="C25" s="348"/>
      <c r="D25" s="347"/>
      <c r="E25" s="345"/>
      <c r="F25" s="87"/>
      <c r="G25" s="353"/>
      <c r="H25" s="4"/>
      <c r="I25" s="346"/>
    </row>
    <row r="26" spans="1:11" ht="17.25" customHeight="1">
      <c r="A26" s="87"/>
      <c r="B26" s="343"/>
      <c r="C26" s="348"/>
      <c r="D26" s="349"/>
      <c r="E26" s="345"/>
      <c r="F26" s="87"/>
      <c r="G26" s="353"/>
      <c r="H26" s="4"/>
      <c r="I26" s="346"/>
      <c r="K26" s="625"/>
    </row>
    <row r="27" spans="1:11" ht="17.25" customHeight="1">
      <c r="A27" s="87"/>
      <c r="B27" s="343"/>
      <c r="C27" s="348"/>
      <c r="D27" s="344"/>
      <c r="E27" s="345"/>
      <c r="F27" s="87"/>
      <c r="G27" s="353"/>
      <c r="H27" s="4"/>
      <c r="I27" s="346"/>
    </row>
    <row r="28" spans="1:11" ht="17.25" customHeight="1">
      <c r="A28" s="87"/>
      <c r="B28" s="343"/>
      <c r="C28" s="348"/>
      <c r="D28" s="347"/>
      <c r="E28" s="345"/>
      <c r="F28" s="87"/>
      <c r="G28" s="353"/>
      <c r="H28" s="4"/>
      <c r="I28" s="346"/>
    </row>
    <row r="29" spans="1:11" ht="17.25" customHeight="1">
      <c r="A29" s="87"/>
      <c r="B29" s="343"/>
      <c r="C29" s="348"/>
      <c r="D29" s="351"/>
      <c r="E29" s="345"/>
      <c r="F29" s="87"/>
      <c r="G29" s="353"/>
      <c r="H29" s="4"/>
      <c r="I29" s="346"/>
    </row>
    <row r="30" spans="1:11" ht="17.25" customHeight="1">
      <c r="A30" s="87"/>
      <c r="B30" s="348"/>
      <c r="C30" s="348"/>
      <c r="D30" s="344"/>
      <c r="E30" s="345"/>
      <c r="F30" s="87"/>
      <c r="G30" s="353"/>
      <c r="H30" s="4"/>
      <c r="I30" s="346"/>
    </row>
    <row r="31" spans="1:11" ht="17.25" customHeight="1">
      <c r="A31" s="87"/>
      <c r="B31" s="352"/>
      <c r="C31" s="352"/>
      <c r="D31" s="626"/>
      <c r="E31" s="345"/>
      <c r="F31" s="87"/>
      <c r="G31" s="353"/>
      <c r="H31" s="4"/>
      <c r="I31" s="346"/>
    </row>
    <row r="32" spans="1:11" ht="17.25" customHeight="1">
      <c r="A32" s="87"/>
      <c r="B32" s="348"/>
      <c r="C32" s="348"/>
      <c r="D32" s="626"/>
      <c r="E32" s="345"/>
      <c r="F32" s="87"/>
      <c r="G32" s="353"/>
      <c r="H32" s="4"/>
      <c r="I32" s="346"/>
    </row>
    <row r="33" spans="1:9" ht="17.25" customHeight="1">
      <c r="A33" s="87"/>
      <c r="B33" s="348"/>
      <c r="C33" s="348"/>
      <c r="D33" s="344"/>
      <c r="E33" s="345"/>
      <c r="F33" s="87"/>
      <c r="G33" s="353"/>
      <c r="H33" s="4"/>
      <c r="I33" s="346"/>
    </row>
    <row r="34" spans="1:9" ht="17.25" customHeight="1">
      <c r="A34" s="87"/>
      <c r="B34" s="348"/>
      <c r="C34" s="348"/>
      <c r="D34" s="626"/>
      <c r="E34" s="345"/>
      <c r="F34" s="87"/>
      <c r="G34" s="353"/>
      <c r="H34" s="4"/>
      <c r="I34" s="346"/>
    </row>
    <row r="35" spans="1:9" ht="17.25" customHeight="1">
      <c r="A35" s="87"/>
      <c r="B35" s="348"/>
      <c r="C35" s="348"/>
      <c r="D35" s="626"/>
      <c r="E35" s="345"/>
      <c r="F35" s="87"/>
      <c r="G35" s="353"/>
      <c r="H35" s="4"/>
      <c r="I35" s="346"/>
    </row>
    <row r="36" spans="1:9" ht="17.25" customHeight="1">
      <c r="A36" s="87"/>
      <c r="B36" s="348"/>
      <c r="C36" s="348"/>
      <c r="D36" s="344"/>
      <c r="E36" s="345"/>
      <c r="F36" s="87"/>
      <c r="G36" s="353"/>
      <c r="H36" s="4"/>
      <c r="I36" s="346"/>
    </row>
    <row r="37" spans="1:9" ht="17.25" customHeight="1">
      <c r="A37" s="87"/>
      <c r="B37" s="348"/>
      <c r="C37" s="348"/>
      <c r="D37" s="626"/>
      <c r="E37" s="345"/>
      <c r="F37" s="87"/>
      <c r="G37" s="353"/>
      <c r="H37" s="4"/>
      <c r="I37" s="346"/>
    </row>
    <row r="38" spans="1:9" ht="17.25" customHeight="1">
      <c r="A38" s="87"/>
      <c r="B38" s="348"/>
      <c r="C38" s="348"/>
      <c r="D38" s="626"/>
      <c r="E38" s="345"/>
      <c r="F38" s="87"/>
      <c r="G38" s="353"/>
      <c r="H38" s="4"/>
      <c r="I38" s="346"/>
    </row>
    <row r="39" spans="1:9" ht="17.25" customHeight="1">
      <c r="A39" s="87"/>
      <c r="B39" s="348"/>
      <c r="C39" s="348"/>
      <c r="D39" s="626"/>
      <c r="E39" s="345"/>
      <c r="F39" s="87"/>
      <c r="G39" s="353"/>
      <c r="H39" s="4"/>
      <c r="I39" s="346"/>
    </row>
    <row r="40" spans="1:9" ht="17.25" customHeight="1">
      <c r="A40" s="87"/>
      <c r="B40" s="348"/>
      <c r="C40" s="348"/>
      <c r="D40" s="626"/>
      <c r="E40" s="345"/>
      <c r="F40" s="87"/>
      <c r="G40" s="353"/>
      <c r="H40" s="4"/>
      <c r="I40" s="346"/>
    </row>
    <row r="41" spans="1:9" ht="17.25" customHeight="1">
      <c r="A41" s="352"/>
      <c r="B41" s="352"/>
      <c r="C41" s="586"/>
      <c r="D41" s="345"/>
      <c r="E41" s="87"/>
      <c r="F41" s="354"/>
      <c r="G41" s="354"/>
      <c r="H41" s="354"/>
      <c r="I41" s="355"/>
    </row>
    <row r="42" spans="1:9" ht="16.5" customHeight="1">
      <c r="A42" s="356"/>
      <c r="B42" s="357"/>
      <c r="C42" s="357"/>
      <c r="D42" s="357"/>
      <c r="E42" s="357"/>
      <c r="F42" s="357"/>
      <c r="G42" s="358"/>
      <c r="H42" s="359"/>
    </row>
    <row r="43" spans="1:9" ht="16.5" customHeight="1">
      <c r="A43" s="356"/>
      <c r="B43" s="358"/>
      <c r="C43" s="358"/>
      <c r="D43" s="358"/>
      <c r="E43" s="358"/>
      <c r="F43" s="358"/>
      <c r="G43" s="358"/>
      <c r="H43" s="359"/>
    </row>
    <row r="44" spans="1:9" ht="16.5" customHeight="1">
      <c r="A44" s="358"/>
      <c r="B44" s="358"/>
      <c r="C44" s="358"/>
      <c r="D44" s="358"/>
      <c r="E44" s="358"/>
      <c r="F44" s="358"/>
      <c r="G44" s="358"/>
      <c r="H44" s="359"/>
    </row>
    <row r="45" spans="1:9" ht="16.5" customHeight="1">
      <c r="A45" s="358"/>
      <c r="B45" s="358"/>
      <c r="C45" s="358"/>
      <c r="D45" s="363"/>
      <c r="E45" s="363"/>
      <c r="F45" s="363"/>
      <c r="G45" s="358"/>
      <c r="H45" s="359"/>
    </row>
    <row r="46" spans="1:9" ht="16.5" customHeight="1">
      <c r="A46" s="362"/>
      <c r="B46" s="362" t="s">
        <v>383</v>
      </c>
      <c r="C46" s="362"/>
      <c r="D46" s="362"/>
      <c r="E46" s="362"/>
      <c r="F46" s="362"/>
      <c r="G46" s="358"/>
      <c r="H46" s="359"/>
    </row>
    <row r="47" spans="1:9" ht="16.5" customHeight="1">
      <c r="A47" s="358"/>
      <c r="B47" s="358" t="s">
        <v>382</v>
      </c>
      <c r="C47" s="358"/>
      <c r="D47" s="358"/>
      <c r="E47" s="358"/>
      <c r="F47" s="358"/>
      <c r="G47" s="358"/>
      <c r="H47" s="359"/>
    </row>
    <row r="48" spans="1:9" ht="16.5" customHeight="1">
      <c r="A48" s="364"/>
      <c r="B48" s="364" t="s">
        <v>130</v>
      </c>
      <c r="C48" s="364"/>
      <c r="D48" s="364"/>
      <c r="E48" s="364"/>
      <c r="F48" s="364"/>
      <c r="H48" s="360"/>
    </row>
    <row r="49" spans="8:8" ht="16.5" customHeight="1">
      <c r="H49" s="360"/>
    </row>
    <row r="50" spans="8:8" ht="16.5" customHeight="1">
      <c r="H50" s="360"/>
    </row>
    <row r="51" spans="8:8" ht="16.5" customHeight="1">
      <c r="H51" s="360"/>
    </row>
    <row r="52" spans="8:8" ht="16.5" customHeight="1">
      <c r="H52" s="360"/>
    </row>
    <row r="53" spans="8:8" ht="16.5" customHeight="1">
      <c r="H53" s="360"/>
    </row>
    <row r="54" spans="8:8" ht="16.5" customHeight="1">
      <c r="H54" s="360"/>
    </row>
    <row r="55" spans="8:8" ht="16.5" customHeight="1">
      <c r="H55" s="360"/>
    </row>
    <row r="56" spans="8:8" ht="16.5" customHeight="1">
      <c r="H56" s="360"/>
    </row>
    <row r="57" spans="8:8" ht="16.5" customHeight="1">
      <c r="H57" s="360"/>
    </row>
    <row r="58" spans="8:8" ht="16.5" customHeight="1">
      <c r="H58" s="360"/>
    </row>
    <row r="59" spans="8:8" ht="16.5" customHeight="1">
      <c r="H59" s="360"/>
    </row>
    <row r="60" spans="8:8" ht="16.5" customHeight="1">
      <c r="H60" s="360"/>
    </row>
    <row r="61" spans="8:8" ht="16.5" customHeight="1">
      <c r="H61" s="360"/>
    </row>
    <row r="62" spans="8:8" ht="16.5" customHeight="1">
      <c r="H62" s="360"/>
    </row>
    <row r="63" spans="8:8" ht="16.5" customHeight="1">
      <c r="H63" s="360"/>
    </row>
    <row r="64" spans="8:8" ht="16.5" customHeight="1">
      <c r="H64" s="360"/>
    </row>
    <row r="65" spans="1:1" ht="16.5" customHeight="1">
      <c r="A65" s="356"/>
    </row>
    <row r="66" spans="1:1" ht="16.5" customHeight="1">
      <c r="A66" s="356"/>
    </row>
    <row r="67" spans="1:1" ht="16.5" customHeight="1">
      <c r="A67" s="356"/>
    </row>
    <row r="68" spans="1:1" ht="16.5" customHeight="1">
      <c r="A68" s="361"/>
    </row>
    <row r="69" spans="1:1" ht="15">
      <c r="A69" s="362" t="s">
        <v>98</v>
      </c>
    </row>
    <row r="70" spans="1:1" ht="15">
      <c r="A70" s="358"/>
    </row>
    <row r="71" spans="1:1" ht="15">
      <c r="A71" s="358"/>
    </row>
    <row r="72" spans="1:1" ht="15">
      <c r="A72" s="362"/>
    </row>
    <row r="73" spans="1:1" ht="15">
      <c r="A73" s="358"/>
    </row>
    <row r="74" spans="1:1">
      <c r="A74" s="364"/>
    </row>
  </sheetData>
  <mergeCells count="3">
    <mergeCell ref="I1:J1"/>
    <mergeCell ref="C5:D5"/>
    <mergeCell ref="H2:J2"/>
  </mergeCells>
  <printOptions gridLines="1"/>
  <pageMargins left="0.14000000000000001" right="0.14000000000000001" top="0.21" bottom="0.35" header="0.15" footer="0.23"/>
  <pageSetup scale="69" orientation="landscape" r:id="rId1"/>
  <rowBreaks count="1" manualBreakCount="1">
    <brk id="4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6"/>
  <sheetViews>
    <sheetView view="pageBreakPreview" zoomScale="77" zoomScaleSheetLayoutView="77" workbookViewId="0">
      <selection activeCell="G2" sqref="G2:I2"/>
    </sheetView>
  </sheetViews>
  <sheetFormatPr defaultRowHeight="12.75"/>
  <cols>
    <col min="1" max="1" width="22.5703125" style="368" customWidth="1"/>
    <col min="2" max="2" width="28.140625" style="368" customWidth="1"/>
    <col min="3" max="3" width="20.28515625" style="397" customWidth="1"/>
    <col min="4" max="4" width="23.140625" style="368" customWidth="1"/>
    <col min="5" max="5" width="18.7109375" style="368" customWidth="1"/>
    <col min="6" max="6" width="15.140625" style="368" customWidth="1"/>
    <col min="7" max="7" width="15" style="398" customWidth="1"/>
    <col min="8" max="8" width="11.42578125" style="398" customWidth="1"/>
    <col min="9" max="9" width="9.140625" style="368" hidden="1" customWidth="1"/>
    <col min="10" max="16384" width="9.140625" style="368"/>
  </cols>
  <sheetData>
    <row r="1" spans="1:9" ht="15">
      <c r="A1" s="365" t="s">
        <v>443</v>
      </c>
      <c r="B1" s="366"/>
      <c r="C1" s="367"/>
      <c r="D1" s="366"/>
      <c r="E1" s="366"/>
      <c r="F1" s="366"/>
      <c r="G1" s="694" t="s">
        <v>100</v>
      </c>
      <c r="H1" s="694"/>
    </row>
    <row r="2" spans="1:9" ht="15">
      <c r="A2" s="369" t="s">
        <v>131</v>
      </c>
      <c r="B2" s="366"/>
      <c r="C2" s="367"/>
      <c r="D2" s="366"/>
      <c r="E2" s="366"/>
      <c r="F2" s="366"/>
      <c r="G2" s="696" t="s">
        <v>1565</v>
      </c>
      <c r="H2" s="696"/>
      <c r="I2" s="696"/>
    </row>
    <row r="3" spans="1:9" ht="15">
      <c r="A3" s="369"/>
      <c r="B3" s="369"/>
      <c r="C3" s="370"/>
      <c r="D3" s="369"/>
      <c r="E3" s="369"/>
      <c r="F3" s="369"/>
      <c r="G3" s="269"/>
      <c r="H3" s="269"/>
    </row>
    <row r="4" spans="1:9" ht="15">
      <c r="A4" s="366" t="str">
        <f>'[1]ფორმა N2'!A4</f>
        <v>ანგარიშვალდებული პირის დასახელება:</v>
      </c>
      <c r="B4" s="366"/>
      <c r="C4" s="367"/>
      <c r="D4" s="366"/>
      <c r="E4" s="366"/>
      <c r="F4" s="366"/>
      <c r="G4" s="371"/>
      <c r="H4" s="371"/>
    </row>
    <row r="5" spans="1:9" ht="15">
      <c r="A5" s="372"/>
      <c r="B5" s="695" t="s">
        <v>484</v>
      </c>
      <c r="C5" s="695"/>
      <c r="D5" s="372"/>
      <c r="E5" s="372"/>
      <c r="F5" s="372"/>
      <c r="G5" s="373"/>
      <c r="H5" s="373"/>
    </row>
    <row r="6" spans="1:9" ht="15">
      <c r="A6" s="366"/>
      <c r="B6" s="366"/>
      <c r="C6" s="367"/>
      <c r="D6" s="366"/>
      <c r="E6" s="366"/>
      <c r="F6" s="366"/>
      <c r="G6" s="371"/>
      <c r="H6" s="371"/>
    </row>
    <row r="7" spans="1:9" ht="15">
      <c r="A7" s="267"/>
      <c r="B7" s="267"/>
      <c r="C7" s="99"/>
      <c r="D7" s="267"/>
      <c r="E7" s="267"/>
      <c r="F7" s="267"/>
      <c r="G7" s="267"/>
      <c r="H7" s="267"/>
    </row>
    <row r="8" spans="1:9" ht="45">
      <c r="A8" s="79" t="s">
        <v>333</v>
      </c>
      <c r="B8" s="79" t="s">
        <v>334</v>
      </c>
      <c r="C8" s="78" t="s">
        <v>220</v>
      </c>
      <c r="D8" s="79" t="s">
        <v>337</v>
      </c>
      <c r="E8" s="79" t="s">
        <v>336</v>
      </c>
      <c r="F8" s="79" t="s">
        <v>378</v>
      </c>
      <c r="G8" s="70" t="s">
        <v>10</v>
      </c>
      <c r="H8" s="70" t="s">
        <v>9</v>
      </c>
    </row>
    <row r="9" spans="1:9" ht="84.75" customHeight="1">
      <c r="A9" s="374"/>
      <c r="B9" s="374"/>
      <c r="C9" s="375"/>
      <c r="D9" s="376"/>
      <c r="E9" s="377"/>
      <c r="F9" s="378"/>
      <c r="G9" s="379"/>
      <c r="H9" s="379"/>
    </row>
    <row r="10" spans="1:9" ht="84.75" customHeight="1">
      <c r="A10" s="76"/>
      <c r="B10" s="76"/>
      <c r="C10" s="375"/>
      <c r="D10" s="376"/>
      <c r="E10" s="377"/>
      <c r="F10" s="378"/>
      <c r="G10" s="379"/>
      <c r="H10" s="379"/>
    </row>
    <row r="11" spans="1:9" ht="84.75" customHeight="1">
      <c r="A11" s="76"/>
      <c r="B11" s="76"/>
      <c r="C11" s="375"/>
      <c r="D11" s="376"/>
      <c r="E11" s="377"/>
      <c r="F11" s="378"/>
      <c r="G11" s="379"/>
      <c r="H11" s="379"/>
    </row>
    <row r="12" spans="1:9" ht="15">
      <c r="A12" s="76"/>
      <c r="B12" s="76"/>
      <c r="C12" s="76"/>
      <c r="D12" s="377"/>
      <c r="E12" s="377"/>
      <c r="F12" s="378"/>
      <c r="G12" s="380"/>
      <c r="H12" s="381"/>
    </row>
    <row r="13" spans="1:9" ht="15">
      <c r="A13" s="76"/>
      <c r="B13" s="76"/>
      <c r="C13" s="76"/>
      <c r="D13" s="76"/>
      <c r="E13" s="76"/>
      <c r="F13" s="76"/>
      <c r="G13" s="4"/>
      <c r="H13" s="4"/>
    </row>
    <row r="14" spans="1:9" ht="15">
      <c r="A14" s="382"/>
      <c r="B14" s="382"/>
      <c r="C14" s="383"/>
      <c r="D14" s="382"/>
      <c r="E14" s="382"/>
      <c r="F14" s="382" t="s">
        <v>332</v>
      </c>
      <c r="G14" s="384">
        <f>SUM(G9:G13)</f>
        <v>0</v>
      </c>
      <c r="H14" s="384">
        <f>SUM(H9:H13)</f>
        <v>0</v>
      </c>
    </row>
    <row r="15" spans="1:9" ht="15">
      <c r="A15" s="385"/>
      <c r="B15" s="385"/>
      <c r="C15" s="385"/>
      <c r="D15" s="385"/>
      <c r="E15" s="385"/>
      <c r="F15" s="385"/>
      <c r="G15" s="386"/>
      <c r="H15" s="386"/>
    </row>
    <row r="16" spans="1:9" ht="15">
      <c r="A16" s="387" t="s">
        <v>439</v>
      </c>
      <c r="B16" s="385"/>
      <c r="C16" s="385"/>
      <c r="D16" s="385"/>
      <c r="E16" s="385"/>
      <c r="F16" s="385"/>
      <c r="G16" s="386"/>
      <c r="H16" s="386"/>
    </row>
    <row r="17" spans="1:8" ht="15">
      <c r="A17" s="387"/>
      <c r="B17" s="385"/>
      <c r="C17" s="385"/>
      <c r="D17" s="385"/>
      <c r="E17" s="385"/>
      <c r="F17" s="385"/>
      <c r="G17" s="386"/>
      <c r="H17" s="386"/>
    </row>
    <row r="18" spans="1:8" ht="15">
      <c r="A18" s="387"/>
      <c r="B18" s="388"/>
      <c r="C18" s="387"/>
      <c r="D18" s="388"/>
      <c r="E18" s="388"/>
      <c r="F18" s="388"/>
      <c r="G18" s="386"/>
      <c r="H18" s="386"/>
    </row>
    <row r="19" spans="1:8" ht="15">
      <c r="A19" s="387"/>
      <c r="B19" s="388"/>
      <c r="C19" s="387"/>
      <c r="D19" s="388"/>
      <c r="E19" s="388"/>
      <c r="F19" s="388"/>
      <c r="G19" s="386"/>
      <c r="H19" s="386"/>
    </row>
    <row r="20" spans="1:8">
      <c r="A20" s="389"/>
      <c r="B20" s="389"/>
      <c r="C20" s="390"/>
      <c r="D20" s="389"/>
      <c r="E20" s="389"/>
      <c r="F20" s="389"/>
      <c r="G20" s="391"/>
      <c r="H20" s="391"/>
    </row>
    <row r="21" spans="1:8" ht="15">
      <c r="A21" s="392" t="s">
        <v>98</v>
      </c>
      <c r="B21" s="388"/>
      <c r="C21" s="387"/>
      <c r="D21" s="388"/>
      <c r="E21" s="388"/>
      <c r="F21" s="388"/>
      <c r="G21" s="386"/>
      <c r="H21" s="386"/>
    </row>
    <row r="22" spans="1:8" ht="15">
      <c r="A22" s="388"/>
      <c r="B22" s="388"/>
      <c r="C22" s="387"/>
      <c r="D22" s="388"/>
      <c r="E22" s="388"/>
      <c r="F22" s="388"/>
      <c r="G22" s="386"/>
      <c r="H22" s="386"/>
    </row>
    <row r="23" spans="1:8" ht="15">
      <c r="A23" s="388"/>
      <c r="B23" s="388"/>
      <c r="C23" s="387"/>
      <c r="D23" s="388"/>
      <c r="E23" s="388"/>
      <c r="F23" s="388"/>
      <c r="G23" s="386"/>
      <c r="H23" s="393"/>
    </row>
    <row r="24" spans="1:8" ht="15">
      <c r="A24" s="392"/>
      <c r="B24" s="392" t="s">
        <v>264</v>
      </c>
      <c r="C24" s="385"/>
      <c r="D24" s="392"/>
      <c r="E24" s="392"/>
      <c r="F24" s="392"/>
      <c r="G24" s="386"/>
      <c r="H24" s="393"/>
    </row>
    <row r="25" spans="1:8" ht="15">
      <c r="A25" s="388"/>
      <c r="B25" s="388" t="s">
        <v>263</v>
      </c>
      <c r="C25" s="387"/>
      <c r="D25" s="388"/>
      <c r="E25" s="388"/>
      <c r="F25" s="388"/>
      <c r="G25" s="386"/>
      <c r="H25" s="393"/>
    </row>
    <row r="26" spans="1:8">
      <c r="A26" s="394"/>
      <c r="B26" s="394" t="s">
        <v>130</v>
      </c>
      <c r="C26" s="395"/>
      <c r="D26" s="394"/>
      <c r="E26" s="394"/>
      <c r="F26" s="394"/>
      <c r="G26" s="396"/>
      <c r="H26" s="396"/>
    </row>
  </sheetData>
  <mergeCells count="3">
    <mergeCell ref="G1:H1"/>
    <mergeCell ref="B5:C5"/>
    <mergeCell ref="G2:I2"/>
  </mergeCells>
  <printOptions gridLines="1"/>
  <pageMargins left="0.25" right="0.25" top="0.26" bottom="0.2" header="0.15" footer="0.15"/>
  <pageSetup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topLeftCell="A16" zoomScale="84" zoomScaleSheetLayoutView="84" workbookViewId="0">
      <selection activeCell="G2" sqref="G2:I2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8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5" t="s">
        <v>444</v>
      </c>
      <c r="B1" s="65"/>
      <c r="C1" s="68"/>
      <c r="D1" s="68"/>
      <c r="E1" s="68"/>
      <c r="F1" s="68"/>
      <c r="G1" s="694" t="s">
        <v>100</v>
      </c>
      <c r="H1" s="694"/>
    </row>
    <row r="2" spans="1:10" ht="15">
      <c r="A2" s="67" t="s">
        <v>131</v>
      </c>
      <c r="B2" s="65"/>
      <c r="C2" s="68"/>
      <c r="D2" s="68"/>
      <c r="E2" s="68"/>
      <c r="F2" s="68"/>
      <c r="G2" s="696" t="s">
        <v>1565</v>
      </c>
      <c r="H2" s="696"/>
      <c r="I2" s="696"/>
    </row>
    <row r="3" spans="1:10" ht="15">
      <c r="A3" s="67"/>
      <c r="B3" s="67"/>
      <c r="C3" s="67"/>
      <c r="D3" s="67"/>
      <c r="E3" s="67"/>
      <c r="F3" s="67"/>
      <c r="G3" s="198"/>
      <c r="H3" s="198"/>
    </row>
    <row r="4" spans="1:10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</row>
    <row r="5" spans="1:10" ht="15">
      <c r="A5" s="71"/>
      <c r="B5" s="71"/>
      <c r="C5" s="399" t="s">
        <v>484</v>
      </c>
      <c r="D5" s="71"/>
      <c r="E5" s="71"/>
      <c r="F5" s="71"/>
      <c r="G5" s="72"/>
      <c r="H5" s="72"/>
    </row>
    <row r="6" spans="1:10" ht="15">
      <c r="A6" s="68"/>
      <c r="B6" s="68"/>
      <c r="C6" s="68"/>
      <c r="D6" s="68"/>
      <c r="E6" s="68"/>
      <c r="F6" s="68"/>
      <c r="G6" s="67"/>
      <c r="H6" s="67"/>
    </row>
    <row r="7" spans="1:10" ht="15">
      <c r="A7" s="197"/>
      <c r="B7" s="197"/>
      <c r="C7" s="197"/>
      <c r="D7" s="200"/>
      <c r="E7" s="197"/>
      <c r="F7" s="197"/>
      <c r="G7" s="69"/>
      <c r="H7" s="69"/>
    </row>
    <row r="8" spans="1:10" ht="30">
      <c r="A8" s="79" t="s">
        <v>63</v>
      </c>
      <c r="B8" s="79" t="s">
        <v>333</v>
      </c>
      <c r="C8" s="79" t="s">
        <v>334</v>
      </c>
      <c r="D8" s="79" t="s">
        <v>220</v>
      </c>
      <c r="E8" s="79" t="s">
        <v>341</v>
      </c>
      <c r="F8" s="79" t="s">
        <v>335</v>
      </c>
      <c r="G8" s="70" t="s">
        <v>10</v>
      </c>
      <c r="H8" s="70" t="s">
        <v>9</v>
      </c>
      <c r="J8" s="207" t="s">
        <v>340</v>
      </c>
    </row>
    <row r="9" spans="1:10" ht="15">
      <c r="A9" s="87"/>
      <c r="B9" s="87"/>
      <c r="C9" s="87"/>
      <c r="D9" s="87"/>
      <c r="E9" s="87"/>
      <c r="F9" s="87"/>
      <c r="G9" s="4"/>
      <c r="H9" s="4"/>
      <c r="J9" s="207" t="s">
        <v>0</v>
      </c>
    </row>
    <row r="10" spans="1:10" ht="15">
      <c r="A10" s="87"/>
      <c r="B10" s="87"/>
      <c r="C10" s="87"/>
      <c r="D10" s="87"/>
      <c r="E10" s="87"/>
      <c r="F10" s="87"/>
      <c r="G10" s="4"/>
      <c r="H10" s="4"/>
    </row>
    <row r="11" spans="1:10" ht="15">
      <c r="A11" s="76"/>
      <c r="B11" s="76"/>
      <c r="C11" s="76"/>
      <c r="D11" s="76"/>
      <c r="E11" s="76"/>
      <c r="F11" s="76"/>
      <c r="G11" s="4"/>
      <c r="H11" s="4"/>
    </row>
    <row r="12" spans="1:10" ht="15">
      <c r="A12" s="76"/>
      <c r="B12" s="76"/>
      <c r="C12" s="76"/>
      <c r="D12" s="76"/>
      <c r="E12" s="76"/>
      <c r="F12" s="76"/>
      <c r="G12" s="4"/>
      <c r="H12" s="4"/>
    </row>
    <row r="13" spans="1:10" ht="15">
      <c r="A13" s="76"/>
      <c r="B13" s="76"/>
      <c r="C13" s="76"/>
      <c r="D13" s="76"/>
      <c r="E13" s="76"/>
      <c r="F13" s="76"/>
      <c r="G13" s="4"/>
      <c r="H13" s="4"/>
    </row>
    <row r="14" spans="1:10" ht="15">
      <c r="A14" s="76"/>
      <c r="B14" s="76"/>
      <c r="C14" s="76"/>
      <c r="D14" s="76"/>
      <c r="E14" s="76"/>
      <c r="F14" s="76"/>
      <c r="G14" s="4"/>
      <c r="H14" s="4"/>
    </row>
    <row r="15" spans="1:10" ht="15">
      <c r="A15" s="76"/>
      <c r="B15" s="76"/>
      <c r="C15" s="76"/>
      <c r="D15" s="76"/>
      <c r="E15" s="76"/>
      <c r="F15" s="76"/>
      <c r="G15" s="4"/>
      <c r="H15" s="4"/>
    </row>
    <row r="16" spans="1:10" ht="15">
      <c r="A16" s="76"/>
      <c r="B16" s="76"/>
      <c r="C16" s="76"/>
      <c r="D16" s="76"/>
      <c r="E16" s="76"/>
      <c r="F16" s="76"/>
      <c r="G16" s="4"/>
      <c r="H16" s="4"/>
    </row>
    <row r="17" spans="1:8" ht="15">
      <c r="A17" s="76"/>
      <c r="B17" s="76"/>
      <c r="C17" s="76"/>
      <c r="D17" s="76"/>
      <c r="E17" s="76"/>
      <c r="F17" s="76"/>
      <c r="G17" s="4"/>
      <c r="H17" s="4"/>
    </row>
    <row r="18" spans="1:8" ht="15">
      <c r="A18" s="76"/>
      <c r="B18" s="76"/>
      <c r="C18" s="76"/>
      <c r="D18" s="76"/>
      <c r="E18" s="76"/>
      <c r="F18" s="76"/>
      <c r="G18" s="4"/>
      <c r="H18" s="4"/>
    </row>
    <row r="19" spans="1:8" ht="15">
      <c r="A19" s="76"/>
      <c r="B19" s="76"/>
      <c r="C19" s="76"/>
      <c r="D19" s="76"/>
      <c r="E19" s="76"/>
      <c r="F19" s="76"/>
      <c r="G19" s="4"/>
      <c r="H19" s="4"/>
    </row>
    <row r="20" spans="1:8" ht="15">
      <c r="A20" s="76"/>
      <c r="B20" s="76"/>
      <c r="C20" s="76"/>
      <c r="D20" s="76"/>
      <c r="E20" s="76"/>
      <c r="F20" s="76"/>
      <c r="G20" s="4"/>
      <c r="H20" s="4"/>
    </row>
    <row r="21" spans="1:8" ht="15">
      <c r="A21" s="76"/>
      <c r="B21" s="76"/>
      <c r="C21" s="76"/>
      <c r="D21" s="76"/>
      <c r="E21" s="76"/>
      <c r="F21" s="76"/>
      <c r="G21" s="4"/>
      <c r="H21" s="4"/>
    </row>
    <row r="22" spans="1:8" ht="15">
      <c r="A22" s="76"/>
      <c r="B22" s="76"/>
      <c r="C22" s="76"/>
      <c r="D22" s="76"/>
      <c r="E22" s="76"/>
      <c r="F22" s="76"/>
      <c r="G22" s="4"/>
      <c r="H22" s="4"/>
    </row>
    <row r="23" spans="1:8" ht="15">
      <c r="A23" s="76"/>
      <c r="B23" s="76"/>
      <c r="C23" s="76"/>
      <c r="D23" s="76"/>
      <c r="E23" s="76"/>
      <c r="F23" s="76"/>
      <c r="G23" s="4"/>
      <c r="H23" s="4"/>
    </row>
    <row r="24" spans="1:8" ht="15">
      <c r="A24" s="76"/>
      <c r="B24" s="76"/>
      <c r="C24" s="76"/>
      <c r="D24" s="76"/>
      <c r="E24" s="76"/>
      <c r="F24" s="76"/>
      <c r="G24" s="4"/>
      <c r="H24" s="4"/>
    </row>
    <row r="25" spans="1:8" ht="15">
      <c r="A25" s="76"/>
      <c r="B25" s="76"/>
      <c r="C25" s="76"/>
      <c r="D25" s="76"/>
      <c r="E25" s="76"/>
      <c r="F25" s="76"/>
      <c r="G25" s="4"/>
      <c r="H25" s="4"/>
    </row>
    <row r="26" spans="1:8" ht="15">
      <c r="A26" s="76"/>
      <c r="B26" s="76"/>
      <c r="C26" s="76"/>
      <c r="D26" s="76"/>
      <c r="E26" s="76"/>
      <c r="F26" s="76"/>
      <c r="G26" s="4"/>
      <c r="H26" s="4"/>
    </row>
    <row r="27" spans="1:8" ht="15">
      <c r="A27" s="76"/>
      <c r="B27" s="76"/>
      <c r="C27" s="76"/>
      <c r="D27" s="76"/>
      <c r="E27" s="76"/>
      <c r="F27" s="76"/>
      <c r="G27" s="4"/>
      <c r="H27" s="4"/>
    </row>
    <row r="28" spans="1:8" ht="15">
      <c r="A28" s="76"/>
      <c r="B28" s="76"/>
      <c r="C28" s="76"/>
      <c r="D28" s="76"/>
      <c r="E28" s="76"/>
      <c r="F28" s="76"/>
      <c r="G28" s="4"/>
      <c r="H28" s="4"/>
    </row>
    <row r="29" spans="1:8" ht="15">
      <c r="A29" s="76"/>
      <c r="B29" s="76"/>
      <c r="C29" s="76"/>
      <c r="D29" s="76"/>
      <c r="E29" s="76"/>
      <c r="F29" s="76"/>
      <c r="G29" s="4"/>
      <c r="H29" s="4"/>
    </row>
    <row r="30" spans="1:8" ht="15">
      <c r="A30" s="76"/>
      <c r="B30" s="76"/>
      <c r="C30" s="76"/>
      <c r="D30" s="76"/>
      <c r="E30" s="76"/>
      <c r="F30" s="76"/>
      <c r="G30" s="4"/>
      <c r="H30" s="4"/>
    </row>
    <row r="31" spans="1:8" ht="15">
      <c r="A31" s="76"/>
      <c r="B31" s="76"/>
      <c r="C31" s="76"/>
      <c r="D31" s="76"/>
      <c r="E31" s="76"/>
      <c r="F31" s="76"/>
      <c r="G31" s="4"/>
      <c r="H31" s="4"/>
    </row>
    <row r="32" spans="1:8" ht="15">
      <c r="A32" s="76"/>
      <c r="B32" s="76"/>
      <c r="C32" s="76"/>
      <c r="D32" s="76"/>
      <c r="E32" s="76"/>
      <c r="F32" s="76"/>
      <c r="G32" s="4"/>
      <c r="H32" s="4"/>
    </row>
    <row r="33" spans="1:9" ht="15">
      <c r="A33" s="76"/>
      <c r="B33" s="76"/>
      <c r="C33" s="76"/>
      <c r="D33" s="76"/>
      <c r="E33" s="76"/>
      <c r="F33" s="76"/>
      <c r="G33" s="4"/>
      <c r="H33" s="4"/>
    </row>
    <row r="34" spans="1:9" ht="15">
      <c r="A34" s="76"/>
      <c r="B34" s="88"/>
      <c r="C34" s="88"/>
      <c r="D34" s="88"/>
      <c r="E34" s="88"/>
      <c r="F34" s="88" t="s">
        <v>339</v>
      </c>
      <c r="G34" s="75">
        <f>SUM(G9:G33)</f>
        <v>0</v>
      </c>
      <c r="H34" s="75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66"/>
      <c r="I35" s="166"/>
    </row>
    <row r="36" spans="1:9" ht="15">
      <c r="A36" s="206" t="s">
        <v>440</v>
      </c>
      <c r="B36" s="206"/>
      <c r="C36" s="205"/>
      <c r="D36" s="205"/>
      <c r="E36" s="205"/>
      <c r="F36" s="205"/>
      <c r="G36" s="205"/>
      <c r="H36" s="166"/>
      <c r="I36" s="166"/>
    </row>
    <row r="37" spans="1:9" ht="15">
      <c r="A37" s="206" t="s">
        <v>441</v>
      </c>
      <c r="B37" s="206"/>
      <c r="C37" s="205"/>
      <c r="D37" s="205"/>
      <c r="E37" s="205"/>
      <c r="F37" s="205"/>
      <c r="G37" s="205"/>
      <c r="H37" s="166"/>
      <c r="I37" s="166"/>
    </row>
    <row r="38" spans="1:9" ht="15">
      <c r="A38" s="206"/>
      <c r="B38" s="206"/>
      <c r="C38" s="166"/>
      <c r="D38" s="166"/>
      <c r="E38" s="166"/>
      <c r="F38" s="166"/>
      <c r="G38" s="166"/>
      <c r="H38" s="166"/>
      <c r="I38" s="166"/>
    </row>
    <row r="39" spans="1:9" ht="15">
      <c r="A39" s="206"/>
      <c r="B39" s="206"/>
      <c r="C39" s="166"/>
      <c r="D39" s="166"/>
      <c r="E39" s="166"/>
      <c r="F39" s="166"/>
      <c r="G39" s="166"/>
      <c r="H39" s="166"/>
      <c r="I39" s="166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71" t="s">
        <v>98</v>
      </c>
      <c r="B41" s="171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2"/>
    </row>
    <row r="44" spans="1:9" ht="15">
      <c r="A44" s="171"/>
      <c r="B44" s="171"/>
      <c r="C44" s="171" t="s">
        <v>410</v>
      </c>
      <c r="D44" s="171"/>
      <c r="E44" s="205"/>
      <c r="F44" s="171"/>
      <c r="G44" s="171"/>
      <c r="H44" s="166"/>
      <c r="I44" s="172"/>
    </row>
    <row r="45" spans="1:9" ht="15">
      <c r="A45" s="166"/>
      <c r="B45" s="166"/>
      <c r="C45" s="166" t="s">
        <v>263</v>
      </c>
      <c r="D45" s="166"/>
      <c r="E45" s="166"/>
      <c r="F45" s="166"/>
      <c r="G45" s="166"/>
      <c r="H45" s="166"/>
      <c r="I45" s="172"/>
    </row>
    <row r="46" spans="1:9">
      <c r="A46" s="173"/>
      <c r="B46" s="173"/>
      <c r="C46" s="173" t="s">
        <v>130</v>
      </c>
      <c r="D46" s="173"/>
      <c r="E46" s="173"/>
      <c r="F46" s="173"/>
      <c r="G46" s="173"/>
    </row>
  </sheetData>
  <mergeCells count="2">
    <mergeCell ref="G1:H1"/>
    <mergeCell ref="G2:I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showGridLines="0" view="pageBreakPreview" topLeftCell="A40" zoomScale="77" zoomScaleSheetLayoutView="77" workbookViewId="0">
      <selection activeCell="K58" sqref="K58"/>
    </sheetView>
  </sheetViews>
  <sheetFormatPr defaultRowHeight="19.5"/>
  <cols>
    <col min="1" max="1" width="12.85546875" style="476" customWidth="1"/>
    <col min="2" max="2" width="65.5703125" style="465" customWidth="1"/>
    <col min="3" max="4" width="14.85546875" style="435" customWidth="1"/>
    <col min="5" max="5" width="0.85546875" style="435" customWidth="1"/>
    <col min="6" max="6" width="9.140625" style="435"/>
    <col min="7" max="7" width="17.7109375" style="435" customWidth="1"/>
    <col min="8" max="8" width="9.140625" style="435"/>
    <col min="9" max="9" width="22" style="435" customWidth="1"/>
    <col min="10" max="10" width="9.140625" style="435"/>
    <col min="11" max="11" width="11.5703125" style="435" customWidth="1"/>
    <col min="12" max="16384" width="9.140625" style="435"/>
  </cols>
  <sheetData>
    <row r="1" spans="1:15">
      <c r="A1" s="432" t="s">
        <v>215</v>
      </c>
      <c r="B1" s="433"/>
      <c r="C1" s="697" t="s">
        <v>189</v>
      </c>
      <c r="D1" s="697"/>
      <c r="E1" s="434"/>
    </row>
    <row r="2" spans="1:15">
      <c r="A2" s="436" t="s">
        <v>131</v>
      </c>
      <c r="B2" s="433"/>
      <c r="C2" s="696" t="s">
        <v>1565</v>
      </c>
      <c r="D2" s="696"/>
      <c r="E2" s="696"/>
    </row>
    <row r="3" spans="1:15">
      <c r="A3" s="438"/>
      <c r="B3" s="433"/>
      <c r="C3" s="437"/>
      <c r="D3" s="437"/>
      <c r="E3" s="434"/>
    </row>
    <row r="4" spans="1:15">
      <c r="A4" s="436" t="str">
        <f>'ფორმა N2'!A4</f>
        <v>ანგარიშვალდებული პირის დასახელება:</v>
      </c>
      <c r="B4" s="436"/>
      <c r="C4" s="436"/>
      <c r="D4" s="436"/>
      <c r="E4" s="439"/>
    </row>
    <row r="5" spans="1:15">
      <c r="A5" s="440"/>
      <c r="B5" s="399" t="s">
        <v>484</v>
      </c>
      <c r="C5" s="441"/>
      <c r="D5" s="442"/>
      <c r="E5" s="439"/>
    </row>
    <row r="6" spans="1:15">
      <c r="A6" s="437"/>
      <c r="B6" s="436"/>
      <c r="C6" s="436"/>
      <c r="D6" s="436"/>
      <c r="E6" s="439"/>
    </row>
    <row r="7" spans="1:15">
      <c r="A7" s="443"/>
      <c r="B7" s="444"/>
      <c r="C7" s="445"/>
      <c r="D7" s="445"/>
      <c r="E7" s="434"/>
    </row>
    <row r="8" spans="1:15" ht="97.5">
      <c r="A8" s="446" t="s">
        <v>104</v>
      </c>
      <c r="B8" s="446" t="s">
        <v>181</v>
      </c>
      <c r="C8" s="446" t="s">
        <v>298</v>
      </c>
      <c r="D8" s="446" t="s">
        <v>250</v>
      </c>
      <c r="E8" s="434"/>
      <c r="G8" s="447"/>
      <c r="I8" s="447"/>
      <c r="J8" s="447"/>
    </row>
    <row r="9" spans="1:15">
      <c r="A9" s="448"/>
      <c r="B9" s="449"/>
      <c r="C9" s="450"/>
      <c r="D9" s="450"/>
      <c r="E9" s="434"/>
    </row>
    <row r="10" spans="1:15">
      <c r="A10" s="451" t="s">
        <v>182</v>
      </c>
      <c r="B10" s="452"/>
      <c r="C10" s="453">
        <f>SUM(C11,C34)</f>
        <v>233304</v>
      </c>
      <c r="D10" s="453">
        <f>SUM(D11,D34)</f>
        <v>237171</v>
      </c>
      <c r="E10" s="434"/>
      <c r="G10" s="447"/>
      <c r="I10" s="447"/>
      <c r="K10" s="447"/>
      <c r="O10" s="447"/>
    </row>
    <row r="11" spans="1:15">
      <c r="A11" s="454" t="s">
        <v>183</v>
      </c>
      <c r="B11" s="455"/>
      <c r="C11" s="456">
        <f>SUM(C12:C32)</f>
        <v>54655</v>
      </c>
      <c r="D11" s="456">
        <f>SUM(D12:D32)</f>
        <v>58472</v>
      </c>
      <c r="E11" s="434"/>
    </row>
    <row r="12" spans="1:15">
      <c r="A12" s="457">
        <v>1110</v>
      </c>
      <c r="B12" s="458" t="s">
        <v>133</v>
      </c>
      <c r="C12" s="459"/>
      <c r="D12" s="460"/>
      <c r="E12" s="434"/>
    </row>
    <row r="13" spans="1:15">
      <c r="A13" s="457">
        <v>1120</v>
      </c>
      <c r="B13" s="458" t="s">
        <v>134</v>
      </c>
      <c r="C13" s="459"/>
      <c r="D13" s="460"/>
      <c r="E13" s="434"/>
    </row>
    <row r="14" spans="1:15">
      <c r="A14" s="457">
        <v>1211</v>
      </c>
      <c r="B14" s="458" t="s">
        <v>135</v>
      </c>
      <c r="C14" s="461">
        <f>33946+645</f>
        <v>34591</v>
      </c>
      <c r="D14" s="585">
        <f>39850+645</f>
        <v>40495</v>
      </c>
      <c r="E14" s="434"/>
      <c r="G14" s="447"/>
      <c r="I14" s="447"/>
      <c r="J14" s="447"/>
    </row>
    <row r="15" spans="1:15">
      <c r="A15" s="457">
        <v>1212</v>
      </c>
      <c r="B15" s="458" t="s">
        <v>136</v>
      </c>
      <c r="C15" s="459"/>
      <c r="D15" s="460"/>
      <c r="E15" s="434"/>
    </row>
    <row r="16" spans="1:15">
      <c r="A16" s="457">
        <v>1213</v>
      </c>
      <c r="B16" s="458" t="s">
        <v>137</v>
      </c>
      <c r="C16" s="459"/>
      <c r="D16" s="460"/>
      <c r="E16" s="434"/>
      <c r="G16" s="447"/>
      <c r="H16" s="447"/>
      <c r="I16" s="447"/>
    </row>
    <row r="17" spans="1:11">
      <c r="A17" s="457">
        <v>1214</v>
      </c>
      <c r="B17" s="458" t="s">
        <v>138</v>
      </c>
      <c r="C17" s="459"/>
      <c r="D17" s="460"/>
      <c r="E17" s="434"/>
    </row>
    <row r="18" spans="1:11">
      <c r="A18" s="457">
        <v>1215</v>
      </c>
      <c r="B18" s="458" t="s">
        <v>139</v>
      </c>
      <c r="C18" s="459"/>
      <c r="D18" s="460"/>
      <c r="E18" s="434"/>
    </row>
    <row r="19" spans="1:11">
      <c r="A19" s="457">
        <v>1300</v>
      </c>
      <c r="B19" s="458" t="s">
        <v>140</v>
      </c>
      <c r="C19" s="459"/>
      <c r="D19" s="460"/>
      <c r="E19" s="434"/>
    </row>
    <row r="20" spans="1:11">
      <c r="A20" s="457">
        <v>1410</v>
      </c>
      <c r="B20" s="458" t="s">
        <v>141</v>
      </c>
      <c r="C20" s="461"/>
      <c r="D20" s="460"/>
      <c r="E20" s="434"/>
    </row>
    <row r="21" spans="1:11">
      <c r="A21" s="457">
        <v>1421</v>
      </c>
      <c r="B21" s="458" t="s">
        <v>142</v>
      </c>
      <c r="C21" s="459"/>
      <c r="D21" s="460"/>
      <c r="E21" s="434"/>
    </row>
    <row r="22" spans="1:11">
      <c r="A22" s="457">
        <v>1422</v>
      </c>
      <c r="B22" s="458" t="s">
        <v>143</v>
      </c>
      <c r="C22" s="459"/>
      <c r="D22" s="460"/>
      <c r="E22" s="434"/>
    </row>
    <row r="23" spans="1:11" ht="39">
      <c r="A23" s="457">
        <v>1423</v>
      </c>
      <c r="B23" s="458" t="s">
        <v>144</v>
      </c>
      <c r="C23" s="461"/>
      <c r="D23" s="585"/>
      <c r="E23" s="434"/>
      <c r="G23" s="447"/>
    </row>
    <row r="24" spans="1:11">
      <c r="A24" s="457">
        <v>1431</v>
      </c>
      <c r="B24" s="458" t="s">
        <v>145</v>
      </c>
      <c r="C24" s="459">
        <v>167</v>
      </c>
      <c r="D24" s="460">
        <v>167</v>
      </c>
      <c r="E24" s="434"/>
    </row>
    <row r="25" spans="1:11">
      <c r="A25" s="457">
        <v>1432</v>
      </c>
      <c r="B25" s="458" t="s">
        <v>146</v>
      </c>
      <c r="C25" s="459"/>
      <c r="D25" s="460"/>
      <c r="E25" s="434"/>
    </row>
    <row r="26" spans="1:11">
      <c r="A26" s="457">
        <v>1433</v>
      </c>
      <c r="B26" s="458" t="s">
        <v>147</v>
      </c>
      <c r="C26" s="461"/>
      <c r="D26" s="585"/>
      <c r="E26" s="434"/>
      <c r="G26" s="447"/>
    </row>
    <row r="27" spans="1:11">
      <c r="A27" s="457">
        <v>1441</v>
      </c>
      <c r="B27" s="458" t="s">
        <v>148</v>
      </c>
      <c r="C27" s="461">
        <v>13427</v>
      </c>
      <c r="D27" s="585">
        <v>9599</v>
      </c>
      <c r="E27" s="434"/>
    </row>
    <row r="28" spans="1:11">
      <c r="A28" s="457">
        <v>1442</v>
      </c>
      <c r="B28" s="458" t="s">
        <v>149</v>
      </c>
      <c r="C28" s="459">
        <v>736</v>
      </c>
      <c r="D28" s="460">
        <v>2477</v>
      </c>
      <c r="E28" s="434"/>
    </row>
    <row r="29" spans="1:11">
      <c r="A29" s="457">
        <v>1443</v>
      </c>
      <c r="B29" s="458" t="s">
        <v>150</v>
      </c>
      <c r="C29" s="459"/>
      <c r="D29" s="460"/>
      <c r="E29" s="434"/>
      <c r="H29" s="462"/>
      <c r="I29" s="462"/>
      <c r="J29" s="462"/>
      <c r="K29" s="462"/>
    </row>
    <row r="30" spans="1:11">
      <c r="A30" s="457">
        <v>1444</v>
      </c>
      <c r="B30" s="458" t="s">
        <v>151</v>
      </c>
      <c r="C30" s="459"/>
      <c r="D30" s="460"/>
      <c r="E30" s="434"/>
      <c r="H30" s="462"/>
      <c r="I30" s="462"/>
      <c r="J30" s="462"/>
      <c r="K30" s="462"/>
    </row>
    <row r="31" spans="1:11" ht="39">
      <c r="A31" s="457">
        <v>1445</v>
      </c>
      <c r="B31" s="458" t="s">
        <v>152</v>
      </c>
      <c r="C31" s="459"/>
      <c r="D31" s="460"/>
      <c r="E31" s="434"/>
      <c r="H31" s="462"/>
      <c r="I31" s="462"/>
      <c r="J31" s="462"/>
      <c r="K31" s="462"/>
    </row>
    <row r="32" spans="1:11">
      <c r="A32" s="457">
        <v>1446</v>
      </c>
      <c r="B32" s="458" t="s">
        <v>153</v>
      </c>
      <c r="C32" s="459">
        <v>5734</v>
      </c>
      <c r="D32" s="460">
        <v>5734</v>
      </c>
      <c r="E32" s="434"/>
      <c r="H32" s="462"/>
      <c r="I32" s="462"/>
      <c r="J32" s="463"/>
      <c r="K32" s="462"/>
    </row>
    <row r="33" spans="1:11">
      <c r="A33" s="464"/>
      <c r="E33" s="434"/>
      <c r="H33" s="462"/>
      <c r="I33" s="462"/>
      <c r="J33" s="462"/>
      <c r="K33" s="462"/>
    </row>
    <row r="34" spans="1:11">
      <c r="A34" s="466" t="s">
        <v>184</v>
      </c>
      <c r="B34" s="458"/>
      <c r="C34" s="456">
        <f>SUM(C35:C42)</f>
        <v>178649</v>
      </c>
      <c r="D34" s="456">
        <f>SUM(D35:D42)</f>
        <v>178699</v>
      </c>
      <c r="E34" s="434"/>
      <c r="H34" s="462"/>
      <c r="I34" s="462"/>
      <c r="J34" s="462"/>
      <c r="K34" s="462"/>
    </row>
    <row r="35" spans="1:11">
      <c r="A35" s="457">
        <v>2110</v>
      </c>
      <c r="B35" s="458" t="s">
        <v>91</v>
      </c>
      <c r="C35" s="459"/>
      <c r="D35" s="460"/>
      <c r="E35" s="434"/>
      <c r="H35" s="462"/>
      <c r="I35" s="462"/>
      <c r="J35" s="462"/>
      <c r="K35" s="462"/>
    </row>
    <row r="36" spans="1:11">
      <c r="A36" s="457">
        <v>2120</v>
      </c>
      <c r="B36" s="458" t="s">
        <v>154</v>
      </c>
      <c r="C36" s="461">
        <v>101962</v>
      </c>
      <c r="D36" s="585">
        <v>101962</v>
      </c>
      <c r="E36" s="434"/>
      <c r="H36" s="462"/>
      <c r="I36" s="462"/>
      <c r="J36" s="462"/>
      <c r="K36" s="462"/>
    </row>
    <row r="37" spans="1:11">
      <c r="A37" s="457">
        <v>2130</v>
      </c>
      <c r="B37" s="458" t="s">
        <v>92</v>
      </c>
      <c r="C37" s="459"/>
      <c r="D37" s="460"/>
      <c r="E37" s="434"/>
      <c r="H37" s="462"/>
      <c r="I37" s="462"/>
      <c r="J37" s="462"/>
      <c r="K37" s="462"/>
    </row>
    <row r="38" spans="1:11">
      <c r="A38" s="457">
        <v>2140</v>
      </c>
      <c r="B38" s="458" t="s">
        <v>390</v>
      </c>
      <c r="C38" s="459"/>
      <c r="D38" s="460"/>
      <c r="E38" s="434"/>
      <c r="H38" s="462"/>
      <c r="I38" s="462"/>
      <c r="J38" s="462"/>
      <c r="K38" s="462"/>
    </row>
    <row r="39" spans="1:11">
      <c r="A39" s="457">
        <v>2150</v>
      </c>
      <c r="B39" s="458" t="s">
        <v>392</v>
      </c>
      <c r="C39" s="459"/>
      <c r="D39" s="460"/>
      <c r="E39" s="434"/>
      <c r="H39" s="462"/>
      <c r="I39" s="462"/>
      <c r="J39" s="462"/>
      <c r="K39" s="462"/>
    </row>
    <row r="40" spans="1:11">
      <c r="A40" s="457">
        <v>2220</v>
      </c>
      <c r="B40" s="458" t="s">
        <v>93</v>
      </c>
      <c r="C40" s="461">
        <v>75652</v>
      </c>
      <c r="D40" s="585">
        <v>75702</v>
      </c>
      <c r="E40" s="434"/>
      <c r="H40" s="462"/>
      <c r="I40" s="462"/>
      <c r="J40" s="462"/>
      <c r="K40" s="462"/>
    </row>
    <row r="41" spans="1:11">
      <c r="A41" s="457">
        <v>2300</v>
      </c>
      <c r="B41" s="458" t="s">
        <v>155</v>
      </c>
      <c r="C41" s="459"/>
      <c r="D41" s="460"/>
      <c r="E41" s="434"/>
      <c r="H41" s="462"/>
      <c r="I41" s="462"/>
      <c r="J41" s="462"/>
      <c r="K41" s="462"/>
    </row>
    <row r="42" spans="1:11">
      <c r="A42" s="457">
        <v>2400</v>
      </c>
      <c r="B42" s="458" t="s">
        <v>156</v>
      </c>
      <c r="C42" s="461">
        <v>1035</v>
      </c>
      <c r="D42" s="585">
        <v>1035</v>
      </c>
      <c r="E42" s="434"/>
      <c r="H42" s="462"/>
      <c r="I42" s="462"/>
      <c r="J42" s="462"/>
      <c r="K42" s="462"/>
    </row>
    <row r="43" spans="1:11">
      <c r="A43" s="467"/>
      <c r="E43" s="434"/>
      <c r="H43" s="462"/>
      <c r="I43" s="462"/>
      <c r="J43" s="462"/>
      <c r="K43" s="462"/>
    </row>
    <row r="44" spans="1:11">
      <c r="A44" s="468" t="s">
        <v>188</v>
      </c>
      <c r="B44" s="458"/>
      <c r="C44" s="456">
        <f>SUM(C45,C64)</f>
        <v>233304</v>
      </c>
      <c r="D44" s="456">
        <f>SUM(D45,D64)</f>
        <v>237171</v>
      </c>
      <c r="E44" s="434"/>
      <c r="H44" s="462"/>
      <c r="I44" s="462"/>
      <c r="J44" s="462"/>
      <c r="K44" s="462"/>
    </row>
    <row r="45" spans="1:11">
      <c r="A45" s="466" t="s">
        <v>185</v>
      </c>
      <c r="B45" s="458"/>
      <c r="C45" s="456">
        <f>SUM(C46:C61)</f>
        <v>209547</v>
      </c>
      <c r="D45" s="456">
        <f>SUM(D46:D61)</f>
        <v>238480</v>
      </c>
      <c r="E45" s="434"/>
      <c r="G45" s="447"/>
      <c r="H45" s="462"/>
      <c r="I45" s="469"/>
      <c r="J45" s="462"/>
      <c r="K45" s="462"/>
    </row>
    <row r="46" spans="1:11">
      <c r="A46" s="457">
        <v>3100</v>
      </c>
      <c r="B46" s="458" t="s">
        <v>157</v>
      </c>
      <c r="C46" s="459"/>
      <c r="D46" s="460"/>
      <c r="E46" s="434"/>
      <c r="H46" s="462"/>
      <c r="I46" s="462"/>
      <c r="J46" s="462"/>
      <c r="K46" s="462"/>
    </row>
    <row r="47" spans="1:11" ht="39">
      <c r="A47" s="457">
        <v>3210</v>
      </c>
      <c r="B47" s="458" t="s">
        <v>158</v>
      </c>
      <c r="C47" s="461">
        <v>195985</v>
      </c>
      <c r="D47" s="585">
        <v>224343</v>
      </c>
      <c r="E47" s="434"/>
      <c r="H47" s="462"/>
      <c r="I47" s="469"/>
      <c r="J47" s="462"/>
      <c r="K47" s="462"/>
    </row>
    <row r="48" spans="1:11">
      <c r="A48" s="457">
        <v>3221</v>
      </c>
      <c r="B48" s="458" t="s">
        <v>159</v>
      </c>
      <c r="C48" s="459"/>
      <c r="D48" s="460"/>
      <c r="E48" s="434"/>
    </row>
    <row r="49" spans="1:5">
      <c r="A49" s="457">
        <v>3222</v>
      </c>
      <c r="B49" s="458" t="s">
        <v>160</v>
      </c>
      <c r="C49" s="459">
        <v>13462</v>
      </c>
      <c r="D49" s="460">
        <v>14037</v>
      </c>
      <c r="E49" s="434"/>
    </row>
    <row r="50" spans="1:5">
      <c r="A50" s="457">
        <v>3223</v>
      </c>
      <c r="B50" s="458" t="s">
        <v>161</v>
      </c>
      <c r="C50" s="459"/>
      <c r="D50" s="460"/>
      <c r="E50" s="434"/>
    </row>
    <row r="51" spans="1:5">
      <c r="A51" s="457">
        <v>3224</v>
      </c>
      <c r="B51" s="458" t="s">
        <v>162</v>
      </c>
      <c r="C51" s="459">
        <v>100</v>
      </c>
      <c r="D51" s="460">
        <v>100</v>
      </c>
      <c r="E51" s="434"/>
    </row>
    <row r="52" spans="1:5" ht="39">
      <c r="A52" s="457">
        <v>3231</v>
      </c>
      <c r="B52" s="458" t="s">
        <v>163</v>
      </c>
      <c r="C52" s="459"/>
      <c r="D52" s="460"/>
      <c r="E52" s="434"/>
    </row>
    <row r="53" spans="1:5" ht="39">
      <c r="A53" s="457">
        <v>3232</v>
      </c>
      <c r="B53" s="458" t="s">
        <v>164</v>
      </c>
      <c r="C53" s="459"/>
      <c r="D53" s="460"/>
      <c r="E53" s="434"/>
    </row>
    <row r="54" spans="1:5">
      <c r="A54" s="457">
        <v>3234</v>
      </c>
      <c r="B54" s="458" t="s">
        <v>165</v>
      </c>
      <c r="C54" s="461"/>
      <c r="D54" s="585"/>
      <c r="E54" s="434"/>
    </row>
    <row r="55" spans="1:5" ht="58.5">
      <c r="A55" s="457">
        <v>3236</v>
      </c>
      <c r="B55" s="458" t="s">
        <v>180</v>
      </c>
      <c r="C55" s="459"/>
      <c r="D55" s="460"/>
      <c r="E55" s="434"/>
    </row>
    <row r="56" spans="1:5" ht="78">
      <c r="A56" s="457">
        <v>3237</v>
      </c>
      <c r="B56" s="458" t="s">
        <v>166</v>
      </c>
      <c r="C56" s="459"/>
      <c r="D56" s="460"/>
      <c r="E56" s="434"/>
    </row>
    <row r="57" spans="1:5">
      <c r="A57" s="457">
        <v>3241</v>
      </c>
      <c r="B57" s="458" t="s">
        <v>167</v>
      </c>
      <c r="C57" s="459"/>
      <c r="D57" s="460"/>
      <c r="E57" s="434"/>
    </row>
    <row r="58" spans="1:5" ht="39">
      <c r="A58" s="457">
        <v>3242</v>
      </c>
      <c r="B58" s="458" t="s">
        <v>168</v>
      </c>
      <c r="C58" s="459"/>
      <c r="D58" s="460"/>
      <c r="E58" s="434"/>
    </row>
    <row r="59" spans="1:5">
      <c r="A59" s="457">
        <v>3243</v>
      </c>
      <c r="B59" s="458" t="s">
        <v>169</v>
      </c>
      <c r="C59" s="459"/>
      <c r="D59" s="460"/>
      <c r="E59" s="434"/>
    </row>
    <row r="60" spans="1:5" ht="39">
      <c r="A60" s="457">
        <v>3245</v>
      </c>
      <c r="B60" s="458" t="s">
        <v>170</v>
      </c>
      <c r="C60" s="459"/>
      <c r="D60" s="460"/>
      <c r="E60" s="434"/>
    </row>
    <row r="61" spans="1:5">
      <c r="A61" s="457">
        <v>3246</v>
      </c>
      <c r="B61" s="458" t="s">
        <v>171</v>
      </c>
      <c r="C61" s="459"/>
      <c r="D61" s="460"/>
      <c r="E61" s="434"/>
    </row>
    <row r="62" spans="1:5">
      <c r="A62" s="467"/>
      <c r="E62" s="434"/>
    </row>
    <row r="63" spans="1:5">
      <c r="A63" s="470"/>
      <c r="E63" s="434"/>
    </row>
    <row r="64" spans="1:5">
      <c r="A64" s="466" t="s">
        <v>186</v>
      </c>
      <c r="B64" s="458"/>
      <c r="C64" s="471">
        <f>SUM(C65:C67)</f>
        <v>23757</v>
      </c>
      <c r="D64" s="456">
        <f>SUM(D66:D67)</f>
        <v>-1309</v>
      </c>
      <c r="E64" s="434"/>
    </row>
    <row r="65" spans="1:10">
      <c r="A65" s="457">
        <v>5100</v>
      </c>
      <c r="B65" s="458" t="s">
        <v>248</v>
      </c>
      <c r="C65" s="459">
        <v>23757</v>
      </c>
      <c r="D65" s="459"/>
      <c r="E65" s="434"/>
    </row>
    <row r="66" spans="1:10">
      <c r="A66" s="457">
        <v>5220</v>
      </c>
      <c r="B66" s="458" t="s">
        <v>412</v>
      </c>
      <c r="C66" s="459"/>
      <c r="D66" s="459"/>
      <c r="E66" s="434"/>
    </row>
    <row r="67" spans="1:10">
      <c r="A67" s="457">
        <v>5230</v>
      </c>
      <c r="B67" s="458" t="s">
        <v>413</v>
      </c>
      <c r="C67" s="459"/>
      <c r="D67" s="459">
        <v>-1309</v>
      </c>
      <c r="E67" s="434"/>
      <c r="J67" s="461"/>
    </row>
    <row r="68" spans="1:10">
      <c r="A68" s="467"/>
      <c r="E68" s="434"/>
    </row>
    <row r="69" spans="1:10" ht="6.75" customHeight="1">
      <c r="A69" s="435"/>
      <c r="E69" s="434"/>
    </row>
    <row r="70" spans="1:10">
      <c r="A70" s="468" t="s">
        <v>187</v>
      </c>
      <c r="B70" s="458"/>
      <c r="C70" s="459"/>
      <c r="D70" s="459"/>
      <c r="E70" s="434"/>
    </row>
    <row r="71" spans="1:10" ht="37.5" customHeight="1">
      <c r="A71" s="457">
        <v>1</v>
      </c>
      <c r="B71" s="458" t="s">
        <v>172</v>
      </c>
      <c r="C71" s="459"/>
      <c r="D71" s="459"/>
      <c r="E71" s="434"/>
    </row>
    <row r="72" spans="1:10" ht="18.75" customHeight="1">
      <c r="A72" s="457">
        <v>2</v>
      </c>
      <c r="B72" s="458" t="s">
        <v>173</v>
      </c>
      <c r="C72" s="459"/>
      <c r="D72" s="459"/>
      <c r="E72" s="434"/>
    </row>
    <row r="73" spans="1:10" ht="39">
      <c r="A73" s="457">
        <v>3</v>
      </c>
      <c r="B73" s="458" t="s">
        <v>174</v>
      </c>
      <c r="C73" s="459"/>
      <c r="D73" s="459"/>
      <c r="E73" s="434"/>
    </row>
    <row r="74" spans="1:10">
      <c r="A74" s="457">
        <v>4</v>
      </c>
      <c r="B74" s="458" t="s">
        <v>355</v>
      </c>
      <c r="C74" s="459"/>
      <c r="D74" s="459"/>
      <c r="E74" s="434"/>
    </row>
    <row r="75" spans="1:10">
      <c r="A75" s="457">
        <v>5</v>
      </c>
      <c r="B75" s="458" t="s">
        <v>175</v>
      </c>
      <c r="C75" s="459"/>
      <c r="D75" s="459"/>
      <c r="E75" s="434"/>
    </row>
    <row r="76" spans="1:10">
      <c r="A76" s="457">
        <v>6</v>
      </c>
      <c r="B76" s="458" t="s">
        <v>176</v>
      </c>
      <c r="C76" s="459"/>
      <c r="D76" s="459"/>
      <c r="E76" s="434"/>
    </row>
    <row r="77" spans="1:10">
      <c r="A77" s="457">
        <v>7</v>
      </c>
      <c r="B77" s="458" t="s">
        <v>177</v>
      </c>
      <c r="C77" s="459"/>
      <c r="D77" s="459"/>
      <c r="E77" s="434"/>
    </row>
    <row r="78" spans="1:10">
      <c r="A78" s="457">
        <v>8</v>
      </c>
      <c r="B78" s="458" t="s">
        <v>178</v>
      </c>
      <c r="C78" s="459"/>
      <c r="D78" s="459"/>
      <c r="E78" s="434"/>
    </row>
    <row r="79" spans="1:10">
      <c r="A79" s="457">
        <v>9</v>
      </c>
      <c r="B79" s="458" t="s">
        <v>179</v>
      </c>
      <c r="C79" s="459"/>
      <c r="D79" s="459"/>
      <c r="E79" s="434"/>
    </row>
    <row r="83" spans="1:9">
      <c r="A83" s="435"/>
      <c r="B83" s="435"/>
    </row>
    <row r="84" spans="1:9">
      <c r="A84" s="472" t="s">
        <v>98</v>
      </c>
      <c r="B84" s="435"/>
      <c r="E84" s="473"/>
    </row>
    <row r="85" spans="1:9">
      <c r="A85" s="435"/>
      <c r="B85" s="435"/>
      <c r="E85" s="474"/>
      <c r="F85" s="474"/>
      <c r="G85" s="474"/>
      <c r="H85" s="474"/>
      <c r="I85" s="474"/>
    </row>
    <row r="86" spans="1:9">
      <c r="A86" s="435"/>
      <c r="B86" s="435"/>
      <c r="D86" s="462"/>
      <c r="E86" s="474"/>
      <c r="F86" s="474"/>
      <c r="G86" s="474"/>
      <c r="H86" s="474"/>
      <c r="I86" s="474"/>
    </row>
    <row r="87" spans="1:9">
      <c r="A87" s="474"/>
      <c r="B87" s="472" t="s">
        <v>486</v>
      </c>
      <c r="D87" s="462"/>
      <c r="E87" s="474"/>
      <c r="F87" s="474"/>
      <c r="G87" s="474"/>
      <c r="H87" s="474"/>
      <c r="I87" s="474"/>
    </row>
    <row r="88" spans="1:9">
      <c r="A88" s="474"/>
      <c r="B88" s="435" t="s">
        <v>423</v>
      </c>
      <c r="D88" s="462"/>
      <c r="E88" s="474"/>
      <c r="F88" s="474"/>
      <c r="G88" s="474"/>
      <c r="H88" s="474"/>
      <c r="I88" s="474"/>
    </row>
    <row r="89" spans="1:9" s="474" customFormat="1" ht="18">
      <c r="B89" s="475" t="s">
        <v>130</v>
      </c>
    </row>
    <row r="90" spans="1:9" s="474" customFormat="1" ht="18"/>
    <row r="91" spans="1:9" s="474" customFormat="1" ht="18"/>
    <row r="92" spans="1:9" s="474" customFormat="1" ht="18"/>
    <row r="93" spans="1:9" s="474" customFormat="1" ht="18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65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16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N5.3'!Print_Area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2016-04-15T11:20:15Z</cp:lastPrinted>
  <dcterms:created xsi:type="dcterms:W3CDTF">2011-12-27T13:20:18Z</dcterms:created>
  <dcterms:modified xsi:type="dcterms:W3CDTF">2016-07-11T07:30:01Z</dcterms:modified>
</cp:coreProperties>
</file>