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 defaultThemeVersion="124226"/>
  <bookViews>
    <workbookView xWindow="120" yWindow="390" windowWidth="14940" windowHeight="7275" tabRatio="954" activeTab="12"/>
  </bookViews>
  <sheets>
    <sheet name="ფორმა N1 " sheetId="49" r:id="rId1"/>
    <sheet name="ფორმა N2" sheetId="50" r:id="rId2"/>
    <sheet name="ფორმა N3" sheetId="51" r:id="rId3"/>
    <sheet name="ფორმა N4 " sheetId="59" r:id="rId4"/>
    <sheet name="ფორმა N4.1 " sheetId="70" r:id="rId5"/>
    <sheet name="ფორმა 4.2 " sheetId="63" r:id="rId6"/>
    <sheet name="ფორმა N4.3" sheetId="30" r:id="rId7"/>
    <sheet name="ფორმა 4.4" sheetId="62" r:id="rId8"/>
    <sheet name="ფორმა N5 " sheetId="53" r:id="rId9"/>
    <sheet name="ფორმა N5.1" sheetId="54" r:id="rId10"/>
    <sheet name="ფორმა N 6" sheetId="67" r:id="rId11"/>
    <sheet name="ფორმა N6.1" sheetId="68" r:id="rId12"/>
    <sheet name="ფორმა N7  " sheetId="55" r:id="rId13"/>
    <sheet name="ფორმა N8" sheetId="9" r:id="rId14"/>
    <sheet name="ფორმა N 8.1 " sheetId="65" r:id="rId15"/>
    <sheet name="ფორმა N9" sheetId="48" r:id="rId16"/>
    <sheet name="ფორმა N9.1" sheetId="16" r:id="rId17"/>
    <sheet name="ფორმა N9.2" sheetId="17" r:id="rId18"/>
    <sheet name="ფორმა 9.3" sheetId="25" r:id="rId19"/>
    <sheet name="ფორმა 9.4 " sheetId="42" r:id="rId20"/>
    <sheet name="ფორმა 9.5" sheetId="32" r:id="rId21"/>
    <sheet name="ფორმა 9.6" sheetId="39" r:id="rId22"/>
    <sheet name="ფორმა 9.7 " sheetId="69" r:id="rId23"/>
    <sheet name="ფორმა N9.7.1" sheetId="41" r:id="rId24"/>
    <sheet name="Validation" sheetId="13" state="veryHidden" r:id="rId25"/>
  </sheets>
  <externalReferences>
    <externalReference r:id="rId26"/>
    <externalReference r:id="rId27"/>
    <externalReference r:id="rId28"/>
    <externalReference r:id="rId29"/>
  </externalReferences>
  <definedNames>
    <definedName name="_xlnm._FilterDatabase" localSheetId="7" hidden="1">'ფორმა 4.4'!$A$9:$J$11</definedName>
    <definedName name="_xlnm._FilterDatabase" localSheetId="22" hidden="1">'ფორმა 9.7 '!$A$8:$I$83</definedName>
    <definedName name="_xlnm._FilterDatabase" localSheetId="0" hidden="1">'ფორმა N1 '!#REF!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 '!$A$10:$D$13</definedName>
    <definedName name="_xlnm._FilterDatabase" localSheetId="4" hidden="1">'ფორმა N4.1 '!$B$9:$D$20</definedName>
    <definedName name="_xlnm._FilterDatabase" localSheetId="8" hidden="1">'ფორმა N5 '!$A$8:$D$11</definedName>
    <definedName name="_xlnm._FilterDatabase" localSheetId="9" hidden="1">'ფორმა N5.1'!$B$9:$D$21</definedName>
    <definedName name="Date" localSheetId="5">#REF!</definedName>
    <definedName name="Date" localSheetId="7">#REF!</definedName>
    <definedName name="Date" localSheetId="18">#REF!</definedName>
    <definedName name="Date" localSheetId="19">#REF!</definedName>
    <definedName name="Date" localSheetId="21">#REF!</definedName>
    <definedName name="Date" localSheetId="22">#REF!</definedName>
    <definedName name="Date" localSheetId="14">#REF!</definedName>
    <definedName name="Date" localSheetId="0">#REF!</definedName>
    <definedName name="Date" localSheetId="1">#REF!</definedName>
    <definedName name="Date" localSheetId="2">#REF!</definedName>
    <definedName name="Date" localSheetId="3">#REF!</definedName>
    <definedName name="Date" localSheetId="4">#REF!</definedName>
    <definedName name="Date" localSheetId="8">#REF!</definedName>
    <definedName name="Date" localSheetId="9">#REF!</definedName>
    <definedName name="Date" localSheetId="12">#REF!</definedName>
    <definedName name="Date" localSheetId="15">#REF!</definedName>
    <definedName name="Date" localSheetId="23">#REF!</definedName>
    <definedName name="Date">#REF!</definedName>
    <definedName name="_xlnm.Print_Area" localSheetId="7">'ფორმა 4.4'!$A$1:$H$29</definedName>
    <definedName name="_xlnm.Print_Area" localSheetId="20">'ფორმა 9.5'!$A$1:$L$20</definedName>
    <definedName name="_xlnm.Print_Area" localSheetId="21">'ფორმა 9.6'!$A$1:$I$55</definedName>
    <definedName name="_xlnm.Print_Area" localSheetId="22">'ფორმა 9.7 '!$A$1:$I$96</definedName>
    <definedName name="_xlnm.Print_Area" localSheetId="14">'ფორმა N 8.1 '!$A$1:$H$41</definedName>
    <definedName name="_xlnm.Print_Area" localSheetId="0">'ფორმა N1 '!$A$1:$M$69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 '!$A$1:$D$85</definedName>
    <definedName name="_xlnm.Print_Area" localSheetId="8">'ფორმა N5 '!$A$1:$D$90</definedName>
    <definedName name="_xlnm.Print_Area" localSheetId="12">'ფორმა N7  '!$A$1:$D$90</definedName>
    <definedName name="_xlnm.Print_Area" localSheetId="15">'ფორმა N9'!$A$1:$K$52</definedName>
    <definedName name="_xlnm.Print_Area" localSheetId="16">'ფორმა N9.1'!$A$1:$I$35</definedName>
    <definedName name="_xlnm.Print_Area" localSheetId="17">'ფორმა N9.2'!$A$1:$J$36</definedName>
    <definedName name="_xlnm.Print_Area" localSheetId="23">'ფორმა N9.7.1'!$A$1:$N$23</definedName>
  </definedNames>
  <calcPr calcId="145621"/>
</workbook>
</file>

<file path=xl/calcChain.xml><?xml version="1.0" encoding="utf-8"?>
<calcChain xmlns="http://schemas.openxmlformats.org/spreadsheetml/2006/main">
  <c r="D53" i="59" l="1"/>
  <c r="D12" i="50"/>
  <c r="G35" i="63"/>
  <c r="F76" i="42"/>
  <c r="I18" i="69"/>
  <c r="C67" i="55"/>
  <c r="B16" i="48"/>
  <c r="C16" i="48"/>
  <c r="I35" i="63"/>
  <c r="H35" i="63"/>
  <c r="D11" i="55"/>
  <c r="D48" i="59"/>
  <c r="C17" i="51"/>
  <c r="C15" i="51" s="1"/>
  <c r="C10" i="51" s="1"/>
  <c r="C16" i="51"/>
  <c r="H79" i="69"/>
  <c r="H78" i="69"/>
  <c r="H77" i="69"/>
  <c r="H76" i="69"/>
  <c r="H75" i="69"/>
  <c r="H73" i="69"/>
  <c r="H72" i="69"/>
  <c r="H71" i="69"/>
  <c r="H70" i="69"/>
  <c r="H69" i="69"/>
  <c r="H68" i="69"/>
  <c r="H67" i="69"/>
  <c r="H66" i="69"/>
  <c r="H65" i="69"/>
  <c r="H64" i="69"/>
  <c r="H63" i="69"/>
  <c r="H62" i="69"/>
  <c r="H61" i="69"/>
  <c r="H60" i="69"/>
  <c r="H59" i="69"/>
  <c r="H58" i="69"/>
  <c r="H57" i="69"/>
  <c r="H56" i="69"/>
  <c r="H55" i="69"/>
  <c r="H54" i="69"/>
  <c r="H53" i="69"/>
  <c r="H52" i="69"/>
  <c r="H51" i="69"/>
  <c r="H50" i="69"/>
  <c r="H49" i="69"/>
  <c r="H48" i="69"/>
  <c r="H47" i="69"/>
  <c r="H46" i="69"/>
  <c r="H45" i="69"/>
  <c r="H44" i="69"/>
  <c r="H43" i="69"/>
  <c r="H42" i="69"/>
  <c r="H41" i="69"/>
  <c r="H40" i="69"/>
  <c r="H39" i="69"/>
  <c r="H38" i="69"/>
  <c r="H37" i="69"/>
  <c r="H36" i="69"/>
  <c r="H35" i="69"/>
  <c r="H34" i="69"/>
  <c r="H33" i="69"/>
  <c r="H32" i="69"/>
  <c r="H31" i="69"/>
  <c r="H30" i="69"/>
  <c r="H29" i="69"/>
  <c r="H28" i="69"/>
  <c r="H27" i="69"/>
  <c r="H26" i="69"/>
  <c r="H25" i="69"/>
  <c r="H24" i="69"/>
  <c r="H23" i="69"/>
  <c r="H22" i="69"/>
  <c r="H21" i="69"/>
  <c r="H20" i="69"/>
  <c r="H19" i="69"/>
  <c r="H16" i="69"/>
  <c r="I15" i="69"/>
  <c r="H15" i="69"/>
  <c r="H14" i="69"/>
  <c r="H12" i="69"/>
  <c r="I11" i="69"/>
  <c r="H11" i="69" s="1"/>
  <c r="G11" i="69"/>
  <c r="F11" i="69"/>
  <c r="I10" i="9"/>
  <c r="F16" i="42"/>
  <c r="F15" i="42"/>
  <c r="F14" i="42"/>
  <c r="F12" i="42"/>
  <c r="C48" i="59"/>
  <c r="C21" i="48"/>
  <c r="B21" i="48"/>
  <c r="C21" i="70"/>
  <c r="D21" i="70"/>
  <c r="A5" i="70"/>
  <c r="A4" i="69"/>
  <c r="J31" i="48"/>
  <c r="J24" i="48" s="1"/>
  <c r="C12" i="59"/>
  <c r="I31" i="48"/>
  <c r="J16" i="48"/>
  <c r="C59" i="59"/>
  <c r="D25" i="59"/>
  <c r="D19" i="59"/>
  <c r="D12" i="59"/>
  <c r="D12" i="51"/>
  <c r="D10" i="51" s="1"/>
  <c r="D9" i="51" s="1"/>
  <c r="D64" i="55"/>
  <c r="C11" i="55"/>
  <c r="C10" i="55" s="1"/>
  <c r="D34" i="59"/>
  <c r="C25" i="59"/>
  <c r="C19" i="59"/>
  <c r="C15" i="59"/>
  <c r="C11" i="59" s="1"/>
  <c r="C13" i="51"/>
  <c r="C12" i="51"/>
  <c r="A5" i="68"/>
  <c r="D17" i="67"/>
  <c r="C17" i="67"/>
  <c r="D14" i="67"/>
  <c r="C14" i="67"/>
  <c r="D11" i="67"/>
  <c r="D10" i="67" s="1"/>
  <c r="C11" i="67"/>
  <c r="C10" i="67" s="1"/>
  <c r="A5" i="67"/>
  <c r="D26" i="50"/>
  <c r="D25" i="50" s="1"/>
  <c r="G29" i="65"/>
  <c r="A4" i="65"/>
  <c r="C22" i="54"/>
  <c r="G17" i="62"/>
  <c r="A6" i="59"/>
  <c r="H17" i="62"/>
  <c r="C38" i="59"/>
  <c r="D38" i="59"/>
  <c r="D73" i="59"/>
  <c r="C73" i="59"/>
  <c r="D65" i="59"/>
  <c r="D59" i="59"/>
  <c r="D54" i="59"/>
  <c r="C54" i="59"/>
  <c r="C34" i="59"/>
  <c r="D16" i="59"/>
  <c r="D15" i="59" s="1"/>
  <c r="D11" i="59" s="1"/>
  <c r="C16" i="59"/>
  <c r="C64" i="55"/>
  <c r="C45" i="55"/>
  <c r="C44" i="55" s="1"/>
  <c r="D45" i="55"/>
  <c r="D34" i="55"/>
  <c r="D10" i="55" s="1"/>
  <c r="D22" i="54"/>
  <c r="D75" i="53"/>
  <c r="C75" i="53"/>
  <c r="D71" i="53"/>
  <c r="C71" i="53"/>
  <c r="D63" i="53"/>
  <c r="D57" i="53"/>
  <c r="C57" i="53"/>
  <c r="D52" i="53"/>
  <c r="C52" i="53"/>
  <c r="D46" i="53"/>
  <c r="C46" i="53"/>
  <c r="D36" i="53"/>
  <c r="C36" i="53"/>
  <c r="D32" i="53"/>
  <c r="C32" i="53"/>
  <c r="D23" i="53"/>
  <c r="C23" i="53"/>
  <c r="C17" i="53"/>
  <c r="D17" i="53"/>
  <c r="D13" i="53" s="1"/>
  <c r="D9" i="53" s="1"/>
  <c r="D14" i="53"/>
  <c r="C14" i="53"/>
  <c r="C13" i="53"/>
  <c r="C9" i="53" s="1"/>
  <c r="D10" i="53"/>
  <c r="C10" i="53"/>
  <c r="D26" i="51"/>
  <c r="C26" i="51"/>
  <c r="C25" i="51" s="1"/>
  <c r="D25" i="51"/>
  <c r="D18" i="51"/>
  <c r="C18" i="51"/>
  <c r="D15" i="51"/>
  <c r="C26" i="50"/>
  <c r="C25" i="50"/>
  <c r="D18" i="50"/>
  <c r="C18" i="50"/>
  <c r="D15" i="50"/>
  <c r="D10" i="50" s="1"/>
  <c r="D9" i="50" s="1"/>
  <c r="C15" i="50"/>
  <c r="C34" i="55"/>
  <c r="I16" i="48"/>
  <c r="J15" i="48"/>
  <c r="J14" i="48"/>
  <c r="I15" i="48"/>
  <c r="J25" i="48"/>
  <c r="I25" i="48"/>
  <c r="I24" i="48" s="1"/>
  <c r="J23" i="48"/>
  <c r="I23" i="48"/>
  <c r="J21" i="48"/>
  <c r="J19" i="48" s="1"/>
  <c r="J17" i="48" s="1"/>
  <c r="I21" i="48"/>
  <c r="I19" i="48"/>
  <c r="I17" i="48" s="1"/>
  <c r="I9" i="48" s="1"/>
  <c r="D14" i="48"/>
  <c r="F14" i="48"/>
  <c r="G14" i="48"/>
  <c r="H14" i="48"/>
  <c r="D19" i="48"/>
  <c r="D17" i="48"/>
  <c r="E19" i="48"/>
  <c r="E17" i="48" s="1"/>
  <c r="F19" i="48"/>
  <c r="F17" i="48"/>
  <c r="G19" i="48"/>
  <c r="G17" i="48" s="1"/>
  <c r="H19" i="48"/>
  <c r="H17" i="48" s="1"/>
  <c r="H9" i="48" s="1"/>
  <c r="J39" i="48"/>
  <c r="J36" i="48"/>
  <c r="I39" i="48"/>
  <c r="H39" i="48"/>
  <c r="H36" i="48" s="1"/>
  <c r="G39" i="48"/>
  <c r="F39" i="48"/>
  <c r="F36" i="48" s="1"/>
  <c r="E39" i="48"/>
  <c r="D39" i="48"/>
  <c r="D36" i="48"/>
  <c r="C39" i="48"/>
  <c r="C36" i="48" s="1"/>
  <c r="B39" i="48"/>
  <c r="B36" i="48"/>
  <c r="I36" i="48"/>
  <c r="G36" i="48"/>
  <c r="E36" i="48"/>
  <c r="J32" i="48"/>
  <c r="I32" i="48"/>
  <c r="H32" i="48"/>
  <c r="G32" i="48"/>
  <c r="F32" i="48"/>
  <c r="E32" i="48"/>
  <c r="D32" i="48"/>
  <c r="C32" i="48"/>
  <c r="B32" i="48"/>
  <c r="H24" i="48"/>
  <c r="E24" i="48"/>
  <c r="D24" i="48"/>
  <c r="C24" i="48"/>
  <c r="B24" i="48"/>
  <c r="B19" i="48"/>
  <c r="B17" i="48"/>
  <c r="C19" i="48"/>
  <c r="C17" i="48" s="1"/>
  <c r="J10" i="48"/>
  <c r="I10" i="48"/>
  <c r="H10" i="48"/>
  <c r="G10" i="48"/>
  <c r="G9" i="48" s="1"/>
  <c r="F10" i="48"/>
  <c r="F9" i="48" s="1"/>
  <c r="E10" i="48"/>
  <c r="D10" i="48"/>
  <c r="D9" i="48"/>
  <c r="C10" i="48"/>
  <c r="B10" i="48"/>
  <c r="B14" i="48"/>
  <c r="B9" i="48" s="1"/>
  <c r="M14" i="41"/>
  <c r="M13" i="41"/>
  <c r="M12" i="41"/>
  <c r="M11" i="41"/>
  <c r="M10" i="41"/>
  <c r="H34" i="30"/>
  <c r="G34" i="30"/>
  <c r="E14" i="48"/>
  <c r="F24" i="48"/>
  <c r="C14" i="48"/>
  <c r="G24" i="48"/>
  <c r="I14" i="48"/>
  <c r="C13" i="50"/>
  <c r="C12" i="50" s="1"/>
  <c r="C10" i="50" s="1"/>
  <c r="C9" i="50" s="1"/>
  <c r="D44" i="55"/>
  <c r="E9" i="48" l="1"/>
  <c r="C9" i="48"/>
  <c r="J9" i="48"/>
  <c r="C9" i="51"/>
</calcChain>
</file>

<file path=xl/sharedStrings.xml><?xml version="1.0" encoding="utf-8"?>
<sst xmlns="http://schemas.openxmlformats.org/spreadsheetml/2006/main" count="2027" uniqueCount="1140">
  <si>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</si>
  <si>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</si>
  <si>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</si>
  <si>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</si>
  <si>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</si>
  <si>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</si>
  <si>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</si>
  <si>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</si>
  <si>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</si>
  <si>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</si>
  <si>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</si>
  <si>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</si>
  <si>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</si>
  <si>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</si>
  <si>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</si>
  <si>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</si>
  <si>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</si>
  <si>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</si>
  <si>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</si>
  <si>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</si>
  <si>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</si>
  <si>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</si>
  <si>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</si>
  <si>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</si>
  <si>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</si>
  <si>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</si>
  <si>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</si>
  <si>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</si>
  <si>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</si>
  <si>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</si>
  <si>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</si>
  <si>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</si>
  <si>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</si>
  <si>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</si>
  <si>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</si>
  <si>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</si>
  <si>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</si>
  <si>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</si>
  <si>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</si>
  <si>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</si>
  <si>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</si>
  <si>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</si>
  <si>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</si>
  <si>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</si>
  <si>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</si>
  <si>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</si>
  <si>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</si>
  <si>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</si>
  <si>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</si>
  <si>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</si>
  <si>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</si>
  <si>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</si>
  <si>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</si>
  <si>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</si>
  <si>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</si>
  <si>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</si>
  <si>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</si>
  <si>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</si>
  <si>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</si>
  <si>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</si>
  <si>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</si>
  <si>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</si>
  <si>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</si>
  <si>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</si>
  <si>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</si>
  <si>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</si>
  <si>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</si>
  <si>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</si>
  <si>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</si>
  <si>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</si>
  <si>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</si>
  <si>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</si>
  <si>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</si>
  <si>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</si>
  <si>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</si>
  <si>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</si>
  <si>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</si>
  <si>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</si>
  <si>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</si>
  <si>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</si>
  <si>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</si>
  <si>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</si>
  <si>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</si>
  <si>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</si>
  <si>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</si>
  <si>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</si>
  <si>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</si>
  <si>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</si>
  <si>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</si>
  <si>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</si>
  <si>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</si>
  <si>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</si>
  <si>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</si>
  <si>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</si>
  <si>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</si>
  <si>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</si>
  <si>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</si>
  <si>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indexed="8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</si>
  <si>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</si>
  <si>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</si>
  <si>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</si>
  <si>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</si>
  <si>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</si>
  <si>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</si>
  <si>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</si>
  <si>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</si>
  <si>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</si>
  <si>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</si>
  <si>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</si>
  <si>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</si>
  <si>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</si>
  <si>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</si>
  <si>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</si>
  <si>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</si>
  <si>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</si>
  <si>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</si>
  <si>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</si>
  <si>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</si>
  <si>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</si>
  <si>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</si>
  <si>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</si>
  <si>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</si>
  <si>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</si>
  <si>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</si>
  <si>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</si>
  <si>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</si>
  <si>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</si>
  <si>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</si>
  <si>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</si>
  <si>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</si>
  <si>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</si>
  <si>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</si>
  <si>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</si>
  <si>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indexed="8"/>
        <rFont val="Sylfaen"/>
        <family val="1"/>
      </rPr>
      <t>*</t>
    </r>
  </si>
  <si>
    <t xml:space="preserve"> </t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</si>
  <si>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</si>
  <si>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</si>
  <si>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</si>
  <si>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</si>
  <si>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</si>
  <si>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</si>
  <si>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</si>
  <si>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</si>
  <si>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</si>
  <si>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</si>
  <si>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</si>
  <si>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</si>
  <si>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</si>
  <si>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</si>
  <si>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</si>
  <si>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</si>
  <si>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</si>
  <si>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</si>
  <si>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</si>
  <si>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</si>
  <si>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</si>
  <si>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</si>
  <si>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</si>
  <si>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</si>
  <si>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</si>
  <si>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</si>
  <si>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</si>
  <si>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</si>
  <si>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</si>
  <si>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</si>
  <si>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</si>
  <si>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</si>
  <si>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</si>
  <si>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</si>
  <si>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</si>
  <si>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</si>
  <si>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</si>
  <si>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</si>
  <si>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</si>
  <si>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</si>
  <si>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</si>
  <si>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</si>
  <si>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</si>
  <si>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</si>
  <si>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</si>
  <si>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</si>
  <si>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</si>
  <si>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</si>
  <si>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</si>
  <si>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</si>
  <si>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</si>
  <si>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</si>
  <si>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</si>
  <si>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</si>
  <si>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</si>
  <si>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</si>
  <si>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</si>
  <si>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</si>
  <si>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</si>
  <si>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</si>
  <si>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</si>
  <si>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</si>
  <si>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</si>
  <si>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</si>
  <si>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</si>
  <si>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</si>
  <si>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</si>
  <si>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</si>
  <si>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</si>
  <si>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</si>
  <si>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</si>
  <si>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</si>
  <si>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</si>
  <si>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</si>
  <si>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</si>
  <si>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</si>
  <si>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</si>
  <si>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</si>
  <si>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</si>
  <si>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</si>
  <si>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</si>
  <si>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</si>
  <si>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</si>
  <si>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</si>
  <si>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</si>
  <si>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</si>
  <si>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</si>
  <si>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</si>
  <si>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</si>
  <si>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</si>
  <si>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</si>
  <si>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</si>
  <si>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</si>
  <si>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</si>
  <si>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</si>
  <si>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</si>
  <si>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</si>
  <si>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</si>
  <si>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</si>
  <si>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</si>
  <si>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</si>
  <si>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</si>
  <si>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</si>
  <si>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</si>
  <si>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</si>
  <si>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</si>
  <si>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</si>
  <si>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</si>
  <si>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</si>
  <si>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</si>
  <si>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</si>
  <si>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</si>
  <si>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</si>
  <si>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</si>
  <si>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</si>
  <si>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</si>
  <si>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</si>
  <si>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</si>
  <si>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</si>
  <si>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</si>
  <si>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</si>
  <si>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</si>
  <si>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</si>
  <si>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</si>
  <si>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</si>
  <si>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</si>
  <si>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</si>
  <si>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</si>
  <si>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</si>
  <si>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</si>
  <si>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</si>
  <si>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</si>
  <si>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</si>
  <si>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</si>
  <si>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</si>
  <si>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</si>
  <si>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</si>
  <si>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</si>
  <si>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</si>
  <si>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</si>
  <si>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</si>
  <si>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</si>
  <si>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</si>
  <si>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</si>
  <si>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</si>
  <si>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</si>
  <si>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</si>
  <si>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</si>
  <si>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</si>
  <si>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</si>
  <si>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</si>
  <si>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>კონტრაგენტისათვის გადახდილი თანხა (ლარში)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</si>
  <si>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</si>
  <si>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</si>
  <si>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</si>
  <si>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</si>
  <si>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</si>
  <si>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</si>
  <si>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</si>
  <si>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</si>
  <si>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</si>
  <si>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</si>
  <si>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</si>
  <si>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</si>
  <si>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</si>
  <si>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</si>
  <si>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</si>
  <si>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</si>
  <si>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</si>
  <si>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</si>
  <si>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</si>
  <si>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</si>
  <si>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</si>
  <si>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</si>
  <si>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</si>
  <si>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t>ბანკი ქართუ</t>
  </si>
  <si>
    <t>ნინო</t>
  </si>
  <si>
    <t>GE51CR0000000004933608</t>
  </si>
  <si>
    <t>GEL</t>
  </si>
  <si>
    <t>5/16/2012</t>
  </si>
  <si>
    <t>ოფისი</t>
  </si>
  <si>
    <t>6 თვე</t>
  </si>
  <si>
    <t>01008040230</t>
  </si>
  <si>
    <t>გელაშვილი</t>
  </si>
  <si>
    <t>მზია</t>
  </si>
  <si>
    <t>01018001780</t>
  </si>
  <si>
    <t>არევაძე-წერეთელი</t>
  </si>
  <si>
    <t>ომარ</t>
  </si>
  <si>
    <t>გიორგი</t>
  </si>
  <si>
    <t>სიების დაზუსტება</t>
  </si>
  <si>
    <t>62007003108</t>
  </si>
  <si>
    <t>43001005510</t>
  </si>
  <si>
    <t>ბეჭდვითი მომსახურეობა</t>
  </si>
  <si>
    <t xml:space="preserve">სასცენო აპარატურითა და ტექნიკური მოწყობილობებით მომსახურეობის გაწევა </t>
  </si>
  <si>
    <t>1.6.4.3</t>
  </si>
  <si>
    <t>18001002161</t>
  </si>
  <si>
    <t>62001004482</t>
  </si>
  <si>
    <t>01004009701</t>
  </si>
  <si>
    <t>12001008929</t>
  </si>
  <si>
    <t>12001031537</t>
  </si>
  <si>
    <t>1.6.4.4</t>
  </si>
  <si>
    <t>მგალობლიშვილი</t>
  </si>
  <si>
    <t>01025007106</t>
  </si>
  <si>
    <t>მარინე</t>
  </si>
  <si>
    <t>1.2.15.3</t>
  </si>
  <si>
    <t>1.2.15.4</t>
  </si>
  <si>
    <t>1.2.15.5</t>
  </si>
  <si>
    <t>1.2.15.6</t>
  </si>
  <si>
    <t>USD</t>
  </si>
  <si>
    <t>EURO</t>
  </si>
  <si>
    <t>თბილისი ერეკლე მე-2 მოედ. ა. კათალიკოსის 3</t>
  </si>
  <si>
    <t>შ.პ.ს. ძველი უბანი</t>
  </si>
  <si>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</si>
  <si>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</si>
  <si>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</si>
  <si>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</si>
  <si>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</si>
  <si>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</si>
  <si>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</si>
  <si>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</si>
  <si>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</si>
  <si>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</si>
  <si>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</si>
  <si>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</si>
  <si>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</si>
  <si>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</si>
  <si>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</si>
  <si>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</si>
  <si>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</si>
  <si>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</si>
  <si>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</si>
  <si>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</si>
  <si>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</si>
  <si>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</si>
  <si>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</si>
  <si>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</si>
  <si>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</si>
  <si>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</si>
  <si>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</si>
  <si>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</si>
  <si>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</si>
  <si>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</si>
  <si>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</si>
  <si>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</si>
  <si>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</si>
  <si>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</si>
  <si>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</si>
  <si>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</si>
  <si>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</si>
  <si>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</si>
  <si>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</si>
  <si>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</si>
  <si>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</si>
  <si>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</si>
  <si>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</si>
  <si>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</si>
  <si>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</si>
  <si>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</si>
  <si>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</si>
  <si>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</si>
  <si>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</si>
  <si>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</si>
  <si>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</si>
  <si>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</si>
  <si>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</si>
  <si>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</si>
  <si>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</si>
  <si>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</si>
  <si>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</si>
  <si>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</si>
  <si>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</si>
  <si>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</si>
  <si>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</si>
  <si>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</si>
  <si>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</si>
  <si>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</si>
  <si>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</si>
  <si>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</si>
  <si>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</si>
  <si>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</si>
  <si>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</si>
  <si>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მივლინების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</si>
  <si>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</si>
  <si>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</si>
  <si>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</si>
  <si>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</si>
  <si>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</si>
  <si>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</si>
  <si>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</si>
  <si>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</si>
  <si>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</si>
  <si>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</si>
  <si>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</si>
  <si>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</si>
  <si>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</si>
  <si>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</si>
  <si>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</si>
  <si>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</si>
  <si>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</si>
  <si>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</si>
  <si>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</si>
  <si>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</si>
  <si>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</si>
  <si>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</si>
  <si>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</si>
  <si>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</si>
  <si>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</si>
  <si>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</si>
  <si>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</si>
  <si>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</si>
  <si>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</si>
  <si>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</si>
  <si>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</si>
  <si>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</si>
  <si>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</si>
  <si>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</si>
  <si>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</si>
  <si>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</si>
  <si>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</si>
  <si>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</si>
  <si>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</si>
  <si>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</si>
  <si>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</si>
  <si>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</si>
  <si>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</si>
  <si>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</si>
  <si>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</si>
  <si>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</si>
  <si>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</si>
  <si>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</si>
  <si>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</si>
  <si>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</si>
  <si>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</si>
  <si>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</si>
  <si>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</si>
  <si>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</si>
  <si>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</si>
  <si>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</si>
  <si>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</si>
  <si>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</si>
  <si>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</si>
  <si>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</si>
  <si>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</si>
  <si>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</si>
  <si>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</si>
  <si>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</si>
  <si>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</si>
  <si>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</si>
  <si>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19001094964</t>
  </si>
  <si>
    <t>იჯარა</t>
  </si>
  <si>
    <t>ფართის იჯარა</t>
  </si>
  <si>
    <t>01013013356</t>
  </si>
  <si>
    <t>01008010173</t>
  </si>
  <si>
    <t>31001014526</t>
  </si>
  <si>
    <t>ბენიძე გივი</t>
  </si>
  <si>
    <t>გვრიტიშვილი ელეონორა</t>
  </si>
  <si>
    <t>მესაბლიშვილი ნიკოლოზ</t>
  </si>
  <si>
    <t>ნაკუდაიძე ბელა</t>
  </si>
  <si>
    <t>ფოლადაშვილი სვეტლანა</t>
  </si>
  <si>
    <t>შ.პ.ს. ,,ბურჯი"</t>
  </si>
  <si>
    <t>ა/ტრანსპორტით მომს.</t>
  </si>
  <si>
    <t>ფაქტიური</t>
  </si>
  <si>
    <t>შ.პ.ს. ,,მენეჯმენტ სერვისი"</t>
  </si>
  <si>
    <t xml:space="preserve">ავეჯის და ინვენტარის იჯარა </t>
  </si>
  <si>
    <t>სატელეკომუნიკაციო</t>
  </si>
  <si>
    <t>შ.პ.ს. ,,ახალი კაპიტალი"</t>
  </si>
  <si>
    <t>ოფისის იჯარა/კომუნალური</t>
  </si>
  <si>
    <t>ვიდეოტექნიკური სერვისი</t>
  </si>
  <si>
    <t>PORTEK IC VE DIS TICARET MURAT KAHR IMAN</t>
  </si>
  <si>
    <t>მაისურების მოწოდება</t>
  </si>
  <si>
    <t>შ.პ.ს. ,,ქართული ოცნება"</t>
  </si>
  <si>
    <t>კოლორპაკი</t>
  </si>
  <si>
    <t>მუხა 2012 შ.პ.ს</t>
  </si>
  <si>
    <t>ირინა თავაძე</t>
  </si>
  <si>
    <t>გენად ცეცხლაძე</t>
  </si>
  <si>
    <t>რეზო ბექაური</t>
  </si>
  <si>
    <t>ანზორ ბედოიძე</t>
  </si>
  <si>
    <t>მელანო შარაბიძე</t>
  </si>
  <si>
    <t>ნოდარ ბერიძე</t>
  </si>
  <si>
    <t>ნოდარ ცეცხლაძე</t>
  </si>
  <si>
    <t>დალი ხოზრევანიძე</t>
  </si>
  <si>
    <t>ზაზა გვიანიძე</t>
  </si>
  <si>
    <t>თამარ შავგულიძე</t>
  </si>
  <si>
    <t>60001001432</t>
  </si>
  <si>
    <t>ირინა ცინაძე</t>
  </si>
  <si>
    <t>60001111304</t>
  </si>
  <si>
    <t>ნუნუ გურგენიძე</t>
  </si>
  <si>
    <t>60001071512</t>
  </si>
  <si>
    <t>რამაზ ქედელიძე</t>
  </si>
  <si>
    <t>61009005218</t>
  </si>
  <si>
    <t>61003004822</t>
  </si>
  <si>
    <t>61009023503</t>
  </si>
  <si>
    <t>61009005900</t>
  </si>
  <si>
    <t>ზურაბ დიასამიძე</t>
  </si>
  <si>
    <t>61004058876</t>
  </si>
  <si>
    <t>გოჩა ნაკაშიძე</t>
  </si>
  <si>
    <t>61004056689</t>
  </si>
  <si>
    <t>მურად აბაშიძე</t>
  </si>
  <si>
    <t>61005005709</t>
  </si>
  <si>
    <t>როინ ზოიძე</t>
  </si>
  <si>
    <t>61004049101</t>
  </si>
  <si>
    <t>ირაკლი ქავჯარაძე</t>
  </si>
  <si>
    <t>61005003109</t>
  </si>
  <si>
    <t>ლელა მანელიშვილი</t>
  </si>
  <si>
    <t>61004027164</t>
  </si>
  <si>
    <t>61004038104</t>
  </si>
  <si>
    <t>ნატო ცეცხლაძე</t>
  </si>
  <si>
    <t>61004023191</t>
  </si>
  <si>
    <t>გიორგი კლდიაშვილი</t>
  </si>
  <si>
    <t>21001019627</t>
  </si>
  <si>
    <t>თეა წიკლაური</t>
  </si>
  <si>
    <t>01001033664</t>
  </si>
  <si>
    <t>ეკატერინე ზოიძე</t>
  </si>
  <si>
    <t>61009007589</t>
  </si>
  <si>
    <t>დათუნა ხუბუა</t>
  </si>
  <si>
    <t>19001012016</t>
  </si>
  <si>
    <t>ლამარა წურწუმია</t>
  </si>
  <si>
    <t>19001068241</t>
  </si>
  <si>
    <t>ხვიჩა ბერიშვილი</t>
  </si>
  <si>
    <t>19001005233</t>
  </si>
  <si>
    <t>ნანა ფარცვანია</t>
  </si>
  <si>
    <t>62001032139</t>
  </si>
  <si>
    <t>მარინა ანთია</t>
  </si>
  <si>
    <t>19001032722</t>
  </si>
  <si>
    <t>ლანა ჯიქია</t>
  </si>
  <si>
    <t>19001086863</t>
  </si>
  <si>
    <t>ზვიად კორკელია</t>
  </si>
  <si>
    <t>19001104624</t>
  </si>
  <si>
    <t>მარინე არძენაძე</t>
  </si>
  <si>
    <t>ანზორ არჯევანიძე</t>
  </si>
  <si>
    <t>გიგა ზოიძე</t>
  </si>
  <si>
    <t>ა/ტ მომსახურეობა</t>
  </si>
  <si>
    <t>ყაველაშვილი ნოდარი</t>
  </si>
  <si>
    <t>ბაირამოვი მეითა</t>
  </si>
  <si>
    <t>ბაშარული იოსებ</t>
  </si>
  <si>
    <t>01025004372</t>
  </si>
  <si>
    <t>ჩიტორელიძე კობა</t>
  </si>
  <si>
    <t>მახარობლიშვილი ზაალი</t>
  </si>
  <si>
    <t>36001004710</t>
  </si>
  <si>
    <t>ამყოლაძე ჯანო</t>
  </si>
  <si>
    <t>38001036516</t>
  </si>
  <si>
    <t>გულაშვილი მალხაზი</t>
  </si>
  <si>
    <t>ჩიტრეკაშვილი გიორგი</t>
  </si>
  <si>
    <t>დეკანოზიშვილი ზურაბი</t>
  </si>
  <si>
    <t>შპს „ერგი პლიუსი“</t>
  </si>
  <si>
    <t>ბეჭედი და ფაქსი</t>
  </si>
  <si>
    <t>TMD Holdings, LLC</t>
  </si>
  <si>
    <t>დისკების მოწოდება</t>
  </si>
  <si>
    <t>კორძაძე ლიდა</t>
  </si>
  <si>
    <t>37001009073</t>
  </si>
  <si>
    <t>YALCIN TRANS ULUS NAK</t>
  </si>
  <si>
    <t>ბუშტები, მაისურები</t>
  </si>
  <si>
    <t xml:space="preserve">შპს პოლიგრაფ ექსტრა </t>
  </si>
  <si>
    <t>404957070</t>
  </si>
  <si>
    <t>ფიფია მარინე</t>
  </si>
  <si>
    <t>კორდინატორის მომსახურება</t>
  </si>
  <si>
    <t>შენგელია ლერი</t>
  </si>
  <si>
    <t>62006007723</t>
  </si>
  <si>
    <t>შპს ძველი უბანი</t>
  </si>
  <si>
    <t>202055122</t>
  </si>
  <si>
    <t>ლაღიძე ნანა</t>
  </si>
  <si>
    <t>60001006326</t>
  </si>
  <si>
    <t>ჩოკანდარიან ვარდან</t>
  </si>
  <si>
    <t>07001012469</t>
  </si>
  <si>
    <t>მღებრიშვილი ელისო</t>
  </si>
  <si>
    <t>360012012436</t>
  </si>
  <si>
    <t>ლეგაშვილი ვიქტორ</t>
  </si>
  <si>
    <t>45001002714</t>
  </si>
  <si>
    <t>სილიკონის სამაჯურები</t>
  </si>
  <si>
    <t>GE51CR0000000004933618</t>
  </si>
  <si>
    <t>ჯანბერიძე ქეთევან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</si>
  <si>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</si>
  <si>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</si>
  <si>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</si>
  <si>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 xml:space="preserve">ფორმა N4.1 - სხვადასხვა ხარჯებისა და სხვა დანარჩენი საქონლისა და მომსახურების </t>
  </si>
  <si>
    <t>ფორმა N4.2 - ხელფასები, პრემიები</t>
  </si>
  <si>
    <t>ფორმა N4.3 - მივლინებები</t>
  </si>
  <si>
    <t xml:space="preserve">ფორმა N4.4 - სხვა განაცემები ფიზიკურ პირებზე (ხელფასის და პრემიის გარდა) </t>
  </si>
  <si>
    <t>215135191</t>
  </si>
  <si>
    <t>მცირე ღირებულების აქსესუარები (მაისურები, კეპები, ქუდები, დროშები და ა.შ.)</t>
  </si>
  <si>
    <t>ეთერ გოგმაჩაძე</t>
  </si>
  <si>
    <t>შპს კანცლერი</t>
  </si>
  <si>
    <t xml:space="preserve">საკონსულტაციო, სანოტარო, თარჯიმნის და თარგმნის მომსახურების 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</si>
  <si>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</si>
  <si>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</si>
  <si>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>სულ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</si>
  <si>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</si>
  <si>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</si>
  <si>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</si>
  <si>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</si>
  <si>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</si>
  <si>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</si>
  <si>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</si>
  <si>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</si>
  <si>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</si>
  <si>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</si>
  <si>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</si>
  <si>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</si>
  <si>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</si>
  <si>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Shanghai ZhinQun Trading Co. LTD</t>
  </si>
  <si>
    <t>შტამპის ღირებულება</t>
  </si>
  <si>
    <t>თბილისი ც. დადიანის ქ. #319</t>
  </si>
  <si>
    <t>შ.პ.ს დუკა-2</t>
  </si>
  <si>
    <t>თბილისი საბურთალოს ქ. #43 ბ#3</t>
  </si>
  <si>
    <t>01006005032</t>
  </si>
  <si>
    <t>ლომსაძე</t>
  </si>
  <si>
    <t>თბილისი გლდანი ა/მკრ ვეკუას #10</t>
  </si>
  <si>
    <t>01001024792</t>
  </si>
  <si>
    <t>კაპანაძე მარსელ ი/მ</t>
  </si>
  <si>
    <t>თბილისი რუსთაველის #46</t>
  </si>
  <si>
    <t>01017042205</t>
  </si>
  <si>
    <t>ხათუნა</t>
  </si>
  <si>
    <t>კერესელიძე</t>
  </si>
  <si>
    <t>თბილისი ბორჯომის ქ. #7</t>
  </si>
  <si>
    <t>62001003330</t>
  </si>
  <si>
    <t>თბილისი მოსაშვილის ქ. #12 ბ#3</t>
  </si>
  <si>
    <t>01008025777</t>
  </si>
  <si>
    <t>ცხვარიაშვილი</t>
  </si>
  <si>
    <t>თბილისი წინამძღვრიშვილის #81</t>
  </si>
  <si>
    <t>01030033157</t>
  </si>
  <si>
    <t>ნოე</t>
  </si>
  <si>
    <t>ლეჟავა</t>
  </si>
  <si>
    <t>წალკა კოსტავას ქ. #71</t>
  </si>
  <si>
    <t>61001018803</t>
  </si>
  <si>
    <t>ბერიანიძე</t>
  </si>
  <si>
    <t>ბორჯომი რუსთაველის ქ. #147</t>
  </si>
  <si>
    <t>01001000813</t>
  </si>
  <si>
    <t>სამსონიძე ვალიდა ი/მ</t>
  </si>
  <si>
    <t>წნორი თავისუფლების #37</t>
  </si>
  <si>
    <t>ნაირა</t>
  </si>
  <si>
    <t>დ. ხარაგაული სოლომონ მეფის ქ. #21</t>
  </si>
  <si>
    <t>გობეჯიშვილი</t>
  </si>
  <si>
    <t>იოსებ</t>
  </si>
  <si>
    <t>სატრენინგო მომსახურება</t>
  </si>
  <si>
    <t>15001002399</t>
  </si>
  <si>
    <t>ნანა</t>
  </si>
  <si>
    <t>მახარაშვილი</t>
  </si>
  <si>
    <t>ლალი</t>
  </si>
  <si>
    <t>ქარელი სტალინის #49</t>
  </si>
  <si>
    <t>გიორგაშვილი</t>
  </si>
  <si>
    <t>01024022690</t>
  </si>
  <si>
    <t xml:space="preserve">ვალერი ოდიკაძე </t>
  </si>
  <si>
    <t>35001011455</t>
  </si>
  <si>
    <t>დ.ჩხოროწყუ დ. აღმაშენებლის #12</t>
  </si>
  <si>
    <t>კასპი კოსტავას #5</t>
  </si>
  <si>
    <t>ბაღდათი რუსთაველის #22</t>
  </si>
  <si>
    <t>თერჯოლა რუსთაველის # 107</t>
  </si>
  <si>
    <t>დმანისი 9 აპრილის ქ#67</t>
  </si>
  <si>
    <t xml:space="preserve">ლენტეხი თ. მეფის </t>
  </si>
  <si>
    <t>საგარეჯო დ. აღმაშენებლის #13</t>
  </si>
  <si>
    <t>ქუთაისი ხახანაშვილის #14</t>
  </si>
  <si>
    <t>დ.მესტია თამარ მეფის # 14</t>
  </si>
  <si>
    <t>თელავი ი.ჭავჭავაძის გამზ #24</t>
  </si>
  <si>
    <t>გორი სტალინის გაზ. # 24</t>
  </si>
  <si>
    <t>დუშეთი სტალინის ქ. #27. მე-2 სართ</t>
  </si>
  <si>
    <t>ლაგოდეხი ჭავჭავაძის #2</t>
  </si>
  <si>
    <t>სენაკი ა. წერეთლის # 12</t>
  </si>
  <si>
    <t>ყვარელი კ. მარჯანიშვილის #43</t>
  </si>
  <si>
    <t>ზესტაფონი წერეთლის #9</t>
  </si>
  <si>
    <t>გარდაბანი თბილსრესი 1 კვარტ. ბ-55-56</t>
  </si>
  <si>
    <t>თბილისი ქ. წამებულის გამზ #47 მე-3 სართ</t>
  </si>
  <si>
    <t>ტყიბული რუსთაველის #1</t>
  </si>
  <si>
    <t>ქობულეთი აღმაშენებლის 98</t>
  </si>
  <si>
    <t>ზუგდიდი რუსთაველის ქ. #90</t>
  </si>
  <si>
    <t>წყალტუბო რუსთაველის #4</t>
  </si>
  <si>
    <t>სამტრედია ჭავჭავაძის ქ #17</t>
  </si>
  <si>
    <t>ადიგენი რუსთაველის #10</t>
  </si>
  <si>
    <t>10 თვე</t>
  </si>
  <si>
    <t>48001004194</t>
  </si>
  <si>
    <t>ლაშა</t>
  </si>
  <si>
    <t>ესართია</t>
  </si>
  <si>
    <t>6თვე</t>
  </si>
  <si>
    <t>24001004130</t>
  </si>
  <si>
    <t>მანანა</t>
  </si>
  <si>
    <t>ხვთისიაშვილი</t>
  </si>
  <si>
    <t>შპს ავა-მარიამი</t>
  </si>
  <si>
    <t>21001006430</t>
  </si>
  <si>
    <t>ირმა</t>
  </si>
  <si>
    <t>ლაფაჩი</t>
  </si>
  <si>
    <t>მამუკა</t>
  </si>
  <si>
    <t>ოქრიაშვილი</t>
  </si>
  <si>
    <t>27001006514</t>
  </si>
  <si>
    <t>დალი</t>
  </si>
  <si>
    <t>გუგავა</t>
  </si>
  <si>
    <t>238156035</t>
  </si>
  <si>
    <t>საგარეჯოს მუნიციპალიტეტის აიპ კულტურის ობიექტების გაერთიანება</t>
  </si>
  <si>
    <t>60002008198</t>
  </si>
  <si>
    <t>ნათელა</t>
  </si>
  <si>
    <t>ჭიხორია</t>
  </si>
  <si>
    <t>62005023736</t>
  </si>
  <si>
    <t>ნინა</t>
  </si>
  <si>
    <t>ჯაფარიძე</t>
  </si>
  <si>
    <t>20001011792</t>
  </si>
  <si>
    <t>ლია</t>
  </si>
  <si>
    <t>ბასილაშვილი</t>
  </si>
  <si>
    <t>59001095866</t>
  </si>
  <si>
    <t>ბალიაშვილი</t>
  </si>
  <si>
    <t>229324451</t>
  </si>
  <si>
    <t>დუშეთის მუნიციპალიტეტის საკრებულო</t>
  </si>
  <si>
    <t>25001049879</t>
  </si>
  <si>
    <t>მამაცაშვილი</t>
  </si>
  <si>
    <t>39001004825</t>
  </si>
  <si>
    <t>ანდრო</t>
  </si>
  <si>
    <t>45001017359</t>
  </si>
  <si>
    <t>ნოდარი</t>
  </si>
  <si>
    <t>კუპრაშვილი</t>
  </si>
  <si>
    <t>230030613</t>
  </si>
  <si>
    <t>შპს ვახტანგი</t>
  </si>
  <si>
    <t>12001003443</t>
  </si>
  <si>
    <t>ჭოველიძე</t>
  </si>
  <si>
    <t>01028000992</t>
  </si>
  <si>
    <t>ზურაბ</t>
  </si>
  <si>
    <t>როსტიაშვილი</t>
  </si>
  <si>
    <t>01024083360</t>
  </si>
  <si>
    <t>ნიკოლოზ</t>
  </si>
  <si>
    <t>61004018088</t>
  </si>
  <si>
    <t>ჟღენტი</t>
  </si>
  <si>
    <t>01001025994</t>
  </si>
  <si>
    <t>თენგიზი</t>
  </si>
  <si>
    <t>ბერულავა</t>
  </si>
  <si>
    <t>53001000422</t>
  </si>
  <si>
    <t>ილია</t>
  </si>
  <si>
    <t>აფხაძე</t>
  </si>
  <si>
    <t>37001007683</t>
  </si>
  <si>
    <t>ლუარა</t>
  </si>
  <si>
    <t>ქოქრაშვილი</t>
  </si>
  <si>
    <t>03001001135</t>
  </si>
  <si>
    <t>გოგატიშვილი იოსებ ი/მ</t>
  </si>
  <si>
    <t>ცაგერი კოსტავას #13</t>
  </si>
  <si>
    <t>ონი დ. აღმაშენებლის #82</t>
  </si>
  <si>
    <t>ჩოხატაური ჭავჭავაძის #1</t>
  </si>
  <si>
    <t>ასპინძა გორგასალის #2</t>
  </si>
  <si>
    <t>ჭიათურა ნინოშვილის #12 სართ 1 ბ-9</t>
  </si>
  <si>
    <t>თბილისი მოსკოვის გამზ. #35</t>
  </si>
  <si>
    <t>ზაირა</t>
  </si>
  <si>
    <t>ბენდელიანი</t>
  </si>
  <si>
    <t>მათე</t>
  </si>
  <si>
    <t>მამული</t>
  </si>
  <si>
    <t>გუდავაძე</t>
  </si>
  <si>
    <t>რევაზი</t>
  </si>
  <si>
    <t>ქუქჩიშვილი</t>
  </si>
  <si>
    <t>მირმენ</t>
  </si>
  <si>
    <t>ბარათაშვილი</t>
  </si>
  <si>
    <t>შოთა</t>
  </si>
  <si>
    <t>ჩაჩუა</t>
  </si>
  <si>
    <t>49001006224</t>
  </si>
  <si>
    <t>14001022774</t>
  </si>
  <si>
    <t>46001002913</t>
  </si>
  <si>
    <t>47001003904</t>
  </si>
  <si>
    <t>54001031206</t>
  </si>
  <si>
    <t>01029005026</t>
  </si>
  <si>
    <t>მ.პ.გ. ,, ქართული ოცნება - დემოკრატიული საქართველო "</t>
  </si>
  <si>
    <t>ფულადი შემოწირულობა</t>
  </si>
  <si>
    <t>მარიკა</t>
  </si>
  <si>
    <t>ხორავა</t>
  </si>
  <si>
    <t>მედეა</t>
  </si>
  <si>
    <t>ტელევიზორი SANYO- 24K50 საკიდით SUREFIX142</t>
  </si>
  <si>
    <t>LCD ტელევიზორი Toshiba 24HV10 საკიდით BR 21-42 FA</t>
  </si>
  <si>
    <t>ალუმინის ტიხარი</t>
  </si>
  <si>
    <t>ბანერი</t>
  </si>
  <si>
    <t>დამაგრძელებელი</t>
  </si>
  <si>
    <t>დივანი</t>
  </si>
  <si>
    <t>დინამიკები SP-S110</t>
  </si>
  <si>
    <t>ელ. გამათბობელი</t>
  </si>
  <si>
    <t>ელექტრო სანათი</t>
  </si>
  <si>
    <t>იუ-პი-ესი UPS 600VA</t>
  </si>
  <si>
    <t>იუ-პი-ესი UPS 650VA</t>
  </si>
  <si>
    <t>კარადა</t>
  </si>
  <si>
    <t>კომპიუტერის  კლავიატურა KB06Xe PS2 და მაუსი  120usb</t>
  </si>
  <si>
    <t>კომპიუტერის მონიტორი Philips 20 led 206v 3isb</t>
  </si>
  <si>
    <t>კომპიუტერის მონიტორი Samsung B2030N20</t>
  </si>
  <si>
    <t>კომპიუტერის პროცესორი</t>
  </si>
  <si>
    <t>კომპიუტერის პროცესორი Ca/PH LAZERJET pro M1214nfh</t>
  </si>
  <si>
    <t>ლაითბოქსები</t>
  </si>
  <si>
    <t>მაგიდა</t>
  </si>
  <si>
    <t>მაგიდა 750*1420*720მმ.</t>
  </si>
  <si>
    <t>მაგიდა ერთფრთიანი საოფისე</t>
  </si>
  <si>
    <t>მაგიდა ნახევრად მრგვალი</t>
  </si>
  <si>
    <t>მაგიდა ოვალური</t>
  </si>
  <si>
    <t>მაგიდა სათათბირო</t>
  </si>
  <si>
    <t>მაცივარი ELECTROLUX-1600W8</t>
  </si>
  <si>
    <t>ნოუთბუქი Noterbook Dell Inspiron N5110 15.6"i3-2350. 2.3GHz,4GB, 500GB,GT525M 1GB</t>
  </si>
  <si>
    <t>პრინტერი HP Lazerjet Pro M 1214NFHკაბელით USB</t>
  </si>
  <si>
    <t>პრინტერი HP Lazerjet Pro M 1536dnf კაბელით USB</t>
  </si>
  <si>
    <t>საოფისე სკამი</t>
  </si>
  <si>
    <t>ტანსაცმლის საკიდი</t>
  </si>
  <si>
    <t>ტელევიზორი SAMSUNG-UE32EH 4000W HD საკიდით</t>
  </si>
  <si>
    <t>ტრიბუნა</t>
  </si>
  <si>
    <t>ტუმბო</t>
  </si>
  <si>
    <t>ტუმბო 600*450*450მმ</t>
  </si>
  <si>
    <t>ფასადიანი კარადა მინით 1860*1000*380მმ.</t>
  </si>
  <si>
    <t>ფლანგშტოკი</t>
  </si>
  <si>
    <t>ჩაიდანი VITEK-VT1163</t>
  </si>
  <si>
    <t>ცეცხლმაქრი ფხვნილოვანი ABC</t>
  </si>
  <si>
    <t>შპს „მენეჯმენტ სერვისი“</t>
  </si>
  <si>
    <t>35001073731</t>
  </si>
  <si>
    <t>oTar</t>
  </si>
  <si>
    <t>kalandaZe</t>
  </si>
  <si>
    <t>მსუბუქი მაღალი გამავლობის</t>
  </si>
  <si>
    <t>ტოიოტა</t>
  </si>
  <si>
    <t>4 RUNNER</t>
  </si>
  <si>
    <t>LNL-020</t>
  </si>
  <si>
    <t>ლანჩხუთი ნ. ჟორდანიას # 109</t>
  </si>
  <si>
    <t>26001002931</t>
  </si>
  <si>
    <t>გივი</t>
  </si>
  <si>
    <t>მიქაუტაძე</t>
  </si>
  <si>
    <t>თბილისი ფხოვის #3</t>
  </si>
  <si>
    <t>202187837</t>
  </si>
  <si>
    <t>შ.პ.ს. ,,მელანჟი"</t>
  </si>
  <si>
    <t>ამბროლაური კოსტავას #1</t>
  </si>
  <si>
    <t>04001002669</t>
  </si>
  <si>
    <t>ციცინო</t>
  </si>
  <si>
    <t>ნეფარიძე</t>
  </si>
  <si>
    <t>ქ. ფოთი აღმაშენებლის 10</t>
  </si>
  <si>
    <t>42001010057; 42001002110</t>
  </si>
  <si>
    <t>ქ. ხობი ცოტნე დადიანის ქ. #169</t>
  </si>
  <si>
    <t>58001030178</t>
  </si>
  <si>
    <t>თათარაშვილი</t>
  </si>
  <si>
    <t>აბაშა თავისუფლების #81</t>
  </si>
  <si>
    <t>62007000585</t>
  </si>
  <si>
    <t>შუბლაძე ბესიკ ი/მ</t>
  </si>
  <si>
    <t>02001000267</t>
  </si>
  <si>
    <t>გაბელაია დავით ი/მ</t>
  </si>
  <si>
    <t>მარტვილი თავისუფლების მოედანიი #1</t>
  </si>
  <si>
    <t>29001003140</t>
  </si>
  <si>
    <t>ელენე</t>
  </si>
  <si>
    <t>წულაია</t>
  </si>
  <si>
    <t>თიანეთი რუსთაველის #38</t>
  </si>
  <si>
    <t>60001129329</t>
  </si>
  <si>
    <t>ჯანგირაშვილი</t>
  </si>
  <si>
    <t>ახმეტა რუსთაველის #49</t>
  </si>
  <si>
    <t>01024062768</t>
  </si>
  <si>
    <t>ქიბროწაშვილი</t>
  </si>
  <si>
    <t>ყაზბეგი ალ. ყაზბეგის 32</t>
  </si>
  <si>
    <t>01009003409</t>
  </si>
  <si>
    <t>ჩოფიკაშვილი</t>
  </si>
  <si>
    <t>რუსთავი კოსტავას 13/1</t>
  </si>
  <si>
    <t>35001010542</t>
  </si>
  <si>
    <t>ინგა</t>
  </si>
  <si>
    <t>წიკლაური</t>
  </si>
  <si>
    <t>თეთრიწყარო დიდგორის 15</t>
  </si>
  <si>
    <t>22001005181</t>
  </si>
  <si>
    <t>ბექაური ამური ი/მ</t>
  </si>
  <si>
    <t>ბათუმი მ. აბაშიძის #53 ბ 13</t>
  </si>
  <si>
    <t>01008027256</t>
  </si>
  <si>
    <t>თეიმურაზ</t>
  </si>
  <si>
    <t>ლორთქიფანიძე</t>
  </si>
  <si>
    <t>გელა</t>
  </si>
  <si>
    <t>სცენის მონტაჟი</t>
  </si>
  <si>
    <t>ტრენერების მომსახურეობა</t>
  </si>
  <si>
    <t xml:space="preserve">წარმომადგენლები </t>
  </si>
  <si>
    <t xml:space="preserve"> აქტივის რეკრუტირება</t>
  </si>
  <si>
    <t>არმაზ</t>
  </si>
  <si>
    <t>ახვლედიანი</t>
  </si>
  <si>
    <t>მელაძე</t>
  </si>
  <si>
    <t>ხაშური მ. კოსტავას 4</t>
  </si>
  <si>
    <t>01030016651</t>
  </si>
  <si>
    <t>ტალახაძე</t>
  </si>
  <si>
    <t>ნანი</t>
  </si>
  <si>
    <t>ძნელაძე</t>
  </si>
  <si>
    <t>როინ</t>
  </si>
  <si>
    <t>ბერიძე</t>
  </si>
  <si>
    <t>ოზურგეთი</t>
  </si>
  <si>
    <t>ბათუმი ფ. ხალვაშისმე-7 შესახვევი #11 მე-3 სართ</t>
  </si>
  <si>
    <t>3თვე</t>
  </si>
  <si>
    <t>ნინოწმინდა თავისუფლების 25</t>
  </si>
  <si>
    <t>5 თვე</t>
  </si>
  <si>
    <t>32001016304</t>
  </si>
  <si>
    <t>მზიკიან მამბრე ი/მ</t>
  </si>
  <si>
    <t>გურჯაანი ნონეშვილის ქ. #12</t>
  </si>
  <si>
    <t>ზავრაშვილი</t>
  </si>
  <si>
    <t>PRADO</t>
  </si>
  <si>
    <t>05/14/2013</t>
  </si>
  <si>
    <t>FFT-388</t>
  </si>
  <si>
    <t>კობა</t>
  </si>
  <si>
    <t>სამსახურეობრივი</t>
  </si>
  <si>
    <t>ბათუმი</t>
  </si>
  <si>
    <t>ოთარ</t>
  </si>
  <si>
    <t>კალანდაძე</t>
  </si>
  <si>
    <t>ირაკლი</t>
  </si>
  <si>
    <t>ჯიჯავაძე</t>
  </si>
  <si>
    <t>61001025684</t>
  </si>
  <si>
    <t>აჭარის კოორდინატორი</t>
  </si>
  <si>
    <t>ხონი მოსე ხონელის # 5</t>
  </si>
  <si>
    <t>01019022016</t>
  </si>
  <si>
    <t>ბიჭიაშვილი</t>
  </si>
  <si>
    <t>წალენჯიხა მებონიას #2</t>
  </si>
  <si>
    <t>ბადრი</t>
  </si>
  <si>
    <t>კვარაცხელია</t>
  </si>
  <si>
    <t>ლექსუსი</t>
  </si>
  <si>
    <t>LX570</t>
  </si>
  <si>
    <t>CJC-862</t>
  </si>
  <si>
    <t>შ.პ.ს. ,,კომპლექს-სერვისი"</t>
  </si>
  <si>
    <t>ბაზაძე</t>
  </si>
  <si>
    <t>კანდელაკი</t>
  </si>
  <si>
    <t>პირველი</t>
  </si>
  <si>
    <t>ნიკოლოზაშვილი</t>
  </si>
  <si>
    <t>გიორგობიანი</t>
  </si>
  <si>
    <t>გოთოშია</t>
  </si>
  <si>
    <t>ხვიჩა</t>
  </si>
  <si>
    <t>დავით</t>
  </si>
  <si>
    <t>მურმან</t>
  </si>
  <si>
    <t>აკაკი</t>
  </si>
  <si>
    <t>60001000029</t>
  </si>
  <si>
    <t>01023000390</t>
  </si>
  <si>
    <t>20001019473</t>
  </si>
  <si>
    <t>01030017033</t>
  </si>
  <si>
    <t>01010015100</t>
  </si>
  <si>
    <t>37001005678</t>
  </si>
  <si>
    <t>GE16CR0000000923153601</t>
  </si>
  <si>
    <t>GE15CR0000000923173601</t>
  </si>
  <si>
    <t>GE61CR0000000923223601</t>
  </si>
  <si>
    <t>GE59CR0000000923263601</t>
  </si>
  <si>
    <t>GE58CR0000000923283601</t>
  </si>
  <si>
    <t>GE11CR0000000923253601</t>
  </si>
  <si>
    <t>დარჯანია</t>
  </si>
  <si>
    <t>უნდილაშვილი</t>
  </si>
  <si>
    <t>ღვინიაშვილი</t>
  </si>
  <si>
    <t>ელგუჯა</t>
  </si>
  <si>
    <t>ბესიკ</t>
  </si>
  <si>
    <t>29001001111</t>
  </si>
  <si>
    <t>01026012691</t>
  </si>
  <si>
    <t>01027018889</t>
  </si>
  <si>
    <t>GE15CR0030086125983601</t>
  </si>
  <si>
    <t>GE23CR0000000923013601</t>
  </si>
  <si>
    <t>GE12CR0030086125073601</t>
  </si>
  <si>
    <t>საჩიშვილი</t>
  </si>
  <si>
    <t>ქუთათელაძე</t>
  </si>
  <si>
    <t>მონიავა</t>
  </si>
  <si>
    <t>სამხარაძე</t>
  </si>
  <si>
    <t>ალექსანდრე</t>
  </si>
  <si>
    <t>01032002657</t>
  </si>
  <si>
    <t>01008020982</t>
  </si>
  <si>
    <t>01009020902</t>
  </si>
  <si>
    <t>01012012363</t>
  </si>
  <si>
    <t>GE83CR0000000922783601</t>
  </si>
  <si>
    <t>GE32CR0000000922833601</t>
  </si>
  <si>
    <t>GE81CR0000000922823601</t>
  </si>
  <si>
    <t>GE31CR0000000922853601</t>
  </si>
  <si>
    <t>07/22/2013</t>
  </si>
  <si>
    <t>07/24/2013</t>
  </si>
  <si>
    <t>07/25/2013</t>
  </si>
  <si>
    <t>07/29/2013</t>
  </si>
  <si>
    <t>სარავა</t>
  </si>
  <si>
    <t>სებუა</t>
  </si>
  <si>
    <t>ჯამბაკურ</t>
  </si>
  <si>
    <t>55001002446</t>
  </si>
  <si>
    <t>01023001424</t>
  </si>
  <si>
    <t>GE54CR0000000923363601</t>
  </si>
  <si>
    <t>GE05CR0000000923373601</t>
  </si>
  <si>
    <t>07/30/2013</t>
  </si>
  <si>
    <t>37187</t>
  </si>
  <si>
    <t>20000</t>
  </si>
  <si>
    <t>5461.15</t>
  </si>
  <si>
    <t>მცხეთა გამსახურდიას 14</t>
  </si>
  <si>
    <t>4თვე</t>
  </si>
  <si>
    <t>მაჩიტაძე გოჩა ი/მ</t>
  </si>
  <si>
    <t>მალხაზ</t>
  </si>
  <si>
    <t>ტარიელ</t>
  </si>
  <si>
    <t>ავთანდილ</t>
  </si>
  <si>
    <t>თეიმურაზი</t>
  </si>
  <si>
    <t>კახაბერ</t>
  </si>
  <si>
    <t>რამაზ</t>
  </si>
  <si>
    <t>კუპატაშვილი</t>
  </si>
  <si>
    <t>გოშუანი</t>
  </si>
  <si>
    <t>სოფრომაძე</t>
  </si>
  <si>
    <t>ჯინჭარაძე</t>
  </si>
  <si>
    <t>დოხნაძე</t>
  </si>
  <si>
    <t>კენკაძე</t>
  </si>
  <si>
    <t>ნებიერიძე</t>
  </si>
  <si>
    <t>ბერიძიშვილი</t>
  </si>
  <si>
    <t>ხუჭუა</t>
  </si>
  <si>
    <t>01024033013</t>
  </si>
  <si>
    <t>10001009482</t>
  </si>
  <si>
    <t>01030005290</t>
  </si>
  <si>
    <t>01021002490</t>
  </si>
  <si>
    <t>01017004085</t>
  </si>
  <si>
    <t>01002012426</t>
  </si>
  <si>
    <t>59004003460</t>
  </si>
  <si>
    <t>01006005048</t>
  </si>
  <si>
    <t>37001002376</t>
  </si>
  <si>
    <t>GE48CR0000000915723601</t>
  </si>
  <si>
    <t>GE48CR0000000923483601</t>
  </si>
  <si>
    <t>GE55CR0000000892303601</t>
  </si>
  <si>
    <t>GE74CR000000066453601</t>
  </si>
  <si>
    <t>GE96CR0000000923493601</t>
  </si>
  <si>
    <t>GE27CR0000000906443601</t>
  </si>
  <si>
    <t>GE94CR0000000923533601</t>
  </si>
  <si>
    <t>GE46CR0000000923523601</t>
  </si>
  <si>
    <t>GE47CR0000000923503601</t>
  </si>
  <si>
    <t>61001007452</t>
  </si>
  <si>
    <t>01030027208</t>
  </si>
  <si>
    <t>01009002077</t>
  </si>
  <si>
    <t>01008002436</t>
  </si>
  <si>
    <t>01024022633</t>
  </si>
  <si>
    <t>01024021463</t>
  </si>
  <si>
    <t>01024034709</t>
  </si>
  <si>
    <t>45001037029</t>
  </si>
  <si>
    <t>01027006791</t>
  </si>
  <si>
    <t>01005024218</t>
  </si>
  <si>
    <t>60001017131</t>
  </si>
  <si>
    <t>13001009574</t>
  </si>
  <si>
    <t>01024025781</t>
  </si>
  <si>
    <t>01008015543</t>
  </si>
  <si>
    <t>აღმასრულებელი მდივანი</t>
  </si>
  <si>
    <t>ქსოვრელი</t>
  </si>
  <si>
    <t>ფინანსური მენეჯერი</t>
  </si>
  <si>
    <t>ჭიჭინაძე</t>
  </si>
  <si>
    <t>აღმასრულ. მდივნის მოადგილე</t>
  </si>
  <si>
    <t>თევდორე</t>
  </si>
  <si>
    <t>კობახიძე</t>
  </si>
  <si>
    <t>იურიდიული სამსახ. უფროსი</t>
  </si>
  <si>
    <t>კოპალეიშივილი</t>
  </si>
  <si>
    <t>საინფორ. ანალიტ. სამს. უფროსი</t>
  </si>
  <si>
    <t>საარჩევნ. ადმინ. მართვის სამსახ. უფროსი</t>
  </si>
  <si>
    <t>მარიამ</t>
  </si>
  <si>
    <t>შელეგია</t>
  </si>
  <si>
    <t>აღმასრულებელი მდივნის თანაშემწე</t>
  </si>
  <si>
    <t>ქეთევან</t>
  </si>
  <si>
    <t>კოკორაშვილი</t>
  </si>
  <si>
    <t>აღმასრულებელი მდივნის აპარატის სპეციალისტი (მდივანი)</t>
  </si>
  <si>
    <t>ლეილა</t>
  </si>
  <si>
    <t>დიდებაშვილი</t>
  </si>
  <si>
    <t>საორგანოზაციო განყ. უფროსი</t>
  </si>
  <si>
    <t>არეშიძე</t>
  </si>
  <si>
    <t>ახალგაზრდულ საქმეთა განყ. უფროსი</t>
  </si>
  <si>
    <t>მძღოლი</t>
  </si>
  <si>
    <t>წინწკალაძე</t>
  </si>
  <si>
    <t>რეგიონალური მართვის სამსახურის უფროსი</t>
  </si>
  <si>
    <t>სოფიკო</t>
  </si>
  <si>
    <t>ჯაჯანაშვილი</t>
  </si>
  <si>
    <t>საზოგადოებასთან და მედიასთან ურთიერთობის სამსახურის უფროსი</t>
  </si>
  <si>
    <t>ჩახავა</t>
  </si>
  <si>
    <t>61001032239</t>
  </si>
  <si>
    <t>ინფორმაციული უზრუნველყოფის და რეაგირების სამსახურის სპეციალისტი</t>
  </si>
  <si>
    <t>ირალი</t>
  </si>
  <si>
    <t>ჩხიკვიშილი</t>
  </si>
  <si>
    <t>გამცემლიძე</t>
  </si>
  <si>
    <t>ინფორმაციული უზრუნველყოფის და რეაგირების სამსახურის უფროსი</t>
  </si>
  <si>
    <t>08/06/2013</t>
  </si>
  <si>
    <t>შეყლაშვილი</t>
  </si>
  <si>
    <t>54001010135</t>
  </si>
  <si>
    <t>GE56CR0120007006963601</t>
  </si>
  <si>
    <t>ცაბაძე</t>
  </si>
  <si>
    <t>ეკატერინე</t>
  </si>
  <si>
    <t>01021013941</t>
  </si>
  <si>
    <t>GE34CR0000000907273601</t>
  </si>
  <si>
    <t>მაღლაკელიძე</t>
  </si>
  <si>
    <t>ვახტანგ</t>
  </si>
  <si>
    <t>17001006449</t>
  </si>
  <si>
    <t>08/07/2013</t>
  </si>
  <si>
    <t>ოდიშარია</t>
  </si>
  <si>
    <t>მირიანე</t>
  </si>
  <si>
    <t>62001025453</t>
  </si>
  <si>
    <t>GE11CR0030086128973601</t>
  </si>
  <si>
    <t>ბრელიძე-დუძიაკ</t>
  </si>
  <si>
    <t>გურანდა</t>
  </si>
  <si>
    <t>01008006421</t>
  </si>
  <si>
    <t>GE86CR0000000923693601</t>
  </si>
  <si>
    <t>კილაძე</t>
  </si>
  <si>
    <t>01008026339</t>
  </si>
  <si>
    <t>GE37CR0000000923703601</t>
  </si>
  <si>
    <t>თხინვალელი</t>
  </si>
  <si>
    <t>ესტატე</t>
  </si>
  <si>
    <t>01005027140</t>
  </si>
  <si>
    <t>GE84CR0000000923733601</t>
  </si>
  <si>
    <t>ხაინდრავა</t>
  </si>
  <si>
    <t>რუსუდან</t>
  </si>
  <si>
    <t>01010005234</t>
  </si>
  <si>
    <t>GE47CR0000000917683601</t>
  </si>
  <si>
    <t>მხეიძე</t>
  </si>
  <si>
    <t>გოჩა</t>
  </si>
  <si>
    <t>61007001246</t>
  </si>
  <si>
    <t>ფუტკარაძე</t>
  </si>
  <si>
    <t>01015001820</t>
  </si>
  <si>
    <t>GE82CR0000000923773601</t>
  </si>
  <si>
    <t>GE33CR0000000923783601</t>
  </si>
  <si>
    <t>ბეჭვდითი მომსახურეობა</t>
  </si>
  <si>
    <t>სოციოლოგიური კვლევითი მომსახურეობა</t>
  </si>
  <si>
    <t>არასწორად ჩარიცხული თანხის დაბრუნება</t>
  </si>
  <si>
    <t>ქუთაისი</t>
  </si>
  <si>
    <t>ხიდაშელი</t>
  </si>
  <si>
    <t>01008031225</t>
  </si>
  <si>
    <t>GE79CR0000000923833601</t>
  </si>
  <si>
    <t>ლაშხია</t>
  </si>
  <si>
    <t>01020002184</t>
  </si>
  <si>
    <t>GE30CR0000000923843601</t>
  </si>
  <si>
    <t>გორგიშელი</t>
  </si>
  <si>
    <t>გალინა</t>
  </si>
  <si>
    <t>62007004456</t>
  </si>
  <si>
    <t>GE78CR0000000923853601</t>
  </si>
  <si>
    <t>ხაჩიური</t>
  </si>
  <si>
    <t>01008033167</t>
  </si>
  <si>
    <t>GE29CR0000000923863601</t>
  </si>
  <si>
    <t>კაპანაძე</t>
  </si>
  <si>
    <t>სოფიო</t>
  </si>
  <si>
    <t>18001015923</t>
  </si>
  <si>
    <t>GE76CR0000000923893601</t>
  </si>
  <si>
    <t>ხულო ტბელ აბუსერისძეს 7</t>
  </si>
  <si>
    <t>ბოლქვაძე</t>
  </si>
  <si>
    <t>38001047179</t>
  </si>
  <si>
    <t>დიმიტრი</t>
  </si>
  <si>
    <t>ბურძენიძე</t>
  </si>
  <si>
    <t>საჩხერე მერაბ კოსტავას 65</t>
  </si>
  <si>
    <t>22/07/13-11/08/13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</si>
</sst>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0,000.00"/>
    <numFmt numFmtId="165" formatCode="0,000.00"/>
    <numFmt numFmtId="166" formatCode="0,000,000.00"/>
    <numFmt numFmtId="167" formatCode="dd/mm/yy;@"/>
    <numFmt numFmtId="168" formatCode="#,##0.0"/>
    <numFmt numFmtId="172" formatCode="0,000"/>
  </numFmts>
  <fonts count="47">
    <font>
      <sz val="10"/>
      <name val="Arial"/>
      <charset val="1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indexed="10"/>
      <name val="Sylfaen"/>
      <family val="1"/>
    </font>
    <font>
      <sz val="10"/>
      <color indexed="8"/>
      <name val="Sylfaen"/>
      <family val="1"/>
    </font>
    <font>
      <sz val="10"/>
      <color indexed="8"/>
      <name val="Calibri"/>
      <family val="2"/>
    </font>
    <font>
      <b/>
      <sz val="10"/>
      <color indexed="8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indexed="8"/>
      <name val="Sylfaen"/>
      <family val="1"/>
    </font>
    <font>
      <b/>
      <sz val="11"/>
      <color indexed="8"/>
      <name val="Sylfaen"/>
      <family val="1"/>
    </font>
    <font>
      <b/>
      <sz val="9"/>
      <color indexed="8"/>
      <name val="Sylfaen"/>
      <family val="1"/>
    </font>
    <font>
      <b/>
      <vertAlign val="superscript"/>
      <sz val="10"/>
      <color indexed="8"/>
      <name val="Sylfaen"/>
      <family val="1"/>
    </font>
    <font>
      <b/>
      <sz val="13"/>
      <color indexed="8"/>
      <name val="Sylfaen"/>
      <family val="1"/>
    </font>
    <font>
      <sz val="10"/>
      <color indexed="9"/>
      <name val="Sylfaen"/>
      <family val="1"/>
    </font>
    <font>
      <sz val="10"/>
      <name val="AcadNusx"/>
    </font>
    <font>
      <sz val="9"/>
      <color indexed="8"/>
      <name val="Arial Unicode MS"/>
      <family val="2"/>
    </font>
    <font>
      <sz val="12"/>
      <color indexed="8"/>
      <name val="Sylfaen"/>
      <family val="1"/>
    </font>
    <font>
      <sz val="12"/>
      <name val="Sylfaen"/>
      <family val="1"/>
    </font>
    <font>
      <sz val="11"/>
      <name val="Arial"/>
      <family val="2"/>
      <charset val="204"/>
    </font>
    <font>
      <sz val="10"/>
      <name val="Sylfaen"/>
      <family val="1"/>
      <charset val="204"/>
    </font>
    <font>
      <sz val="12"/>
      <name val="AcadNusx"/>
    </font>
    <font>
      <b/>
      <sz val="12"/>
      <color indexed="8"/>
      <name val="_ Times New Roman"/>
      <family val="2"/>
    </font>
    <font>
      <sz val="12"/>
      <color indexed="8"/>
      <name val="_ Times New Roman"/>
      <family val="2"/>
    </font>
    <font>
      <b/>
      <sz val="12"/>
      <color indexed="8"/>
      <name val="AcadNusx"/>
    </font>
    <font>
      <b/>
      <sz val="12"/>
      <color indexed="8"/>
      <name val="Sylfaen"/>
      <family val="1"/>
      <charset val="204"/>
    </font>
    <font>
      <sz val="16"/>
      <color indexed="10"/>
      <name val="Sylfaen"/>
      <family val="1"/>
    </font>
    <font>
      <sz val="10"/>
      <color indexed="8"/>
      <name val="Sylfaen"/>
      <family val="1"/>
      <charset val="204"/>
    </font>
    <font>
      <sz val="14"/>
      <color indexed="10"/>
      <name val="Sylfaen"/>
      <family val="1"/>
    </font>
    <font>
      <sz val="8"/>
      <name val="Arial"/>
      <family val="2"/>
    </font>
    <font>
      <sz val="10"/>
      <color indexed="8"/>
      <name val="Sylfaen"/>
      <charset val="1"/>
    </font>
    <font>
      <sz val="8"/>
      <color indexed="8"/>
      <name val="Geo_Times"/>
      <family val="1"/>
    </font>
    <font>
      <sz val="11"/>
      <color theme="1"/>
      <name val="Calibri"/>
      <family val="2"/>
      <scheme val="minor"/>
    </font>
    <font>
      <sz val="9"/>
      <color theme="1"/>
      <name val="Arial Unicode MS"/>
      <family val="2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1"/>
      <color theme="1"/>
      <name val="ა"/>
      <charset val="1"/>
    </font>
    <font>
      <sz val="12"/>
      <color theme="1"/>
      <name val="Sylfaen"/>
      <family val="1"/>
    </font>
    <font>
      <sz val="11"/>
      <color theme="1"/>
      <name val="AcadNusx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9">
    <xf numFmtId="0" fontId="0" fillId="0" borderId="0"/>
    <xf numFmtId="0" fontId="3" fillId="0" borderId="0"/>
    <xf numFmtId="0" fontId="3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</cellStyleXfs>
  <cellXfs count="594">
    <xf numFmtId="0" fontId="0" fillId="0" borderId="0" xfId="0"/>
    <xf numFmtId="0" fontId="7" fillId="0" borderId="0" xfId="0" applyFont="1" applyProtection="1"/>
    <xf numFmtId="0" fontId="7" fillId="0" borderId="0" xfId="0" applyFont="1" applyProtection="1">
      <protection locked="0"/>
    </xf>
    <xf numFmtId="0" fontId="7" fillId="0" borderId="0" xfId="18" applyFont="1" applyAlignment="1" applyProtection="1">
      <alignment horizontal="center" vertical="center"/>
      <protection locked="0"/>
    </xf>
    <xf numFmtId="3" fontId="12" fillId="2" borderId="1" xfId="18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18" applyFont="1" applyProtection="1">
      <protection locked="0"/>
    </xf>
    <xf numFmtId="0" fontId="12" fillId="0" borderId="0" xfId="18" applyFont="1" applyAlignment="1" applyProtection="1">
      <alignment horizontal="center" vertical="center"/>
      <protection locked="0"/>
    </xf>
    <xf numFmtId="0" fontId="7" fillId="0" borderId="1" xfId="0" applyFont="1" applyBorder="1" applyProtection="1">
      <protection locked="0"/>
    </xf>
    <xf numFmtId="0" fontId="13" fillId="0" borderId="0" xfId="18" applyFont="1" applyAlignment="1" applyProtection="1">
      <alignment horizontal="center" vertical="center" wrapText="1"/>
      <protection locked="0"/>
    </xf>
    <xf numFmtId="0" fontId="7" fillId="0" borderId="0" xfId="18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right"/>
      <protection locked="0"/>
    </xf>
    <xf numFmtId="0" fontId="7" fillId="0" borderId="0" xfId="0" applyFont="1" applyBorder="1" applyProtection="1">
      <protection locked="0"/>
    </xf>
    <xf numFmtId="0" fontId="12" fillId="2" borderId="1" xfId="18" applyFont="1" applyFill="1" applyBorder="1" applyAlignment="1" applyProtection="1">
      <alignment horizontal="left" vertical="center" wrapText="1"/>
    </xf>
    <xf numFmtId="0" fontId="12" fillId="2" borderId="1" xfId="18" applyFont="1" applyFill="1" applyBorder="1" applyAlignment="1" applyProtection="1">
      <alignment horizontal="left" vertical="center" wrapText="1" indent="1"/>
    </xf>
    <xf numFmtId="0" fontId="7" fillId="2" borderId="1" xfId="18" applyFont="1" applyFill="1" applyBorder="1" applyAlignment="1" applyProtection="1">
      <alignment horizontal="left" vertical="center" wrapText="1" indent="1"/>
    </xf>
    <xf numFmtId="0" fontId="7" fillId="2" borderId="1" xfId="18" applyFont="1" applyFill="1" applyBorder="1" applyAlignment="1" applyProtection="1">
      <alignment horizontal="left" vertical="center" wrapText="1" indent="2"/>
    </xf>
    <xf numFmtId="0" fontId="7" fillId="2" borderId="1" xfId="18" applyFont="1" applyFill="1" applyBorder="1" applyAlignment="1" applyProtection="1">
      <alignment horizontal="left" vertical="center" wrapText="1" indent="3"/>
    </xf>
    <xf numFmtId="0" fontId="7" fillId="2" borderId="1" xfId="18" applyFont="1" applyFill="1" applyBorder="1" applyAlignment="1" applyProtection="1">
      <alignment horizontal="left" vertical="center" wrapText="1" indent="4"/>
    </xf>
    <xf numFmtId="0" fontId="7" fillId="0" borderId="0" xfId="3" applyFont="1" applyAlignment="1" applyProtection="1">
      <alignment horizontal="center" vertical="center"/>
      <protection locked="0"/>
    </xf>
    <xf numFmtId="0" fontId="8" fillId="0" borderId="0" xfId="3" applyFont="1" applyAlignment="1" applyProtection="1">
      <alignment horizontal="center" vertical="center"/>
      <protection locked="0"/>
    </xf>
    <xf numFmtId="0" fontId="7" fillId="0" borderId="0" xfId="3" applyFont="1" applyProtection="1">
      <protection locked="0"/>
    </xf>
    <xf numFmtId="0" fontId="0" fillId="0" borderId="0" xfId="0" applyProtection="1">
      <protection locked="0"/>
    </xf>
    <xf numFmtId="0" fontId="9" fillId="0" borderId="0" xfId="4" applyFont="1" applyAlignment="1" applyProtection="1">
      <alignment vertical="center" wrapText="1"/>
      <protection locked="0"/>
    </xf>
    <xf numFmtId="0" fontId="10" fillId="0" borderId="0" xfId="4" applyFont="1" applyProtection="1">
      <protection locked="0"/>
    </xf>
    <xf numFmtId="0" fontId="9" fillId="0" borderId="1" xfId="4" applyFont="1" applyBorder="1" applyAlignment="1" applyProtection="1">
      <alignment vertical="center" wrapText="1"/>
      <protection locked="0"/>
    </xf>
    <xf numFmtId="0" fontId="7" fillId="0" borderId="0" xfId="0" applyFont="1" applyFill="1" applyProtection="1">
      <protection locked="0"/>
    </xf>
    <xf numFmtId="0" fontId="7" fillId="0" borderId="0" xfId="0" applyFont="1" applyFill="1" applyBorder="1" applyAlignment="1" applyProtection="1">
      <alignment horizontal="left" wrapText="1"/>
      <protection locked="0"/>
    </xf>
    <xf numFmtId="0" fontId="7" fillId="0" borderId="0" xfId="0" applyFont="1" applyFill="1" applyBorder="1" applyAlignment="1" applyProtection="1">
      <alignment horizontal="left"/>
      <protection locked="0"/>
    </xf>
    <xf numFmtId="0" fontId="12" fillId="0" borderId="0" xfId="0" applyFont="1" applyFill="1" applyBorder="1" applyAlignment="1" applyProtection="1">
      <alignment horizontal="left" indent="1"/>
      <protection locked="0"/>
    </xf>
    <xf numFmtId="0" fontId="12" fillId="0" borderId="0" xfId="0" applyFont="1" applyFill="1" applyBorder="1" applyAlignment="1" applyProtection="1">
      <alignment horizontal="left" vertical="center" indent="1"/>
      <protection locked="0"/>
    </xf>
    <xf numFmtId="0" fontId="7" fillId="0" borderId="0" xfId="0" applyFont="1" applyFill="1" applyBorder="1" applyAlignment="1" applyProtection="1">
      <alignment horizontal="left" vertical="center"/>
      <protection locked="0"/>
    </xf>
    <xf numFmtId="3" fontId="12" fillId="2" borderId="1" xfId="18" applyNumberFormat="1" applyFont="1" applyFill="1" applyBorder="1" applyAlignment="1" applyProtection="1">
      <alignment horizontal="right" vertical="center" wrapText="1"/>
      <protection locked="0"/>
    </xf>
    <xf numFmtId="3" fontId="12" fillId="2" borderId="1" xfId="18" applyNumberFormat="1" applyFont="1" applyFill="1" applyBorder="1" applyAlignment="1" applyProtection="1">
      <alignment horizontal="right" vertical="center"/>
      <protection locked="0"/>
    </xf>
    <xf numFmtId="3" fontId="7" fillId="2" borderId="1" xfId="18" applyNumberFormat="1" applyFont="1" applyFill="1" applyBorder="1" applyAlignment="1" applyProtection="1">
      <alignment horizontal="right" vertical="center" wrapText="1"/>
      <protection locked="0"/>
    </xf>
    <xf numFmtId="3" fontId="7" fillId="2" borderId="1" xfId="18" applyNumberFormat="1" applyFont="1" applyFill="1" applyBorder="1" applyAlignment="1" applyProtection="1">
      <alignment horizontal="right" vertical="center"/>
      <protection locked="0"/>
    </xf>
    <xf numFmtId="0" fontId="7" fillId="0" borderId="1" xfId="1" applyFont="1" applyFill="1" applyBorder="1" applyAlignment="1" applyProtection="1">
      <alignment horizontal="right" vertical="top"/>
      <protection locked="0"/>
    </xf>
    <xf numFmtId="166" fontId="7" fillId="0" borderId="1" xfId="1" applyNumberFormat="1" applyFont="1" applyFill="1" applyBorder="1" applyAlignment="1" applyProtection="1">
      <alignment horizontal="right" vertical="center"/>
      <protection locked="0"/>
    </xf>
    <xf numFmtId="4" fontId="7" fillId="0" borderId="1" xfId="1" applyNumberFormat="1" applyFont="1" applyFill="1" applyBorder="1" applyAlignment="1" applyProtection="1">
      <alignment horizontal="right" vertical="center"/>
      <protection locked="0"/>
    </xf>
    <xf numFmtId="164" fontId="7" fillId="0" borderId="1" xfId="1" applyNumberFormat="1" applyFont="1" applyFill="1" applyBorder="1" applyAlignment="1" applyProtection="1">
      <alignment horizontal="right" vertical="center"/>
      <protection locked="0"/>
    </xf>
    <xf numFmtId="0" fontId="7" fillId="0" borderId="2" xfId="3" applyFont="1" applyFill="1" applyBorder="1" applyAlignment="1" applyProtection="1">
      <alignment horizontal="right"/>
      <protection locked="0"/>
    </xf>
    <xf numFmtId="0" fontId="7" fillId="0" borderId="2" xfId="3" applyFont="1" applyBorder="1" applyAlignment="1" applyProtection="1">
      <alignment horizontal="right"/>
      <protection locked="0"/>
    </xf>
    <xf numFmtId="0" fontId="12" fillId="0" borderId="0" xfId="0" applyFont="1" applyAlignment="1" applyProtection="1">
      <alignment horizontal="left"/>
      <protection locked="0"/>
    </xf>
    <xf numFmtId="0" fontId="12" fillId="0" borderId="1" xfId="1" applyFont="1" applyFill="1" applyBorder="1" applyAlignment="1" applyProtection="1">
      <alignment horizontal="left" vertical="top" indent="1"/>
    </xf>
    <xf numFmtId="0" fontId="7" fillId="0" borderId="1" xfId="1" applyFont="1" applyFill="1" applyBorder="1" applyAlignment="1" applyProtection="1">
      <alignment horizontal="left" vertical="center" wrapText="1" indent="2"/>
    </xf>
    <xf numFmtId="0" fontId="12" fillId="2" borderId="3" xfId="18" applyFont="1" applyFill="1" applyBorder="1" applyAlignment="1" applyProtection="1">
      <alignment horizontal="left" vertical="center" wrapText="1"/>
    </xf>
    <xf numFmtId="0" fontId="7" fillId="0" borderId="3" xfId="3" applyFont="1" applyBorder="1" applyAlignment="1" applyProtection="1">
      <alignment horizontal="left" vertical="center" indent="1"/>
    </xf>
    <xf numFmtId="0" fontId="12" fillId="0" borderId="0" xfId="0" applyFont="1" applyFill="1" applyBorder="1" applyAlignment="1" applyProtection="1">
      <alignment horizontal="center" wrapText="1"/>
    </xf>
    <xf numFmtId="0" fontId="12" fillId="0" borderId="0" xfId="0" applyFont="1" applyAlignment="1" applyProtection="1">
      <alignment horizontal="center" vertical="center" wrapText="1"/>
    </xf>
    <xf numFmtId="0" fontId="12" fillId="0" borderId="1" xfId="0" applyFont="1" applyFill="1" applyBorder="1" applyAlignment="1" applyProtection="1">
      <alignment horizontal="left"/>
    </xf>
    <xf numFmtId="0" fontId="12" fillId="0" borderId="1" xfId="0" applyFont="1" applyBorder="1" applyAlignment="1" applyProtection="1">
      <alignment horizontal="center" vertical="center" wrapText="1"/>
    </xf>
    <xf numFmtId="0" fontId="12" fillId="0" borderId="1" xfId="0" applyFont="1" applyFill="1" applyBorder="1" applyAlignment="1" applyProtection="1">
      <alignment horizontal="left" indent="1"/>
    </xf>
    <xf numFmtId="0" fontId="7" fillId="0" borderId="1" xfId="0" applyFont="1" applyBorder="1" applyAlignment="1" applyProtection="1">
      <alignment wrapText="1"/>
    </xf>
    <xf numFmtId="0" fontId="12" fillId="0" borderId="1" xfId="0" applyFont="1" applyFill="1" applyBorder="1" applyAlignment="1" applyProtection="1">
      <alignment horizontal="left" vertical="center"/>
    </xf>
    <xf numFmtId="0" fontId="7" fillId="0" borderId="1" xfId="0" applyFont="1" applyFill="1" applyBorder="1" applyAlignment="1" applyProtection="1">
      <alignment horizontal="left" wrapText="1"/>
    </xf>
    <xf numFmtId="0" fontId="7" fillId="0" borderId="1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 applyProtection="1">
      <alignment horizontal="left" vertical="center" indent="1"/>
    </xf>
    <xf numFmtId="0" fontId="7" fillId="0" borderId="0" xfId="0" applyFont="1" applyFill="1" applyProtection="1"/>
    <xf numFmtId="0" fontId="11" fillId="0" borderId="1" xfId="4" applyFont="1" applyBorder="1" applyAlignment="1" applyProtection="1">
      <alignment vertical="center" wrapText="1"/>
    </xf>
    <xf numFmtId="0" fontId="9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7" fillId="0" borderId="0" xfId="8" applyFont="1" applyProtection="1">
      <protection locked="0"/>
    </xf>
    <xf numFmtId="0" fontId="19" fillId="3" borderId="4" xfId="8" applyFont="1" applyFill="1" applyBorder="1" applyAlignment="1" applyProtection="1">
      <alignment horizontal="center" vertical="top" wrapText="1"/>
    </xf>
    <xf numFmtId="0" fontId="19" fillId="3" borderId="5" xfId="8" applyFont="1" applyFill="1" applyBorder="1" applyAlignment="1" applyProtection="1">
      <alignment horizontal="center" vertical="top" wrapText="1"/>
    </xf>
    <xf numFmtId="0" fontId="19" fillId="0" borderId="0" xfId="8" applyFont="1" applyAlignment="1" applyProtection="1">
      <alignment horizontal="center" vertical="top" wrapText="1"/>
      <protection locked="0"/>
    </xf>
    <xf numFmtId="0" fontId="17" fillId="0" borderId="6" xfId="8" applyFont="1" applyBorder="1" applyAlignment="1" applyProtection="1">
      <alignment horizontal="center"/>
      <protection locked="0"/>
    </xf>
    <xf numFmtId="0" fontId="17" fillId="0" borderId="7" xfId="8" applyFont="1" applyBorder="1" applyAlignment="1" applyProtection="1">
      <alignment horizontal="center"/>
      <protection locked="0"/>
    </xf>
    <xf numFmtId="0" fontId="17" fillId="0" borderId="8" xfId="8" applyFont="1" applyBorder="1" applyAlignment="1" applyProtection="1">
      <alignment horizontal="center"/>
      <protection locked="0"/>
    </xf>
    <xf numFmtId="0" fontId="17" fillId="0" borderId="9" xfId="8" applyFont="1" applyBorder="1" applyAlignment="1" applyProtection="1">
      <alignment wrapText="1"/>
      <protection locked="0"/>
    </xf>
    <xf numFmtId="49" fontId="17" fillId="0" borderId="9" xfId="8" applyNumberFormat="1" applyFont="1" applyBorder="1" applyProtection="1">
      <protection locked="0"/>
    </xf>
    <xf numFmtId="0" fontId="17" fillId="3" borderId="8" xfId="8" applyFont="1" applyFill="1" applyBorder="1" applyAlignment="1" applyProtection="1">
      <alignment wrapText="1"/>
      <protection locked="0"/>
    </xf>
    <xf numFmtId="0" fontId="17" fillId="3" borderId="9" xfId="8" applyFont="1" applyFill="1" applyBorder="1" applyAlignment="1" applyProtection="1">
      <alignment wrapText="1"/>
      <protection locked="0"/>
    </xf>
    <xf numFmtId="0" fontId="17" fillId="3" borderId="9" xfId="8" applyFont="1" applyFill="1" applyBorder="1" applyProtection="1">
      <protection locked="0"/>
    </xf>
    <xf numFmtId="49" fontId="17" fillId="0" borderId="0" xfId="8" applyNumberFormat="1" applyFont="1" applyProtection="1">
      <protection locked="0"/>
    </xf>
    <xf numFmtId="0" fontId="9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0" fillId="0" borderId="0" xfId="4" applyFont="1" applyBorder="1" applyProtection="1">
      <protection locked="0"/>
    </xf>
    <xf numFmtId="0" fontId="6" fillId="0" borderId="0" xfId="0" applyFont="1"/>
    <xf numFmtId="0" fontId="17" fillId="0" borderId="0" xfId="8" applyFont="1" applyAlignment="1" applyProtection="1">
      <alignment horizontal="center"/>
      <protection locked="0"/>
    </xf>
    <xf numFmtId="0" fontId="7" fillId="0" borderId="0" xfId="18" applyFont="1" applyBorder="1" applyAlignment="1" applyProtection="1">
      <alignment vertical="center"/>
      <protection locked="0"/>
    </xf>
    <xf numFmtId="0" fontId="9" fillId="0" borderId="1" xfId="4" applyFont="1" applyBorder="1" applyAlignment="1" applyProtection="1">
      <alignment horizontal="center" vertical="center" wrapText="1"/>
      <protection locked="0"/>
    </xf>
    <xf numFmtId="3" fontId="7" fillId="0" borderId="0" xfId="18" applyNumberFormat="1" applyFont="1" applyAlignment="1" applyProtection="1">
      <alignment horizontal="center" vertical="center" wrapText="1"/>
      <protection locked="0"/>
    </xf>
    <xf numFmtId="0" fontId="12" fillId="0" borderId="0" xfId="0" applyFont="1" applyProtection="1">
      <protection locked="0"/>
    </xf>
    <xf numFmtId="0" fontId="7" fillId="0" borderId="10" xfId="0" applyFont="1" applyBorder="1" applyProtection="1">
      <protection locked="0"/>
    </xf>
    <xf numFmtId="0" fontId="1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10" xfId="0" applyBorder="1"/>
    <xf numFmtId="0" fontId="9" fillId="0" borderId="0" xfId="8" applyFont="1" applyProtection="1">
      <protection locked="0"/>
    </xf>
    <xf numFmtId="0" fontId="9" fillId="0" borderId="0" xfId="8" applyFont="1" applyProtection="1"/>
    <xf numFmtId="49" fontId="9" fillId="0" borderId="0" xfId="8" applyNumberFormat="1" applyFont="1" applyProtection="1">
      <protection locked="0"/>
    </xf>
    <xf numFmtId="0" fontId="12" fillId="3" borderId="0" xfId="0" applyFont="1" applyFill="1" applyProtection="1"/>
    <xf numFmtId="0" fontId="7" fillId="3" borderId="0" xfId="18" applyFont="1" applyFill="1" applyBorder="1" applyAlignment="1" applyProtection="1">
      <alignment horizontal="center" vertical="center"/>
    </xf>
    <xf numFmtId="0" fontId="7" fillId="3" borderId="0" xfId="0" applyFont="1" applyFill="1" applyProtection="1"/>
    <xf numFmtId="0" fontId="7" fillId="3" borderId="0" xfId="0" applyFont="1" applyFill="1" applyBorder="1" applyProtection="1"/>
    <xf numFmtId="0" fontId="7" fillId="3" borderId="0" xfId="18" applyFont="1" applyFill="1" applyAlignment="1" applyProtection="1">
      <alignment vertical="center"/>
    </xf>
    <xf numFmtId="3" fontId="12" fillId="3" borderId="1" xfId="18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Protection="1"/>
    <xf numFmtId="0" fontId="7" fillId="2" borderId="0" xfId="0" applyFont="1" applyFill="1" applyProtection="1"/>
    <xf numFmtId="3" fontId="12" fillId="3" borderId="1" xfId="18" applyNumberFormat="1" applyFont="1" applyFill="1" applyBorder="1" applyAlignment="1" applyProtection="1">
      <alignment horizontal="right" vertical="center"/>
    </xf>
    <xf numFmtId="3" fontId="7" fillId="3" borderId="1" xfId="18" applyNumberFormat="1" applyFont="1" applyFill="1" applyBorder="1" applyAlignment="1" applyProtection="1">
      <alignment horizontal="right" vertical="center" wrapText="1"/>
    </xf>
    <xf numFmtId="3" fontId="12" fillId="3" borderId="1" xfId="18" applyNumberFormat="1" applyFont="1" applyFill="1" applyBorder="1" applyAlignment="1" applyProtection="1">
      <alignment horizontal="right" vertical="center" wrapText="1"/>
    </xf>
    <xf numFmtId="0" fontId="12" fillId="3" borderId="1" xfId="0" applyFont="1" applyFill="1" applyBorder="1" applyProtection="1"/>
    <xf numFmtId="3" fontId="12" fillId="3" borderId="1" xfId="0" applyNumberFormat="1" applyFont="1" applyFill="1" applyBorder="1" applyProtection="1"/>
    <xf numFmtId="0" fontId="12" fillId="0" borderId="1" xfId="18" applyFont="1" applyFill="1" applyBorder="1" applyAlignment="1" applyProtection="1">
      <alignment horizontal="left" vertical="center" wrapText="1" indent="1"/>
    </xf>
    <xf numFmtId="0" fontId="7" fillId="0" borderId="1" xfId="18" applyFont="1" applyFill="1" applyBorder="1" applyAlignment="1" applyProtection="1">
      <alignment horizontal="left" vertical="center" wrapText="1" indent="2"/>
    </xf>
    <xf numFmtId="3" fontId="12" fillId="2" borderId="1" xfId="18" applyNumberFormat="1" applyFont="1" applyFill="1" applyBorder="1" applyAlignment="1" applyProtection="1">
      <alignment horizontal="left" vertical="center" wrapText="1"/>
    </xf>
    <xf numFmtId="3" fontId="12" fillId="2" borderId="1" xfId="18" applyNumberFormat="1" applyFont="1" applyFill="1" applyBorder="1" applyAlignment="1" applyProtection="1">
      <alignment horizontal="center" vertical="center" wrapText="1"/>
    </xf>
    <xf numFmtId="0" fontId="7" fillId="2" borderId="0" xfId="18" applyFont="1" applyFill="1" applyProtection="1"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0" fontId="13" fillId="2" borderId="0" xfId="18" applyFont="1" applyFill="1" applyAlignment="1" applyProtection="1">
      <alignment horizontal="center" vertical="center" wrapText="1"/>
      <protection locked="0"/>
    </xf>
    <xf numFmtId="0" fontId="7" fillId="2" borderId="0" xfId="18" applyFont="1" applyFill="1" applyAlignment="1" applyProtection="1">
      <alignment horizontal="center" vertical="center" wrapText="1"/>
      <protection locked="0"/>
    </xf>
    <xf numFmtId="0" fontId="7" fillId="2" borderId="0" xfId="18" applyFont="1" applyFill="1" applyAlignment="1" applyProtection="1">
      <alignment horizontal="center" vertical="center"/>
      <protection locked="0"/>
    </xf>
    <xf numFmtId="0" fontId="7" fillId="2" borderId="0" xfId="0" applyFont="1" applyFill="1" applyProtection="1">
      <protection locked="0"/>
    </xf>
    <xf numFmtId="0" fontId="7" fillId="0" borderId="1" xfId="18" applyFont="1" applyFill="1" applyBorder="1" applyAlignment="1" applyProtection="1">
      <alignment horizontal="left" vertical="center" wrapText="1" indent="3"/>
    </xf>
    <xf numFmtId="0" fontId="7" fillId="0" borderId="1" xfId="18" applyFont="1" applyFill="1" applyBorder="1" applyAlignment="1" applyProtection="1">
      <alignment horizontal="left" vertical="center" wrapText="1" indent="1"/>
    </xf>
    <xf numFmtId="0" fontId="12" fillId="0" borderId="1" xfId="0" applyFont="1" applyFill="1" applyBorder="1" applyProtection="1">
      <protection locked="0"/>
    </xf>
    <xf numFmtId="0" fontId="7" fillId="3" borderId="0" xfId="18" applyFont="1" applyFill="1" applyAlignment="1" applyProtection="1">
      <alignment horizontal="center" vertical="center"/>
    </xf>
    <xf numFmtId="0" fontId="9" fillId="3" borderId="0" xfId="8" applyFont="1" applyFill="1" applyProtection="1"/>
    <xf numFmtId="0" fontId="9" fillId="3" borderId="0" xfId="8" applyFont="1" applyFill="1" applyProtection="1">
      <protection locked="0"/>
    </xf>
    <xf numFmtId="0" fontId="0" fillId="3" borderId="0" xfId="0" applyFill="1"/>
    <xf numFmtId="0" fontId="11" fillId="3" borderId="0" xfId="8" applyFont="1" applyFill="1" applyBorder="1" applyAlignment="1" applyProtection="1">
      <alignment horizontal="right"/>
    </xf>
    <xf numFmtId="0" fontId="1" fillId="3" borderId="0" xfId="0" applyFont="1" applyFill="1"/>
    <xf numFmtId="167" fontId="9" fillId="3" borderId="0" xfId="8" applyNumberFormat="1" applyFont="1" applyFill="1" applyBorder="1" applyProtection="1"/>
    <xf numFmtId="14" fontId="9" fillId="3" borderId="0" xfId="8" applyNumberFormat="1" applyFont="1" applyFill="1" applyBorder="1" applyProtection="1"/>
    <xf numFmtId="0" fontId="11" fillId="3" borderId="0" xfId="8" applyFont="1" applyFill="1" applyBorder="1" applyAlignment="1" applyProtection="1">
      <alignment horizontal="right"/>
      <protection locked="0"/>
    </xf>
    <xf numFmtId="49" fontId="9" fillId="3" borderId="0" xfId="8" applyNumberFormat="1" applyFont="1" applyFill="1" applyProtection="1">
      <protection locked="0"/>
    </xf>
    <xf numFmtId="0" fontId="7" fillId="3" borderId="0" xfId="18" applyFont="1" applyFill="1" applyAlignment="1" applyProtection="1">
      <alignment horizontal="left" vertical="center"/>
    </xf>
    <xf numFmtId="167" fontId="9" fillId="3" borderId="0" xfId="8" applyNumberFormat="1" applyFont="1" applyFill="1" applyBorder="1" applyProtection="1">
      <protection locked="0"/>
    </xf>
    <xf numFmtId="0" fontId="17" fillId="3" borderId="0" xfId="8" applyFont="1" applyFill="1" applyProtection="1"/>
    <xf numFmtId="0" fontId="18" fillId="3" borderId="0" xfId="8" applyFont="1" applyFill="1" applyProtection="1"/>
    <xf numFmtId="0" fontId="17" fillId="3" borderId="0" xfId="8" applyFont="1" applyFill="1" applyBorder="1" applyAlignment="1" applyProtection="1"/>
    <xf numFmtId="0" fontId="9" fillId="3" borderId="0" xfId="8" applyFont="1" applyFill="1" applyBorder="1" applyProtection="1">
      <protection locked="0"/>
    </xf>
    <xf numFmtId="0" fontId="0" fillId="3" borderId="0" xfId="0" applyFill="1" applyBorder="1"/>
    <xf numFmtId="0" fontId="7" fillId="3" borderId="0" xfId="18" applyFont="1" applyFill="1" applyBorder="1" applyAlignment="1" applyProtection="1">
      <alignment horizontal="right" vertical="center"/>
    </xf>
    <xf numFmtId="0" fontId="7" fillId="3" borderId="0" xfId="18" applyFont="1" applyFill="1" applyBorder="1" applyAlignment="1" applyProtection="1">
      <alignment horizontal="left" vertical="center"/>
    </xf>
    <xf numFmtId="0" fontId="7" fillId="3" borderId="0" xfId="0" applyFont="1" applyFill="1" applyBorder="1" applyProtection="1">
      <protection locked="0"/>
    </xf>
    <xf numFmtId="0" fontId="7" fillId="3" borderId="0" xfId="0" applyFont="1" applyFill="1" applyProtection="1">
      <protection locked="0"/>
    </xf>
    <xf numFmtId="3" fontId="12" fillId="3" borderId="1" xfId="18" applyNumberFormat="1" applyFont="1" applyFill="1" applyBorder="1" applyAlignment="1" applyProtection="1">
      <alignment horizontal="left" vertical="center" wrapText="1"/>
    </xf>
    <xf numFmtId="0" fontId="7" fillId="3" borderId="1" xfId="0" applyFont="1" applyFill="1" applyBorder="1" applyProtection="1"/>
    <xf numFmtId="0" fontId="9" fillId="3" borderId="0" xfId="8" applyFont="1" applyFill="1" applyAlignment="1" applyProtection="1">
      <alignment horizontal="left"/>
    </xf>
    <xf numFmtId="14" fontId="11" fillId="3" borderId="0" xfId="8" applyNumberFormat="1" applyFont="1" applyFill="1" applyBorder="1" applyProtection="1"/>
    <xf numFmtId="0" fontId="7" fillId="3" borderId="0" xfId="0" applyFont="1" applyFill="1" applyAlignment="1" applyProtection="1">
      <alignment horizontal="center" vertical="center"/>
      <protection locked="0"/>
    </xf>
    <xf numFmtId="0" fontId="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7" fillId="0" borderId="0" xfId="0" applyFont="1" applyFill="1" applyBorder="1" applyProtection="1">
      <protection locked="0"/>
    </xf>
    <xf numFmtId="0" fontId="8" fillId="3" borderId="0" xfId="3" applyFont="1" applyFill="1" applyAlignment="1" applyProtection="1">
      <alignment horizontal="center" vertical="center" wrapText="1"/>
    </xf>
    <xf numFmtId="0" fontId="7" fillId="3" borderId="0" xfId="3" applyFont="1" applyFill="1" applyAlignment="1" applyProtection="1">
      <alignment horizontal="center" vertical="center"/>
      <protection locked="0"/>
    </xf>
    <xf numFmtId="0" fontId="7" fillId="3" borderId="0" xfId="3" applyFont="1" applyFill="1" applyProtection="1"/>
    <xf numFmtId="0" fontId="7" fillId="3" borderId="10" xfId="0" applyFont="1" applyFill="1" applyBorder="1" applyAlignment="1" applyProtection="1">
      <alignment horizontal="left"/>
    </xf>
    <xf numFmtId="0" fontId="7" fillId="3" borderId="0" xfId="0" applyFont="1" applyFill="1" applyBorder="1" applyAlignment="1" applyProtection="1">
      <alignment horizontal="left"/>
    </xf>
    <xf numFmtId="0" fontId="7" fillId="3" borderId="1" xfId="1" applyFont="1" applyFill="1" applyBorder="1" applyAlignment="1" applyProtection="1">
      <alignment horizontal="right" vertical="top"/>
    </xf>
    <xf numFmtId="0" fontId="12" fillId="3" borderId="2" xfId="3" applyFont="1" applyFill="1" applyBorder="1" applyAlignment="1" applyProtection="1">
      <alignment horizontal="right"/>
    </xf>
    <xf numFmtId="0" fontId="7" fillId="0" borderId="0" xfId="0" applyFont="1" applyFill="1" applyBorder="1" applyProtection="1"/>
    <xf numFmtId="0" fontId="7" fillId="3" borderId="0" xfId="0" applyFont="1" applyFill="1" applyBorder="1" applyAlignment="1" applyProtection="1">
      <alignment horizontal="left" wrapText="1"/>
    </xf>
    <xf numFmtId="0" fontId="7" fillId="3" borderId="10" xfId="0" applyFont="1" applyFill="1" applyBorder="1" applyAlignment="1" applyProtection="1">
      <alignment horizontal="left" wrapText="1"/>
    </xf>
    <xf numFmtId="0" fontId="7" fillId="3" borderId="10" xfId="0" applyFont="1" applyFill="1" applyBorder="1" applyProtection="1"/>
    <xf numFmtId="0" fontId="12" fillId="3" borderId="10" xfId="0" applyFont="1" applyFill="1" applyBorder="1" applyAlignment="1" applyProtection="1">
      <alignment horizontal="center" vertical="center" wrapText="1"/>
    </xf>
    <xf numFmtId="0" fontId="7" fillId="3" borderId="0" xfId="0" applyFont="1" applyFill="1" applyAlignment="1" applyProtection="1">
      <alignment horizontal="center" vertical="center"/>
    </xf>
    <xf numFmtId="0" fontId="7" fillId="3" borderId="10" xfId="18" applyFont="1" applyFill="1" applyBorder="1" applyAlignment="1" applyProtection="1">
      <alignment horizontal="left" vertical="center"/>
    </xf>
    <xf numFmtId="0" fontId="14" fillId="3" borderId="11" xfId="1" applyFont="1" applyFill="1" applyBorder="1" applyAlignment="1" applyProtection="1">
      <alignment horizontal="center" vertical="top" wrapText="1"/>
    </xf>
    <xf numFmtId="0" fontId="14" fillId="3" borderId="12" xfId="1" applyFont="1" applyFill="1" applyBorder="1" applyAlignment="1" applyProtection="1">
      <alignment horizontal="center" vertical="top" wrapText="1"/>
    </xf>
    <xf numFmtId="1" fontId="14" fillId="3" borderId="12" xfId="1" applyNumberFormat="1" applyFont="1" applyFill="1" applyBorder="1" applyAlignment="1" applyProtection="1">
      <alignment horizontal="center" vertical="top" wrapText="1"/>
    </xf>
    <xf numFmtId="1" fontId="14" fillId="3" borderId="11" xfId="1" applyNumberFormat="1" applyFont="1" applyFill="1" applyBorder="1" applyAlignment="1" applyProtection="1">
      <alignment horizontal="center" vertical="top" wrapText="1"/>
    </xf>
    <xf numFmtId="0" fontId="7" fillId="0" borderId="0" xfId="0" applyFont="1" applyFill="1" applyAlignment="1" applyProtection="1">
      <alignment horizontal="center" vertical="center"/>
    </xf>
    <xf numFmtId="0" fontId="9" fillId="3" borderId="1" xfId="4" applyFont="1" applyFill="1" applyBorder="1" applyAlignment="1" applyProtection="1">
      <alignment vertical="center" wrapText="1"/>
    </xf>
    <xf numFmtId="0" fontId="11" fillId="3" borderId="3" xfId="4" applyFont="1" applyFill="1" applyBorder="1" applyAlignment="1" applyProtection="1">
      <alignment horizontal="center" vertical="center" wrapText="1"/>
    </xf>
    <xf numFmtId="0" fontId="11" fillId="3" borderId="2" xfId="4" applyFont="1" applyFill="1" applyBorder="1" applyAlignment="1" applyProtection="1">
      <alignment horizontal="center" vertical="center" wrapText="1"/>
    </xf>
    <xf numFmtId="0" fontId="11" fillId="3" borderId="1" xfId="4" applyFont="1" applyFill="1" applyBorder="1" applyAlignment="1" applyProtection="1">
      <alignment horizontal="center" vertical="center" wrapText="1"/>
    </xf>
    <xf numFmtId="0" fontId="6" fillId="3" borderId="0" xfId="0" applyFont="1" applyFill="1" applyProtection="1"/>
    <xf numFmtId="0" fontId="0" fillId="3" borderId="0" xfId="0" applyFill="1" applyProtection="1"/>
    <xf numFmtId="14" fontId="7" fillId="3" borderId="0" xfId="18" applyNumberFormat="1" applyFont="1" applyFill="1" applyBorder="1" applyAlignment="1" applyProtection="1">
      <alignment vertical="center"/>
    </xf>
    <xf numFmtId="0" fontId="7" fillId="3" borderId="0" xfId="18" applyFont="1" applyFill="1" applyBorder="1" applyAlignment="1" applyProtection="1">
      <alignment vertical="center"/>
    </xf>
    <xf numFmtId="14" fontId="7" fillId="3" borderId="0" xfId="18" applyNumberFormat="1" applyFont="1" applyFill="1" applyBorder="1" applyAlignment="1" applyProtection="1">
      <alignment horizontal="center" vertical="center"/>
    </xf>
    <xf numFmtId="0" fontId="2" fillId="3" borderId="0" xfId="18" applyFont="1" applyFill="1" applyAlignment="1" applyProtection="1">
      <alignment horizontal="left" vertical="center"/>
    </xf>
    <xf numFmtId="0" fontId="1" fillId="3" borderId="0" xfId="0" applyFont="1" applyFill="1" applyProtection="1"/>
    <xf numFmtId="0" fontId="0" fillId="3" borderId="0" xfId="0" applyFill="1" applyProtection="1">
      <protection locked="0"/>
    </xf>
    <xf numFmtId="0" fontId="10" fillId="3" borderId="0" xfId="4" applyFont="1" applyFill="1" applyProtection="1"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1" fillId="3" borderId="3" xfId="4" applyFont="1" applyFill="1" applyBorder="1" applyAlignment="1" applyProtection="1">
      <alignment horizontal="left" vertical="center" wrapText="1"/>
    </xf>
    <xf numFmtId="0" fontId="7" fillId="3" borderId="0" xfId="18" applyFont="1" applyFill="1" applyBorder="1" applyAlignment="1" applyProtection="1">
      <alignment vertical="center"/>
      <protection locked="0"/>
    </xf>
    <xf numFmtId="0" fontId="10" fillId="3" borderId="0" xfId="4" applyFont="1" applyFill="1" applyBorder="1" applyProtection="1">
      <protection locked="0"/>
    </xf>
    <xf numFmtId="0" fontId="7" fillId="3" borderId="0" xfId="3" applyFont="1" applyFill="1" applyProtection="1">
      <protection locked="0"/>
    </xf>
    <xf numFmtId="0" fontId="7" fillId="3" borderId="0" xfId="18" applyFont="1" applyFill="1" applyProtection="1">
      <protection locked="0"/>
    </xf>
    <xf numFmtId="0" fontId="13" fillId="3" borderId="0" xfId="18" applyFont="1" applyFill="1" applyAlignment="1" applyProtection="1">
      <alignment horizontal="center" vertical="center" wrapText="1"/>
      <protection locked="0"/>
    </xf>
    <xf numFmtId="14" fontId="17" fillId="0" borderId="13" xfId="8" applyNumberFormat="1" applyFont="1" applyBorder="1" applyAlignment="1" applyProtection="1">
      <alignment wrapText="1"/>
      <protection locked="0"/>
    </xf>
    <xf numFmtId="0" fontId="19" fillId="3" borderId="4" xfId="8" applyFont="1" applyFill="1" applyBorder="1" applyAlignment="1" applyProtection="1">
      <alignment horizontal="center" vertical="center"/>
    </xf>
    <xf numFmtId="0" fontId="19" fillId="3" borderId="14" xfId="8" applyFont="1" applyFill="1" applyBorder="1" applyAlignment="1" applyProtection="1">
      <alignment horizontal="center" vertical="top" wrapText="1"/>
    </xf>
    <xf numFmtId="14" fontId="12" fillId="0" borderId="0" xfId="0" applyNumberFormat="1" applyFont="1" applyFill="1" applyBorder="1" applyAlignment="1" applyProtection="1">
      <alignment horizontal="center" vertical="center" wrapText="1"/>
    </xf>
    <xf numFmtId="0" fontId="14" fillId="0" borderId="15" xfId="1" applyFont="1" applyFill="1" applyBorder="1" applyAlignment="1" applyProtection="1">
      <alignment horizontal="center" vertical="top" wrapText="1"/>
      <protection locked="0"/>
    </xf>
    <xf numFmtId="1" fontId="14" fillId="0" borderId="13" xfId="1" applyNumberFormat="1" applyFont="1" applyFill="1" applyBorder="1" applyAlignment="1" applyProtection="1">
      <alignment horizontal="left" vertical="top" wrapText="1"/>
      <protection locked="0"/>
    </xf>
    <xf numFmtId="1" fontId="14" fillId="0" borderId="16" xfId="1" applyNumberFormat="1" applyFont="1" applyFill="1" applyBorder="1" applyAlignment="1" applyProtection="1">
      <alignment horizontal="left" vertical="top" wrapText="1"/>
      <protection locked="0"/>
    </xf>
    <xf numFmtId="0" fontId="16" fillId="3" borderId="1" xfId="1" applyFont="1" applyFill="1" applyBorder="1" applyAlignment="1" applyProtection="1">
      <alignment horizontal="center" vertical="top" wrapText="1"/>
    </xf>
    <xf numFmtId="1" fontId="16" fillId="3" borderId="1" xfId="1" applyNumberFormat="1" applyFont="1" applyFill="1" applyBorder="1" applyAlignment="1" applyProtection="1">
      <alignment horizontal="center" vertical="top" wrapText="1"/>
    </xf>
    <xf numFmtId="0" fontId="7" fillId="3" borderId="0" xfId="18" applyFont="1" applyFill="1" applyAlignment="1" applyProtection="1">
      <alignment horizontal="right" vertical="center"/>
    </xf>
    <xf numFmtId="0" fontId="7" fillId="3" borderId="0" xfId="18" applyFont="1" applyFill="1" applyBorder="1" applyAlignment="1" applyProtection="1">
      <alignment horizontal="center" vertical="center"/>
      <protection locked="0"/>
    </xf>
    <xf numFmtId="0" fontId="16" fillId="3" borderId="17" xfId="1" applyFont="1" applyFill="1" applyBorder="1" applyAlignment="1" applyProtection="1">
      <alignment horizontal="center" vertical="top" wrapText="1"/>
    </xf>
    <xf numFmtId="1" fontId="16" fillId="3" borderId="17" xfId="1" applyNumberFormat="1" applyFont="1" applyFill="1" applyBorder="1" applyAlignment="1" applyProtection="1">
      <alignment horizontal="center" vertical="top" wrapText="1"/>
    </xf>
    <xf numFmtId="0" fontId="16" fillId="0" borderId="17" xfId="1" applyFont="1" applyFill="1" applyBorder="1" applyAlignment="1" applyProtection="1">
      <alignment horizontal="left" vertical="top"/>
    </xf>
    <xf numFmtId="0" fontId="14" fillId="0" borderId="17" xfId="1" applyFont="1" applyFill="1" applyBorder="1" applyAlignment="1" applyProtection="1">
      <alignment horizontal="center" vertical="top" wrapText="1"/>
      <protection locked="0"/>
    </xf>
    <xf numFmtId="0" fontId="14" fillId="0" borderId="0" xfId="1" applyFont="1" applyFill="1" applyBorder="1" applyAlignment="1" applyProtection="1">
      <alignment horizontal="center" vertical="top" wrapText="1"/>
      <protection locked="0"/>
    </xf>
    <xf numFmtId="1" fontId="14" fillId="0" borderId="0" xfId="1" applyNumberFormat="1" applyFont="1" applyFill="1" applyBorder="1" applyAlignment="1" applyProtection="1">
      <alignment horizontal="center" vertical="top" wrapText="1"/>
      <protection locked="0"/>
    </xf>
    <xf numFmtId="1" fontId="14" fillId="3" borderId="17" xfId="1" applyNumberFormat="1" applyFont="1" applyFill="1" applyBorder="1" applyAlignment="1" applyProtection="1">
      <alignment horizontal="center" vertical="top" wrapText="1"/>
      <protection locked="0"/>
    </xf>
    <xf numFmtId="0" fontId="15" fillId="3" borderId="17" xfId="1" applyFont="1" applyFill="1" applyBorder="1" applyAlignment="1" applyProtection="1">
      <alignment horizontal="right" vertical="top" wrapText="1"/>
      <protection locked="0"/>
    </xf>
    <xf numFmtId="0" fontId="14" fillId="0" borderId="18" xfId="1" applyFont="1" applyFill="1" applyBorder="1" applyAlignment="1" applyProtection="1">
      <alignment horizontal="left" vertical="top" wrapText="1"/>
      <protection locked="0"/>
    </xf>
    <xf numFmtId="1" fontId="14" fillId="0" borderId="18" xfId="1" applyNumberFormat="1" applyFont="1" applyFill="1" applyBorder="1" applyAlignment="1" applyProtection="1">
      <alignment horizontal="left" vertical="top" wrapText="1"/>
      <protection locked="0"/>
    </xf>
    <xf numFmtId="0" fontId="16" fillId="3" borderId="19" xfId="1" applyFont="1" applyFill="1" applyBorder="1" applyAlignment="1" applyProtection="1">
      <alignment horizontal="left" vertical="top"/>
      <protection locked="0"/>
    </xf>
    <xf numFmtId="0" fontId="14" fillId="3" borderId="19" xfId="1" applyFont="1" applyFill="1" applyBorder="1" applyAlignment="1" applyProtection="1">
      <alignment horizontal="left" vertical="top" wrapText="1"/>
      <protection locked="0"/>
    </xf>
    <xf numFmtId="0" fontId="14" fillId="3" borderId="20" xfId="1" applyFont="1" applyFill="1" applyBorder="1" applyAlignment="1" applyProtection="1">
      <alignment horizontal="left" vertical="top" wrapText="1"/>
      <protection locked="0"/>
    </xf>
    <xf numFmtId="1" fontId="14" fillId="3" borderId="20" xfId="1" applyNumberFormat="1" applyFont="1" applyFill="1" applyBorder="1" applyAlignment="1" applyProtection="1">
      <alignment horizontal="left" vertical="top" wrapText="1"/>
      <protection locked="0"/>
    </xf>
    <xf numFmtId="1" fontId="14" fillId="3" borderId="21" xfId="1" applyNumberFormat="1" applyFont="1" applyFill="1" applyBorder="1" applyAlignment="1" applyProtection="1">
      <alignment horizontal="left" vertical="top" wrapText="1"/>
      <protection locked="0"/>
    </xf>
    <xf numFmtId="0" fontId="15" fillId="3" borderId="18" xfId="1" applyFont="1" applyFill="1" applyBorder="1" applyAlignment="1" applyProtection="1">
      <alignment horizontal="right" vertical="top" wrapText="1"/>
      <protection locked="0"/>
    </xf>
    <xf numFmtId="0" fontId="0" fillId="2" borderId="0" xfId="0" applyFill="1"/>
    <xf numFmtId="0" fontId="12" fillId="2" borderId="0" xfId="0" applyFont="1" applyFill="1" applyAlignment="1" applyProtection="1">
      <alignment horizontal="center"/>
      <protection locked="0"/>
    </xf>
    <xf numFmtId="0" fontId="7" fillId="2" borderId="10" xfId="0" applyFont="1" applyFill="1" applyBorder="1" applyProtection="1">
      <protection locked="0"/>
    </xf>
    <xf numFmtId="0" fontId="0" fillId="2" borderId="0" xfId="0" applyFill="1" applyBorder="1"/>
    <xf numFmtId="0" fontId="12" fillId="2" borderId="0" xfId="0" applyFont="1" applyFill="1" applyProtection="1">
      <protection locked="0"/>
    </xf>
    <xf numFmtId="0" fontId="7" fillId="2" borderId="0" xfId="0" applyFont="1" applyFill="1" applyBorder="1" applyProtection="1">
      <protection locked="0"/>
    </xf>
    <xf numFmtId="0" fontId="6" fillId="2" borderId="0" xfId="0" applyFont="1" applyFill="1"/>
    <xf numFmtId="0" fontId="6" fillId="3" borderId="0" xfId="3" applyFont="1" applyFill="1" applyProtection="1"/>
    <xf numFmtId="0" fontId="1" fillId="3" borderId="0" xfId="3" applyFill="1" applyProtection="1"/>
    <xf numFmtId="0" fontId="1" fillId="3" borderId="0" xfId="3" applyFill="1" applyBorder="1" applyProtection="1"/>
    <xf numFmtId="0" fontId="1" fillId="0" borderId="0" xfId="3" applyProtection="1">
      <protection locked="0"/>
    </xf>
    <xf numFmtId="0" fontId="1" fillId="3" borderId="0" xfId="3" applyFill="1" applyProtection="1">
      <protection locked="0"/>
    </xf>
    <xf numFmtId="0" fontId="1" fillId="3" borderId="0" xfId="3" applyFill="1" applyBorder="1" applyProtection="1">
      <protection locked="0"/>
    </xf>
    <xf numFmtId="0" fontId="1" fillId="0" borderId="0" xfId="3" applyFill="1" applyProtection="1"/>
    <xf numFmtId="0" fontId="1" fillId="0" borderId="0" xfId="3" applyFill="1" applyBorder="1" applyProtection="1"/>
    <xf numFmtId="0" fontId="1" fillId="3" borderId="10" xfId="3" applyFill="1" applyBorder="1" applyProtection="1"/>
    <xf numFmtId="0" fontId="6" fillId="3" borderId="1" xfId="3" applyFont="1" applyFill="1" applyBorder="1" applyAlignment="1" applyProtection="1">
      <alignment horizontal="center" vertical="center"/>
    </xf>
    <xf numFmtId="0" fontId="6" fillId="3" borderId="1" xfId="3" applyFont="1" applyFill="1" applyBorder="1" applyAlignment="1" applyProtection="1">
      <alignment horizontal="center" vertical="center" wrapText="1"/>
    </xf>
    <xf numFmtId="0" fontId="6" fillId="3" borderId="13" xfId="3" applyFont="1" applyFill="1" applyBorder="1" applyAlignment="1" applyProtection="1">
      <alignment horizontal="center" vertical="center" wrapText="1"/>
    </xf>
    <xf numFmtId="0" fontId="1" fillId="0" borderId="1" xfId="3" applyBorder="1" applyProtection="1">
      <protection locked="0"/>
    </xf>
    <xf numFmtId="14" fontId="1" fillId="0" borderId="1" xfId="3" applyNumberFormat="1" applyBorder="1" applyProtection="1">
      <protection locked="0"/>
    </xf>
    <xf numFmtId="0" fontId="12" fillId="0" borderId="0" xfId="3" applyFont="1" applyProtection="1">
      <protection locked="0"/>
    </xf>
    <xf numFmtId="0" fontId="7" fillId="0" borderId="0" xfId="3" applyFont="1" applyBorder="1" applyProtection="1">
      <protection locked="0"/>
    </xf>
    <xf numFmtId="0" fontId="7" fillId="0" borderId="10" xfId="3" applyFont="1" applyBorder="1" applyProtection="1">
      <protection locked="0"/>
    </xf>
    <xf numFmtId="0" fontId="12" fillId="0" borderId="0" xfId="3" applyFont="1" applyAlignment="1" applyProtection="1">
      <alignment horizontal="left"/>
      <protection locked="0"/>
    </xf>
    <xf numFmtId="0" fontId="7" fillId="0" borderId="0" xfId="3" applyFont="1" applyAlignment="1" applyProtection="1">
      <alignment horizontal="left"/>
      <protection locked="0"/>
    </xf>
    <xf numFmtId="0" fontId="1" fillId="0" borderId="0" xfId="3"/>
    <xf numFmtId="0" fontId="1" fillId="0" borderId="0" xfId="3" applyBorder="1" applyProtection="1">
      <protection locked="0"/>
    </xf>
    <xf numFmtId="0" fontId="1" fillId="0" borderId="1" xfId="3" applyBorder="1" applyAlignment="1" applyProtection="1">
      <alignment horizontal="center"/>
      <protection locked="0"/>
    </xf>
    <xf numFmtId="0" fontId="7" fillId="0" borderId="0" xfId="0" applyFont="1" applyAlignment="1" applyProtection="1">
      <alignment horizontal="left"/>
      <protection locked="0"/>
    </xf>
    <xf numFmtId="0" fontId="7" fillId="0" borderId="3" xfId="1" applyFont="1" applyFill="1" applyBorder="1" applyAlignment="1" applyProtection="1">
      <alignment horizontal="left" vertical="center" wrapText="1" indent="2"/>
    </xf>
    <xf numFmtId="4" fontId="7" fillId="0" borderId="2" xfId="1" applyNumberFormat="1" applyFont="1" applyFill="1" applyBorder="1" applyAlignment="1" applyProtection="1">
      <alignment horizontal="right" vertical="center"/>
      <protection locked="0"/>
    </xf>
    <xf numFmtId="0" fontId="9" fillId="0" borderId="13" xfId="4" applyFont="1" applyBorder="1" applyAlignment="1" applyProtection="1">
      <alignment vertical="center" wrapText="1"/>
      <protection locked="0"/>
    </xf>
    <xf numFmtId="0" fontId="1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0" fillId="2" borderId="0" xfId="4" applyFont="1" applyFill="1" applyProtection="1"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7" fillId="2" borderId="0" xfId="0" applyFont="1" applyFill="1" applyAlignment="1" applyProtection="1">
      <alignment horizontal="left"/>
      <protection locked="0"/>
    </xf>
    <xf numFmtId="0" fontId="1" fillId="2" borderId="0" xfId="0" applyFont="1" applyFill="1"/>
    <xf numFmtId="0" fontId="0" fillId="2" borderId="10" xfId="0" applyFill="1" applyBorder="1"/>
    <xf numFmtId="0" fontId="6" fillId="3" borderId="13" xfId="3" applyFont="1" applyFill="1" applyBorder="1" applyAlignment="1" applyProtection="1">
      <alignment horizontal="center" vertical="center"/>
    </xf>
    <xf numFmtId="0" fontId="12" fillId="3" borderId="0" xfId="0" applyFont="1" applyFill="1" applyBorder="1" applyAlignment="1" applyProtection="1">
      <alignment horizontal="center"/>
      <protection locked="0"/>
    </xf>
    <xf numFmtId="0" fontId="7" fillId="3" borderId="0" xfId="0" applyFont="1" applyFill="1" applyBorder="1" applyAlignment="1" applyProtection="1">
      <alignment horizontal="center" vertical="center"/>
      <protection locked="0"/>
    </xf>
    <xf numFmtId="0" fontId="12" fillId="3" borderId="0" xfId="0" applyFont="1" applyFill="1" applyBorder="1" applyProtection="1">
      <protection locked="0"/>
    </xf>
    <xf numFmtId="0" fontId="6" fillId="3" borderId="0" xfId="0" applyFont="1" applyFill="1" applyBorder="1"/>
    <xf numFmtId="0" fontId="22" fillId="3" borderId="0" xfId="0" applyFont="1" applyFill="1" applyBorder="1" applyProtection="1"/>
    <xf numFmtId="0" fontId="22" fillId="3" borderId="0" xfId="0" applyFont="1" applyFill="1" applyBorder="1" applyAlignment="1" applyProtection="1">
      <alignment horizontal="center" vertical="center"/>
    </xf>
    <xf numFmtId="0" fontId="12" fillId="0" borderId="1" xfId="18" applyFont="1" applyFill="1" applyBorder="1" applyAlignment="1" applyProtection="1">
      <alignment horizontal="left" vertical="center" wrapText="1"/>
    </xf>
    <xf numFmtId="0" fontId="7" fillId="0" borderId="1" xfId="18" applyFont="1" applyFill="1" applyBorder="1" applyAlignment="1" applyProtection="1">
      <alignment horizontal="left" vertical="center" wrapText="1" indent="4"/>
    </xf>
    <xf numFmtId="0" fontId="7" fillId="3" borderId="0" xfId="18" applyFont="1" applyFill="1" applyAlignment="1" applyProtection="1">
      <alignment wrapText="1"/>
    </xf>
    <xf numFmtId="0" fontId="7" fillId="3" borderId="0" xfId="0" applyFont="1" applyFill="1" applyBorder="1" applyAlignment="1" applyProtection="1">
      <alignment wrapText="1"/>
    </xf>
    <xf numFmtId="0" fontId="7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7" fillId="0" borderId="0" xfId="0" applyFont="1" applyAlignment="1" applyProtection="1">
      <alignment wrapText="1"/>
      <protection locked="0"/>
    </xf>
    <xf numFmtId="0" fontId="7" fillId="0" borderId="0" xfId="3" applyFont="1" applyAlignment="1" applyProtection="1">
      <alignment wrapText="1"/>
      <protection locked="0"/>
    </xf>
    <xf numFmtId="0" fontId="12" fillId="0" borderId="0" xfId="0" applyFont="1" applyAlignment="1" applyProtection="1">
      <alignment wrapText="1"/>
      <protection locked="0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1" xfId="0" applyFont="1" applyFill="1" applyBorder="1" applyAlignment="1" applyProtection="1">
      <alignment horizontal="left" vertical="center" wrapText="1" indent="2"/>
    </xf>
    <xf numFmtId="0" fontId="23" fillId="3" borderId="0" xfId="18" applyFont="1" applyFill="1" applyAlignment="1" applyProtection="1">
      <alignment horizontal="right" vertical="center"/>
    </xf>
    <xf numFmtId="0" fontId="1" fillId="3" borderId="0" xfId="3" applyFill="1" applyBorder="1" applyAlignment="1" applyProtection="1">
      <alignment horizontal="left"/>
      <protection locked="0"/>
    </xf>
    <xf numFmtId="0" fontId="1" fillId="3" borderId="22" xfId="3" applyFill="1" applyBorder="1" applyProtection="1"/>
    <xf numFmtId="0" fontId="1" fillId="3" borderId="1" xfId="3" applyFont="1" applyFill="1" applyBorder="1" applyAlignment="1" applyProtection="1">
      <alignment horizontal="center" vertical="center"/>
    </xf>
    <xf numFmtId="0" fontId="1" fillId="3" borderId="1" xfId="3" applyFill="1" applyBorder="1" applyAlignment="1" applyProtection="1">
      <alignment horizontal="center" vertical="center" wrapText="1"/>
    </xf>
    <xf numFmtId="0" fontId="1" fillId="3" borderId="13" xfId="3" applyFill="1" applyBorder="1" applyAlignment="1" applyProtection="1">
      <alignment horizontal="center" vertical="center" wrapText="1"/>
    </xf>
    <xf numFmtId="0" fontId="1" fillId="3" borderId="1" xfId="3" applyFont="1" applyFill="1" applyBorder="1" applyAlignment="1" applyProtection="1">
      <alignment horizontal="center" vertical="center" wrapText="1"/>
    </xf>
    <xf numFmtId="0" fontId="1" fillId="3" borderId="13" xfId="3" applyFont="1" applyFill="1" applyBorder="1" applyAlignment="1" applyProtection="1">
      <alignment horizontal="center" vertical="center" wrapText="1"/>
    </xf>
    <xf numFmtId="0" fontId="17" fillId="0" borderId="1" xfId="10" applyFont="1" applyBorder="1" applyAlignment="1" applyProtection="1">
      <alignment wrapText="1"/>
      <protection locked="0"/>
    </xf>
    <xf numFmtId="14" fontId="1" fillId="3" borderId="1" xfId="3" applyNumberFormat="1" applyFill="1" applyBorder="1" applyProtection="1"/>
    <xf numFmtId="0" fontId="1" fillId="0" borderId="1" xfId="3" applyBorder="1" applyAlignment="1" applyProtection="1">
      <alignment horizontal="left" vertical="center"/>
      <protection locked="0"/>
    </xf>
    <xf numFmtId="0" fontId="7" fillId="0" borderId="1" xfId="0" applyFont="1" applyFill="1" applyBorder="1" applyAlignment="1" applyProtection="1">
      <alignment horizontal="left" vertical="center" wrapText="1" indent="1"/>
    </xf>
    <xf numFmtId="0" fontId="7" fillId="3" borderId="1" xfId="0" applyFont="1" applyFill="1" applyBorder="1" applyProtection="1">
      <protection locked="0"/>
    </xf>
    <xf numFmtId="0" fontId="12" fillId="2" borderId="1" xfId="18" applyFont="1" applyFill="1" applyBorder="1" applyAlignment="1" applyProtection="1">
      <alignment vertical="center" wrapText="1"/>
    </xf>
    <xf numFmtId="0" fontId="12" fillId="0" borderId="3" xfId="18" applyFont="1" applyFill="1" applyBorder="1" applyAlignment="1" applyProtection="1">
      <alignment horizontal="left" vertical="center" wrapText="1"/>
    </xf>
    <xf numFmtId="0" fontId="12" fillId="2" borderId="2" xfId="0" applyFont="1" applyFill="1" applyBorder="1" applyProtection="1"/>
    <xf numFmtId="3" fontId="7" fillId="3" borderId="23" xfId="18" applyNumberFormat="1" applyFont="1" applyFill="1" applyBorder="1" applyAlignment="1" applyProtection="1">
      <alignment horizontal="right" vertical="center" wrapText="1"/>
    </xf>
    <xf numFmtId="0" fontId="12" fillId="3" borderId="13" xfId="0" applyFont="1" applyFill="1" applyBorder="1" applyProtection="1"/>
    <xf numFmtId="3" fontId="7" fillId="3" borderId="24" xfId="18" applyNumberFormat="1" applyFont="1" applyFill="1" applyBorder="1" applyAlignment="1" applyProtection="1">
      <alignment horizontal="right" vertical="center" wrapText="1"/>
    </xf>
    <xf numFmtId="0" fontId="9" fillId="3" borderId="0" xfId="8" applyFont="1" applyFill="1" applyBorder="1" applyAlignment="1" applyProtection="1">
      <alignment horizontal="right"/>
    </xf>
    <xf numFmtId="0" fontId="7" fillId="3" borderId="10" xfId="0" applyFont="1" applyFill="1" applyBorder="1" applyProtection="1">
      <protection locked="0"/>
    </xf>
    <xf numFmtId="0" fontId="0" fillId="3" borderId="10" xfId="0" applyFill="1" applyBorder="1"/>
    <xf numFmtId="0" fontId="17" fillId="0" borderId="13" xfId="9" applyFont="1" applyBorder="1" applyAlignment="1" applyProtection="1">
      <alignment wrapText="1"/>
      <protection locked="0"/>
    </xf>
    <xf numFmtId="14" fontId="17" fillId="0" borderId="13" xfId="9" applyNumberFormat="1" applyFont="1" applyBorder="1" applyAlignment="1" applyProtection="1">
      <alignment wrapText="1"/>
      <protection locked="0"/>
    </xf>
    <xf numFmtId="0" fontId="0" fillId="0" borderId="1" xfId="0" applyBorder="1"/>
    <xf numFmtId="0" fontId="7" fillId="0" borderId="1" xfId="0" applyFont="1" applyFill="1" applyBorder="1" applyProtection="1">
      <protection locked="0"/>
    </xf>
    <xf numFmtId="0" fontId="11" fillId="3" borderId="3" xfId="5" applyFont="1" applyFill="1" applyBorder="1" applyAlignment="1" applyProtection="1">
      <alignment horizontal="left" vertical="center" wrapText="1"/>
    </xf>
    <xf numFmtId="0" fontId="11" fillId="3" borderId="1" xfId="5" applyFont="1" applyFill="1" applyBorder="1" applyAlignment="1" applyProtection="1">
      <alignment horizontal="center" vertical="center" wrapText="1"/>
    </xf>
    <xf numFmtId="0" fontId="11" fillId="3" borderId="3" xfId="5" applyFont="1" applyFill="1" applyBorder="1" applyAlignment="1" applyProtection="1">
      <alignment horizontal="center" vertical="center" wrapText="1"/>
    </xf>
    <xf numFmtId="0" fontId="9" fillId="0" borderId="1" xfId="5" applyFont="1" applyBorder="1" applyAlignment="1" applyProtection="1">
      <alignment horizontal="center" vertical="center" wrapText="1"/>
      <protection locked="0"/>
    </xf>
    <xf numFmtId="0" fontId="9" fillId="0" borderId="13" xfId="5" applyFont="1" applyBorder="1" applyAlignment="1" applyProtection="1">
      <alignment vertical="center" wrapText="1"/>
      <protection locked="0"/>
    </xf>
    <xf numFmtId="0" fontId="9" fillId="0" borderId="1" xfId="5" applyFont="1" applyFill="1" applyBorder="1" applyAlignment="1" applyProtection="1">
      <alignment vertical="center" wrapText="1"/>
      <protection locked="0"/>
    </xf>
    <xf numFmtId="0" fontId="9" fillId="0" borderId="13" xfId="5" applyFont="1" applyFill="1" applyBorder="1" applyAlignment="1" applyProtection="1">
      <alignment vertical="center" wrapText="1"/>
      <protection locked="0"/>
    </xf>
    <xf numFmtId="0" fontId="9" fillId="0" borderId="0" xfId="5" applyFont="1" applyBorder="1" applyAlignment="1" applyProtection="1">
      <alignment horizontal="center" vertical="center" wrapText="1"/>
      <protection locked="0"/>
    </xf>
    <xf numFmtId="3" fontId="12" fillId="0" borderId="1" xfId="18" applyNumberFormat="1" applyFont="1" applyFill="1" applyBorder="1" applyAlignment="1" applyProtection="1">
      <alignment horizontal="right" vertical="center" wrapText="1"/>
      <protection locked="0"/>
    </xf>
    <xf numFmtId="3" fontId="12" fillId="0" borderId="1" xfId="18" applyNumberFormat="1" applyFont="1" applyFill="1" applyBorder="1" applyAlignment="1" applyProtection="1">
      <alignment horizontal="right" vertical="center"/>
      <protection locked="0"/>
    </xf>
    <xf numFmtId="0" fontId="9" fillId="0" borderId="13" xfId="4" applyFont="1" applyFill="1" applyBorder="1" applyAlignment="1" applyProtection="1">
      <alignment vertical="center" wrapText="1"/>
      <protection locked="0"/>
    </xf>
    <xf numFmtId="49" fontId="24" fillId="0" borderId="1" xfId="0" applyNumberFormat="1" applyFont="1" applyBorder="1" applyAlignment="1">
      <alignment horizontal="left" wrapText="1"/>
    </xf>
    <xf numFmtId="0" fontId="9" fillId="0" borderId="1" xfId="4" applyFont="1" applyFill="1" applyBorder="1" applyAlignment="1" applyProtection="1">
      <alignment vertical="center" wrapText="1"/>
      <protection locked="0"/>
    </xf>
    <xf numFmtId="1" fontId="7" fillId="0" borderId="1" xfId="0" applyNumberFormat="1" applyFont="1" applyBorder="1" applyProtection="1">
      <protection locked="0"/>
    </xf>
    <xf numFmtId="0" fontId="7" fillId="0" borderId="1" xfId="18" applyFont="1" applyBorder="1" applyAlignment="1" applyProtection="1">
      <alignment horizontal="left" vertical="center" wrapText="1"/>
      <protection locked="0"/>
    </xf>
    <xf numFmtId="0" fontId="29" fillId="0" borderId="1" xfId="4" applyFont="1" applyBorder="1" applyAlignment="1" applyProtection="1">
      <alignment horizontal="left" vertical="center" wrapText="1"/>
      <protection locked="0"/>
    </xf>
    <xf numFmtId="0" fontId="29" fillId="0" borderId="1" xfId="4" applyFont="1" applyBorder="1" applyAlignment="1" applyProtection="1">
      <alignment vertical="center" wrapText="1"/>
      <protection locked="0"/>
    </xf>
    <xf numFmtId="0" fontId="30" fillId="0" borderId="1" xfId="4" applyFont="1" applyBorder="1" applyAlignment="1" applyProtection="1">
      <alignment horizontal="left" vertical="center" wrapText="1"/>
      <protection locked="0"/>
    </xf>
    <xf numFmtId="0" fontId="31" fillId="0" borderId="1" xfId="4" applyFont="1" applyBorder="1" applyAlignment="1" applyProtection="1">
      <alignment horizontal="center" vertical="center" wrapText="1"/>
      <protection locked="0"/>
    </xf>
    <xf numFmtId="0" fontId="32" fillId="0" borderId="1" xfId="4" applyFont="1" applyBorder="1" applyAlignment="1" applyProtection="1">
      <alignment vertical="center" wrapText="1"/>
      <protection locked="0"/>
    </xf>
    <xf numFmtId="49" fontId="33" fillId="0" borderId="1" xfId="4" applyNumberFormat="1" applyFont="1" applyBorder="1" applyAlignment="1" applyProtection="1">
      <alignment horizontal="center" vertical="center" wrapText="1"/>
      <protection locked="0"/>
    </xf>
    <xf numFmtId="0" fontId="29" fillId="0" borderId="13" xfId="4" applyFont="1" applyBorder="1" applyAlignment="1" applyProtection="1">
      <alignment vertical="center" wrapText="1"/>
      <protection locked="0"/>
    </xf>
    <xf numFmtId="3" fontId="7" fillId="0" borderId="0" xfId="0" applyNumberFormat="1" applyFont="1" applyProtection="1">
      <protection locked="0"/>
    </xf>
    <xf numFmtId="3" fontId="34" fillId="0" borderId="0" xfId="0" applyNumberFormat="1" applyFont="1" applyProtection="1">
      <protection locked="0"/>
    </xf>
    <xf numFmtId="49" fontId="7" fillId="0" borderId="1" xfId="18" applyNumberFormat="1" applyFont="1" applyFill="1" applyBorder="1" applyAlignment="1" applyProtection="1">
      <alignment horizontal="left" vertical="center" wrapText="1" indent="1"/>
    </xf>
    <xf numFmtId="3" fontId="36" fillId="0" borderId="0" xfId="0" applyNumberFormat="1" applyFont="1" applyProtection="1">
      <protection locked="0"/>
    </xf>
    <xf numFmtId="3" fontId="13" fillId="0" borderId="0" xfId="18" applyNumberFormat="1" applyFont="1" applyAlignment="1" applyProtection="1">
      <alignment horizontal="center" vertical="center" wrapText="1"/>
      <protection locked="0"/>
    </xf>
    <xf numFmtId="1" fontId="7" fillId="0" borderId="1" xfId="0" applyNumberFormat="1" applyFont="1" applyFill="1" applyBorder="1" applyProtection="1">
      <protection locked="0"/>
    </xf>
    <xf numFmtId="1" fontId="12" fillId="3" borderId="1" xfId="0" applyNumberFormat="1" applyFont="1" applyFill="1" applyBorder="1" applyProtection="1"/>
    <xf numFmtId="1" fontId="12" fillId="3" borderId="1" xfId="0" applyNumberFormat="1" applyFont="1" applyFill="1" applyBorder="1" applyAlignment="1" applyProtection="1">
      <alignment horizontal="right" vertical="center" wrapText="1"/>
    </xf>
    <xf numFmtId="0" fontId="7" fillId="2" borderId="0" xfId="18" applyFont="1" applyFill="1" applyAlignment="1" applyProtection="1">
      <alignment horizontal="right" vertical="center"/>
    </xf>
    <xf numFmtId="0" fontId="7" fillId="2" borderId="0" xfId="18" applyFont="1" applyFill="1" applyBorder="1" applyAlignment="1" applyProtection="1">
      <alignment horizontal="right" vertical="center"/>
    </xf>
    <xf numFmtId="1" fontId="16" fillId="2" borderId="17" xfId="1" applyNumberFormat="1" applyFont="1" applyFill="1" applyBorder="1" applyAlignment="1" applyProtection="1">
      <alignment horizontal="center" vertical="top" wrapText="1"/>
    </xf>
    <xf numFmtId="0" fontId="17" fillId="0" borderId="1" xfId="8" applyFont="1" applyBorder="1" applyProtection="1">
      <protection locked="0"/>
    </xf>
    <xf numFmtId="0" fontId="17" fillId="0" borderId="3" xfId="8" applyFont="1" applyBorder="1" applyAlignment="1" applyProtection="1">
      <alignment wrapText="1"/>
      <protection locked="0"/>
    </xf>
    <xf numFmtId="0" fontId="17" fillId="0" borderId="25" xfId="8" applyFont="1" applyBorder="1" applyAlignment="1" applyProtection="1">
      <alignment wrapText="1"/>
      <protection locked="0"/>
    </xf>
    <xf numFmtId="0" fontId="9" fillId="0" borderId="0" xfId="8" applyFont="1" applyBorder="1" applyProtection="1">
      <protection locked="0"/>
    </xf>
    <xf numFmtId="0" fontId="17" fillId="0" borderId="0" xfId="8" applyFont="1" applyBorder="1" applyProtection="1">
      <protection locked="0"/>
    </xf>
    <xf numFmtId="0" fontId="19" fillId="0" borderId="0" xfId="8" applyFont="1" applyBorder="1" applyAlignment="1" applyProtection="1">
      <alignment horizontal="center" vertical="top" wrapText="1"/>
      <protection locked="0"/>
    </xf>
    <xf numFmtId="0" fontId="17" fillId="0" borderId="0" xfId="8" applyFont="1" applyBorder="1" applyAlignment="1" applyProtection="1">
      <alignment horizontal="center"/>
      <protection locked="0"/>
    </xf>
    <xf numFmtId="0" fontId="19" fillId="3" borderId="26" xfId="8" applyFont="1" applyFill="1" applyBorder="1" applyAlignment="1" applyProtection="1">
      <alignment horizontal="center"/>
    </xf>
    <xf numFmtId="0" fontId="19" fillId="3" borderId="27" xfId="8" applyFont="1" applyFill="1" applyBorder="1" applyAlignment="1" applyProtection="1">
      <alignment horizontal="center"/>
    </xf>
    <xf numFmtId="0" fontId="19" fillId="3" borderId="28" xfId="8" applyFont="1" applyFill="1" applyBorder="1" applyAlignment="1" applyProtection="1">
      <alignment horizontal="center"/>
    </xf>
    <xf numFmtId="0" fontId="19" fillId="3" borderId="26" xfId="8" applyNumberFormat="1" applyFont="1" applyFill="1" applyBorder="1" applyAlignment="1" applyProtection="1">
      <alignment horizontal="center"/>
    </xf>
    <xf numFmtId="0" fontId="19" fillId="3" borderId="29" xfId="8" applyFont="1" applyFill="1" applyBorder="1" applyAlignment="1" applyProtection="1">
      <alignment horizontal="center"/>
    </xf>
    <xf numFmtId="0" fontId="19" fillId="3" borderId="30" xfId="8" applyFont="1" applyFill="1" applyBorder="1" applyAlignment="1" applyProtection="1">
      <alignment horizontal="center"/>
    </xf>
    <xf numFmtId="0" fontId="9" fillId="3" borderId="1" xfId="4" applyFont="1" applyFill="1" applyBorder="1" applyAlignment="1" applyProtection="1">
      <alignment horizontal="center" vertical="center" wrapText="1"/>
    </xf>
    <xf numFmtId="0" fontId="9" fillId="0" borderId="1" xfId="4" applyFont="1" applyFill="1" applyBorder="1" applyAlignment="1" applyProtection="1">
      <alignment vertical="center" wrapText="1"/>
    </xf>
    <xf numFmtId="0" fontId="1" fillId="0" borderId="1" xfId="3" applyBorder="1" applyAlignment="1" applyProtection="1">
      <alignment horizontal="center" vertical="center" wrapText="1"/>
      <protection locked="0"/>
    </xf>
    <xf numFmtId="0" fontId="15" fillId="0" borderId="11" xfId="1" applyFont="1" applyFill="1" applyBorder="1" applyAlignment="1" applyProtection="1">
      <alignment horizontal="right" vertical="top" wrapText="1"/>
      <protection locked="0"/>
    </xf>
    <xf numFmtId="0" fontId="14" fillId="0" borderId="31" xfId="1" applyFont="1" applyFill="1" applyBorder="1" applyAlignment="1" applyProtection="1">
      <alignment horizontal="center" vertical="top" wrapText="1"/>
      <protection locked="0"/>
    </xf>
    <xf numFmtId="0" fontId="17" fillId="0" borderId="24" xfId="9" applyFont="1" applyBorder="1" applyAlignment="1" applyProtection="1">
      <alignment wrapText="1"/>
      <protection locked="0"/>
    </xf>
    <xf numFmtId="1" fontId="14" fillId="0" borderId="24" xfId="1" applyNumberFormat="1" applyFont="1" applyFill="1" applyBorder="1" applyAlignment="1" applyProtection="1">
      <alignment horizontal="left" vertical="top" wrapText="1"/>
      <protection locked="0"/>
    </xf>
    <xf numFmtId="1" fontId="14" fillId="0" borderId="32" xfId="1" applyNumberFormat="1" applyFont="1" applyFill="1" applyBorder="1" applyAlignment="1" applyProtection="1">
      <alignment horizontal="left" vertical="top" wrapText="1"/>
      <protection locked="0"/>
    </xf>
    <xf numFmtId="14" fontId="17" fillId="0" borderId="24" xfId="9" applyNumberFormat="1" applyFont="1" applyBorder="1" applyAlignment="1" applyProtection="1">
      <alignment wrapText="1"/>
      <protection locked="0"/>
    </xf>
    <xf numFmtId="0" fontId="15" fillId="0" borderId="12" xfId="1" applyFont="1" applyFill="1" applyBorder="1" applyAlignment="1" applyProtection="1">
      <alignment horizontal="right" vertical="top" wrapText="1"/>
      <protection locked="0"/>
    </xf>
    <xf numFmtId="0" fontId="17" fillId="0" borderId="1" xfId="9" applyFont="1" applyBorder="1" applyAlignment="1" applyProtection="1">
      <alignment wrapText="1"/>
      <protection locked="0"/>
    </xf>
    <xf numFmtId="0" fontId="7" fillId="4" borderId="0" xfId="3" applyFont="1" applyFill="1" applyProtection="1">
      <protection locked="0"/>
    </xf>
    <xf numFmtId="0" fontId="17" fillId="0" borderId="1" xfId="8" applyFont="1" applyFill="1" applyBorder="1" applyProtection="1">
      <protection locked="0"/>
    </xf>
    <xf numFmtId="0" fontId="17" fillId="0" borderId="0" xfId="8" applyFont="1" applyFill="1" applyProtection="1">
      <protection locked="0"/>
    </xf>
    <xf numFmtId="1" fontId="7" fillId="0" borderId="0" xfId="0" applyNumberFormat="1" applyFont="1" applyProtection="1">
      <protection locked="0"/>
    </xf>
    <xf numFmtId="0" fontId="17" fillId="0" borderId="1" xfId="8" applyFont="1" applyBorder="1" applyAlignment="1" applyProtection="1">
      <protection locked="0"/>
    </xf>
    <xf numFmtId="0" fontId="19" fillId="0" borderId="4" xfId="8" applyFont="1" applyFill="1" applyBorder="1" applyAlignment="1" applyProtection="1">
      <alignment horizontal="center" vertical="top" wrapText="1"/>
    </xf>
    <xf numFmtId="0" fontId="19" fillId="0" borderId="5" xfId="8" applyFont="1" applyFill="1" applyBorder="1" applyAlignment="1" applyProtection="1">
      <alignment horizontal="center" vertical="top" wrapText="1"/>
    </xf>
    <xf numFmtId="49" fontId="19" fillId="0" borderId="5" xfId="8" applyNumberFormat="1" applyFont="1" applyFill="1" applyBorder="1" applyAlignment="1" applyProtection="1">
      <alignment horizontal="center" vertical="top" wrapText="1"/>
    </xf>
    <xf numFmtId="0" fontId="19" fillId="0" borderId="33" xfId="8" applyFont="1" applyFill="1" applyBorder="1" applyAlignment="1" applyProtection="1">
      <alignment horizontal="center" vertical="top" wrapText="1"/>
    </xf>
    <xf numFmtId="0" fontId="19" fillId="0" borderId="34" xfId="8" applyFont="1" applyFill="1" applyBorder="1" applyAlignment="1" applyProtection="1">
      <alignment horizontal="center" vertical="top" wrapText="1"/>
    </xf>
    <xf numFmtId="0" fontId="17" fillId="0" borderId="2" xfId="8" applyFont="1" applyBorder="1" applyAlignment="1" applyProtection="1">
      <alignment horizontal="center"/>
      <protection locked="0"/>
    </xf>
    <xf numFmtId="49" fontId="41" fillId="0" borderId="43" xfId="0" applyNumberFormat="1" applyFont="1" applyBorder="1" applyAlignment="1">
      <alignment horizontal="left" wrapText="1"/>
    </xf>
    <xf numFmtId="1" fontId="9" fillId="0" borderId="1" xfId="1" applyNumberFormat="1" applyFont="1" applyFill="1" applyBorder="1" applyAlignment="1" applyProtection="1">
      <alignment horizontal="left" vertical="top" wrapText="1"/>
      <protection locked="0"/>
    </xf>
    <xf numFmtId="3" fontId="7" fillId="0" borderId="1" xfId="1" applyNumberFormat="1" applyFont="1" applyFill="1" applyBorder="1" applyAlignment="1" applyProtection="1">
      <alignment horizontal="right" vertical="center"/>
      <protection locked="0"/>
    </xf>
    <xf numFmtId="14" fontId="42" fillId="0" borderId="13" xfId="8" applyNumberFormat="1" applyFont="1" applyBorder="1" applyAlignment="1" applyProtection="1">
      <alignment wrapText="1"/>
      <protection locked="0"/>
    </xf>
    <xf numFmtId="0" fontId="42" fillId="0" borderId="13" xfId="8" applyFont="1" applyBorder="1" applyAlignment="1" applyProtection="1">
      <alignment wrapText="1"/>
      <protection locked="0"/>
    </xf>
    <xf numFmtId="0" fontId="42" fillId="0" borderId="1" xfId="8" applyFont="1" applyBorder="1" applyAlignment="1" applyProtection="1">
      <alignment wrapText="1"/>
      <protection locked="0"/>
    </xf>
    <xf numFmtId="1" fontId="7" fillId="3" borderId="1" xfId="1" applyNumberFormat="1" applyFont="1" applyFill="1" applyBorder="1" applyAlignment="1" applyProtection="1">
      <alignment horizontal="right" vertical="top"/>
    </xf>
    <xf numFmtId="1" fontId="11" fillId="5" borderId="1" xfId="1" applyNumberFormat="1" applyFont="1" applyFill="1" applyBorder="1" applyAlignment="1" applyProtection="1">
      <alignment horizontal="center" vertical="top" wrapText="1"/>
    </xf>
    <xf numFmtId="1" fontId="16" fillId="5" borderId="1" xfId="1" applyNumberFormat="1" applyFont="1" applyFill="1" applyBorder="1" applyAlignment="1" applyProtection="1">
      <alignment horizontal="center" vertical="top" wrapText="1"/>
    </xf>
    <xf numFmtId="14" fontId="17" fillId="5" borderId="1" xfId="9" applyNumberFormat="1" applyFont="1" applyFill="1" applyBorder="1" applyAlignment="1" applyProtection="1">
      <alignment wrapText="1"/>
      <protection locked="0"/>
    </xf>
    <xf numFmtId="0" fontId="42" fillId="0" borderId="1" xfId="9" applyFont="1" applyBorder="1" applyAlignment="1" applyProtection="1">
      <alignment wrapText="1"/>
      <protection locked="0"/>
    </xf>
    <xf numFmtId="49" fontId="41" fillId="0" borderId="0" xfId="0" applyNumberFormat="1" applyFont="1" applyBorder="1" applyAlignment="1">
      <alignment horizontal="left" wrapText="1"/>
    </xf>
    <xf numFmtId="0" fontId="42" fillId="0" borderId="0" xfId="9" applyFont="1" applyBorder="1" applyAlignment="1" applyProtection="1">
      <alignment wrapText="1"/>
      <protection locked="0"/>
    </xf>
    <xf numFmtId="0" fontId="17" fillId="0" borderId="35" xfId="8" applyFont="1" applyBorder="1" applyAlignment="1" applyProtection="1">
      <alignment wrapText="1"/>
      <protection locked="0"/>
    </xf>
    <xf numFmtId="49" fontId="41" fillId="0" borderId="1" xfId="0" applyNumberFormat="1" applyFont="1" applyBorder="1" applyAlignment="1">
      <alignment horizontal="left" wrapText="1"/>
    </xf>
    <xf numFmtId="3" fontId="12" fillId="5" borderId="1" xfId="18" applyNumberFormat="1" applyFont="1" applyFill="1" applyBorder="1" applyAlignment="1" applyProtection="1">
      <alignment horizontal="center" vertical="center" wrapText="1"/>
      <protection locked="0"/>
    </xf>
    <xf numFmtId="0" fontId="42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42" fillId="0" borderId="1" xfId="0" applyFont="1" applyFill="1" applyBorder="1" applyAlignment="1">
      <alignment horizontal="left"/>
    </xf>
    <xf numFmtId="49" fontId="0" fillId="0" borderId="1" xfId="0" applyNumberFormat="1" applyFill="1" applyBorder="1" applyAlignment="1">
      <alignment horizontal="center" vertical="center"/>
    </xf>
    <xf numFmtId="14" fontId="7" fillId="0" borderId="0" xfId="18" applyNumberFormat="1" applyFont="1" applyFill="1" applyBorder="1" applyAlignment="1" applyProtection="1">
      <alignment horizontal="center" vertical="center"/>
    </xf>
    <xf numFmtId="0" fontId="7" fillId="0" borderId="0" xfId="18" applyFont="1" applyFill="1" applyBorder="1" applyAlignment="1" applyProtection="1">
      <alignment horizontal="center" vertical="center"/>
    </xf>
    <xf numFmtId="0" fontId="12" fillId="6" borderId="0" xfId="0" applyFont="1" applyFill="1" applyProtection="1"/>
    <xf numFmtId="0" fontId="7" fillId="6" borderId="0" xfId="0" applyFont="1" applyFill="1" applyBorder="1" applyProtection="1"/>
    <xf numFmtId="1" fontId="7" fillId="0" borderId="1" xfId="1" applyNumberFormat="1" applyFont="1" applyFill="1" applyBorder="1" applyAlignment="1" applyProtection="1">
      <alignment horizontal="right" vertical="top"/>
      <protection locked="0"/>
    </xf>
    <xf numFmtId="172" fontId="7" fillId="0" borderId="1" xfId="1" applyNumberFormat="1" applyFont="1" applyFill="1" applyBorder="1" applyAlignment="1" applyProtection="1">
      <alignment horizontal="right" vertical="center"/>
      <protection locked="0"/>
    </xf>
    <xf numFmtId="1" fontId="7" fillId="0" borderId="2" xfId="3" applyNumberFormat="1" applyFont="1" applyFill="1" applyBorder="1" applyAlignment="1" applyProtection="1">
      <alignment horizontal="right"/>
      <protection locked="0"/>
    </xf>
    <xf numFmtId="3" fontId="12" fillId="0" borderId="1" xfId="18" applyNumberFormat="1" applyFont="1" applyFill="1" applyBorder="1" applyAlignment="1" applyProtection="1">
      <alignment horizontal="center" vertical="center" wrapText="1"/>
      <protection locked="0"/>
    </xf>
    <xf numFmtId="4" fontId="12" fillId="0" borderId="1" xfId="18" applyNumberFormat="1" applyFont="1" applyFill="1" applyBorder="1" applyAlignment="1" applyProtection="1">
      <alignment horizontal="center" vertical="center" wrapText="1"/>
      <protection locked="0"/>
    </xf>
    <xf numFmtId="0" fontId="7" fillId="0" borderId="1" xfId="18" applyFont="1" applyFill="1" applyBorder="1" applyAlignment="1" applyProtection="1">
      <alignment horizontal="center" vertical="center" wrapText="1"/>
      <protection locked="0"/>
    </xf>
    <xf numFmtId="0" fontId="9" fillId="0" borderId="17" xfId="1" applyFont="1" applyFill="1" applyBorder="1" applyAlignment="1" applyProtection="1">
      <alignment horizontal="center" vertical="top" wrapText="1"/>
      <protection locked="0"/>
    </xf>
    <xf numFmtId="0" fontId="9" fillId="0" borderId="1" xfId="1" applyFont="1" applyFill="1" applyBorder="1" applyAlignment="1" applyProtection="1">
      <alignment horizontal="left" vertical="top" wrapText="1"/>
      <protection locked="0"/>
    </xf>
    <xf numFmtId="0" fontId="7" fillId="6" borderId="0" xfId="0" applyFont="1" applyFill="1" applyProtection="1"/>
    <xf numFmtId="0" fontId="7" fillId="6" borderId="0" xfId="18" applyFont="1" applyFill="1" applyBorder="1" applyAlignment="1" applyProtection="1">
      <alignment horizontal="center" vertical="center"/>
    </xf>
    <xf numFmtId="0" fontId="7" fillId="6" borderId="0" xfId="18" applyFont="1" applyFill="1" applyAlignment="1" applyProtection="1">
      <alignment horizontal="center" vertical="center"/>
    </xf>
    <xf numFmtId="0" fontId="7" fillId="6" borderId="0" xfId="18" applyFont="1" applyFill="1" applyAlignment="1" applyProtection="1">
      <alignment vertical="center"/>
    </xf>
    <xf numFmtId="3" fontId="12" fillId="6" borderId="1" xfId="18" applyNumberFormat="1" applyFont="1" applyFill="1" applyBorder="1" applyAlignment="1" applyProtection="1">
      <alignment horizontal="left" vertical="center" wrapText="1"/>
    </xf>
    <xf numFmtId="3" fontId="12" fillId="6" borderId="1" xfId="18" applyNumberFormat="1" applyFont="1" applyFill="1" applyBorder="1" applyAlignment="1" applyProtection="1">
      <alignment horizontal="center" vertical="center" wrapText="1"/>
    </xf>
    <xf numFmtId="0" fontId="12" fillId="5" borderId="1" xfId="18" applyFont="1" applyFill="1" applyBorder="1" applyAlignment="1" applyProtection="1">
      <alignment horizontal="left" vertical="center" wrapText="1"/>
    </xf>
    <xf numFmtId="3" fontId="12" fillId="6" borderId="1" xfId="18" applyNumberFormat="1" applyFont="1" applyFill="1" applyBorder="1" applyAlignment="1" applyProtection="1">
      <alignment horizontal="right" vertical="center"/>
    </xf>
    <xf numFmtId="0" fontId="12" fillId="5" borderId="1" xfId="18" applyFont="1" applyFill="1" applyBorder="1" applyAlignment="1" applyProtection="1">
      <alignment horizontal="left" vertical="center" wrapText="1" indent="1"/>
    </xf>
    <xf numFmtId="0" fontId="7" fillId="5" borderId="1" xfId="18" applyFont="1" applyFill="1" applyBorder="1" applyAlignment="1" applyProtection="1">
      <alignment horizontal="left" vertical="center" wrapText="1" indent="2"/>
    </xf>
    <xf numFmtId="3" fontId="12" fillId="5" borderId="1" xfId="18" applyNumberFormat="1" applyFont="1" applyFill="1" applyBorder="1" applyAlignment="1" applyProtection="1">
      <alignment horizontal="right" vertical="center" wrapText="1"/>
      <protection locked="0"/>
    </xf>
    <xf numFmtId="3" fontId="12" fillId="5" borderId="1" xfId="18" applyNumberFormat="1" applyFont="1" applyFill="1" applyBorder="1" applyAlignment="1" applyProtection="1">
      <alignment horizontal="right" vertical="center"/>
      <protection locked="0"/>
    </xf>
    <xf numFmtId="0" fontId="7" fillId="7" borderId="0" xfId="18" applyFont="1" applyFill="1" applyProtection="1">
      <protection locked="0"/>
    </xf>
    <xf numFmtId="0" fontId="7" fillId="7" borderId="0" xfId="0" applyFont="1" applyFill="1" applyAlignment="1" applyProtection="1">
      <alignment horizontal="center" vertical="center"/>
      <protection locked="0"/>
    </xf>
    <xf numFmtId="0" fontId="7" fillId="5" borderId="0" xfId="0" applyFont="1" applyFill="1" applyBorder="1" applyProtection="1"/>
    <xf numFmtId="0" fontId="7" fillId="5" borderId="0" xfId="0" applyFont="1" applyFill="1" applyProtection="1"/>
    <xf numFmtId="3" fontId="12" fillId="7" borderId="1" xfId="18" applyNumberFormat="1" applyFont="1" applyFill="1" applyBorder="1" applyAlignment="1" applyProtection="1">
      <alignment horizontal="left" vertical="center" wrapText="1"/>
    </xf>
    <xf numFmtId="0" fontId="13" fillId="7" borderId="0" xfId="18" applyFont="1" applyFill="1" applyAlignment="1" applyProtection="1">
      <alignment horizontal="center" vertical="center" wrapText="1"/>
      <protection locked="0"/>
    </xf>
    <xf numFmtId="0" fontId="7" fillId="7" borderId="0" xfId="18" applyFont="1" applyFill="1" applyAlignment="1" applyProtection="1">
      <alignment horizontal="center" vertical="center" wrapText="1"/>
      <protection locked="0"/>
    </xf>
    <xf numFmtId="3" fontId="12" fillId="6" borderId="1" xfId="0" applyNumberFormat="1" applyFont="1" applyFill="1" applyBorder="1" applyProtection="1"/>
    <xf numFmtId="0" fontId="7" fillId="7" borderId="0" xfId="0" applyFont="1" applyFill="1" applyProtection="1">
      <protection locked="0"/>
    </xf>
    <xf numFmtId="0" fontId="9" fillId="5" borderId="1" xfId="5" applyFont="1" applyFill="1" applyBorder="1" applyAlignment="1" applyProtection="1">
      <alignment horizontal="center" vertical="center" wrapText="1"/>
      <protection locked="0"/>
    </xf>
    <xf numFmtId="49" fontId="9" fillId="0" borderId="13" xfId="5" applyNumberFormat="1" applyFont="1" applyFill="1" applyBorder="1" applyAlignment="1" applyProtection="1">
      <alignment horizontal="right" vertical="center" wrapText="1"/>
      <protection locked="0"/>
    </xf>
    <xf numFmtId="4" fontId="9" fillId="0" borderId="36" xfId="1" applyNumberFormat="1" applyFont="1" applyFill="1" applyBorder="1" applyAlignment="1" applyProtection="1">
      <alignment horizontal="left" vertical="top" wrapText="1"/>
      <protection locked="0"/>
    </xf>
    <xf numFmtId="4" fontId="9" fillId="0" borderId="1" xfId="1" applyNumberFormat="1" applyFont="1" applyFill="1" applyBorder="1" applyAlignment="1" applyProtection="1">
      <alignment horizontal="left" vertical="top" wrapText="1"/>
      <protection locked="0"/>
    </xf>
    <xf numFmtId="1" fontId="9" fillId="0" borderId="1" xfId="1" applyNumberFormat="1" applyFont="1" applyFill="1" applyBorder="1" applyAlignment="1" applyProtection="1">
      <alignment horizontal="center" vertical="top" wrapText="1"/>
      <protection locked="0"/>
    </xf>
    <xf numFmtId="4" fontId="15" fillId="6" borderId="37" xfId="1" applyNumberFormat="1" applyFont="1" applyFill="1" applyBorder="1" applyAlignment="1" applyProtection="1">
      <alignment horizontal="right" vertical="top" wrapText="1"/>
      <protection locked="0"/>
    </xf>
    <xf numFmtId="4" fontId="9" fillId="0" borderId="38" xfId="1" applyNumberFormat="1" applyFont="1" applyFill="1" applyBorder="1" applyAlignment="1" applyProtection="1">
      <alignment horizontal="left" vertical="top" wrapText="1"/>
      <protection locked="0"/>
    </xf>
    <xf numFmtId="0" fontId="7" fillId="5" borderId="1" xfId="0" applyFont="1" applyFill="1" applyBorder="1" applyProtection="1">
      <protection locked="0"/>
    </xf>
    <xf numFmtId="0" fontId="9" fillId="0" borderId="36" xfId="1" applyFont="1" applyFill="1" applyBorder="1" applyAlignment="1" applyProtection="1">
      <alignment horizontal="center" vertical="top" wrapText="1"/>
      <protection locked="0"/>
    </xf>
    <xf numFmtId="0" fontId="43" fillId="0" borderId="1" xfId="4" applyFont="1" applyBorder="1" applyAlignment="1" applyProtection="1">
      <alignment vertical="center" wrapText="1"/>
      <protection locked="0"/>
    </xf>
    <xf numFmtId="0" fontId="43" fillId="0" borderId="1" xfId="4" applyFont="1" applyBorder="1" applyAlignment="1" applyProtection="1">
      <alignment horizontal="center" vertical="center" wrapText="1"/>
      <protection locked="0"/>
    </xf>
    <xf numFmtId="49" fontId="9" fillId="0" borderId="13" xfId="5" applyNumberFormat="1" applyFont="1" applyFill="1" applyBorder="1" applyAlignment="1" applyProtection="1">
      <alignment vertical="center" wrapText="1"/>
      <protection locked="0"/>
    </xf>
    <xf numFmtId="4" fontId="44" fillId="0" borderId="1" xfId="0" applyNumberFormat="1" applyFont="1" applyBorder="1" applyAlignment="1">
      <alignment wrapText="1"/>
    </xf>
    <xf numFmtId="0" fontId="17" fillId="0" borderId="3" xfId="8" applyFont="1" applyBorder="1" applyAlignment="1" applyProtection="1">
      <protection locked="0"/>
    </xf>
    <xf numFmtId="0" fontId="9" fillId="0" borderId="1" xfId="0" applyFont="1" applyFill="1" applyBorder="1" applyAlignment="1">
      <alignment horizontal="left" vertical="top" wrapText="1" readingOrder="1"/>
    </xf>
    <xf numFmtId="4" fontId="9" fillId="0" borderId="1" xfId="0" applyNumberFormat="1" applyFont="1" applyFill="1" applyBorder="1" applyAlignment="1">
      <alignment horizontal="right" vertical="top" wrapText="1"/>
    </xf>
    <xf numFmtId="14" fontId="9" fillId="0" borderId="1" xfId="4" applyNumberFormat="1" applyFont="1" applyBorder="1" applyAlignment="1" applyProtection="1">
      <alignment horizontal="center" vertical="center" wrapText="1"/>
      <protection locked="0"/>
    </xf>
    <xf numFmtId="4" fontId="9" fillId="0" borderId="1" xfId="0" applyNumberFormat="1" applyFont="1" applyFill="1" applyBorder="1" applyAlignment="1">
      <alignment horizontal="center" vertical="top" wrapText="1"/>
    </xf>
    <xf numFmtId="0" fontId="7" fillId="0" borderId="1" xfId="1" applyNumberFormat="1" applyFont="1" applyFill="1" applyBorder="1" applyAlignment="1" applyProtection="1">
      <alignment horizontal="right" vertical="center"/>
      <protection locked="0"/>
    </xf>
    <xf numFmtId="49" fontId="3" fillId="0" borderId="1" xfId="0" applyNumberFormat="1" applyFont="1" applyBorder="1" applyAlignment="1">
      <alignment horizontal="center"/>
    </xf>
    <xf numFmtId="0" fontId="38" fillId="0" borderId="1" xfId="0" applyFont="1" applyBorder="1" applyAlignment="1">
      <alignment horizontal="left" vertical="top" wrapText="1"/>
    </xf>
    <xf numFmtId="0" fontId="38" fillId="0" borderId="1" xfId="0" applyFont="1" applyBorder="1" applyAlignment="1">
      <alignment horizontal="center" vertical="top" wrapText="1"/>
    </xf>
    <xf numFmtId="2" fontId="0" fillId="0" borderId="1" xfId="0" applyNumberFormat="1" applyBorder="1" applyAlignment="1">
      <alignment horizontal="center"/>
    </xf>
    <xf numFmtId="3" fontId="7" fillId="0" borderId="1" xfId="18" applyNumberFormat="1" applyFont="1" applyFill="1" applyBorder="1" applyAlignment="1" applyProtection="1">
      <alignment horizontal="center" vertical="center" wrapText="1"/>
      <protection locked="0"/>
    </xf>
    <xf numFmtId="49" fontId="7" fillId="0" borderId="1" xfId="18" applyNumberFormat="1" applyFont="1" applyFill="1" applyBorder="1" applyAlignment="1" applyProtection="1">
      <alignment horizontal="left" vertical="center" wrapText="1"/>
    </xf>
    <xf numFmtId="0" fontId="7" fillId="0" borderId="1" xfId="18" applyFont="1" applyFill="1" applyBorder="1" applyAlignment="1" applyProtection="1">
      <alignment horizontal="center" vertical="center" wrapText="1"/>
    </xf>
    <xf numFmtId="49" fontId="9" fillId="0" borderId="1" xfId="0" applyNumberFormat="1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0" fillId="0" borderId="1" xfId="0" applyBorder="1" applyAlignment="1">
      <alignment horizontal="center"/>
    </xf>
    <xf numFmtId="49" fontId="3" fillId="0" borderId="1" xfId="0" applyNumberFormat="1" applyFont="1" applyBorder="1" applyAlignment="1">
      <alignment horizontal="left"/>
    </xf>
    <xf numFmtId="0" fontId="9" fillId="0" borderId="1" xfId="0" applyFont="1" applyBorder="1" applyAlignment="1">
      <alignment horizontal="left" vertical="top" wrapText="1"/>
    </xf>
    <xf numFmtId="0" fontId="9" fillId="0" borderId="1" xfId="1" applyFont="1" applyFill="1" applyBorder="1" applyAlignment="1" applyProtection="1">
      <alignment horizontal="center" vertical="top" wrapText="1"/>
      <protection locked="0"/>
    </xf>
    <xf numFmtId="0" fontId="7" fillId="0" borderId="1" xfId="1" applyFont="1" applyFill="1" applyBorder="1" applyAlignment="1" applyProtection="1">
      <alignment horizontal="center"/>
      <protection locked="0"/>
    </xf>
    <xf numFmtId="167" fontId="43" fillId="0" borderId="1" xfId="14" applyNumberFormat="1" applyFont="1" applyFill="1" applyBorder="1" applyAlignment="1" applyProtection="1">
      <alignment horizontal="right"/>
      <protection locked="0"/>
    </xf>
    <xf numFmtId="49" fontId="9" fillId="0" borderId="1" xfId="1" applyNumberFormat="1" applyFont="1" applyFill="1" applyBorder="1" applyAlignment="1" applyProtection="1">
      <alignment horizontal="left" vertical="top" wrapText="1"/>
      <protection locked="0"/>
    </xf>
    <xf numFmtId="0" fontId="9" fillId="0" borderId="1" xfId="5" applyFont="1" applyFill="1" applyBorder="1" applyAlignment="1" applyProtection="1">
      <alignment horizontal="center" vertical="center" wrapText="1"/>
      <protection locked="0"/>
    </xf>
    <xf numFmtId="49" fontId="9" fillId="0" borderId="1" xfId="5" applyNumberFormat="1" applyFont="1" applyFill="1" applyBorder="1" applyAlignment="1" applyProtection="1">
      <alignment horizontal="center" vertical="center" wrapText="1"/>
      <protection locked="0"/>
    </xf>
    <xf numFmtId="0" fontId="9" fillId="0" borderId="17" xfId="1" applyFont="1" applyFill="1" applyBorder="1" applyAlignment="1" applyProtection="1">
      <alignment horizontal="center" vertical="center" wrapText="1"/>
      <protection locked="0"/>
    </xf>
    <xf numFmtId="0" fontId="9" fillId="0" borderId="1" xfId="1" applyFont="1" applyFill="1" applyBorder="1" applyAlignment="1" applyProtection="1">
      <alignment horizontal="center" vertical="center" wrapText="1"/>
      <protection locked="0"/>
    </xf>
    <xf numFmtId="0" fontId="14" fillId="0" borderId="11" xfId="1" applyFont="1" applyFill="1" applyBorder="1" applyAlignment="1" applyProtection="1">
      <alignment horizontal="center" vertical="center" wrapText="1"/>
      <protection locked="0"/>
    </xf>
    <xf numFmtId="0" fontId="14" fillId="0" borderId="17" xfId="1" applyFont="1" applyFill="1" applyBorder="1" applyAlignment="1" applyProtection="1">
      <alignment horizontal="center" vertical="center" wrapText="1"/>
      <protection locked="0"/>
    </xf>
    <xf numFmtId="165" fontId="7" fillId="0" borderId="0" xfId="3" applyNumberFormat="1" applyFont="1" applyProtection="1">
      <protection locked="0"/>
    </xf>
    <xf numFmtId="168" fontId="7" fillId="0" borderId="0" xfId="3" applyNumberFormat="1" applyFont="1" applyProtection="1">
      <protection locked="0"/>
    </xf>
    <xf numFmtId="0" fontId="39" fillId="0" borderId="1" xfId="0" applyFont="1" applyBorder="1"/>
    <xf numFmtId="0" fontId="39" fillId="0" borderId="1" xfId="0" applyFont="1" applyBorder="1" applyAlignment="1">
      <alignment horizontal="center" vertical="center" wrapText="1"/>
    </xf>
    <xf numFmtId="49" fontId="43" fillId="0" borderId="1" xfId="4" applyNumberFormat="1" applyFont="1" applyBorder="1" applyAlignment="1" applyProtection="1">
      <alignment vertical="center" wrapText="1"/>
      <protection locked="0"/>
    </xf>
    <xf numFmtId="2" fontId="9" fillId="0" borderId="1" xfId="5" applyNumberFormat="1" applyFont="1" applyFill="1" applyBorder="1" applyAlignment="1" applyProtection="1">
      <alignment horizontal="center" vertical="center" wrapText="1"/>
      <protection locked="0"/>
    </xf>
    <xf numFmtId="0" fontId="0" fillId="2" borderId="1" xfId="0" applyFill="1" applyBorder="1"/>
    <xf numFmtId="2" fontId="9" fillId="0" borderId="13" xfId="5" applyNumberFormat="1" applyFont="1" applyBorder="1" applyAlignment="1" applyProtection="1">
      <alignment vertical="center" wrapText="1"/>
      <protection locked="0"/>
    </xf>
    <xf numFmtId="0" fontId="9" fillId="0" borderId="13" xfId="5" applyFont="1" applyBorder="1" applyAlignment="1" applyProtection="1">
      <alignment horizontal="center" vertical="center" wrapText="1"/>
      <protection locked="0"/>
    </xf>
    <xf numFmtId="167" fontId="42" fillId="0" borderId="13" xfId="8" applyNumberFormat="1" applyFont="1" applyFill="1" applyBorder="1" applyAlignment="1" applyProtection="1">
      <alignment vertical="center"/>
      <protection locked="0"/>
    </xf>
    <xf numFmtId="1" fontId="9" fillId="0" borderId="17" xfId="1" applyNumberFormat="1" applyFont="1" applyFill="1" applyBorder="1" applyAlignment="1" applyProtection="1">
      <alignment horizontal="left" vertical="center" wrapText="1"/>
      <protection locked="0"/>
    </xf>
    <xf numFmtId="49" fontId="9" fillId="0" borderId="17" xfId="1" applyNumberFormat="1" applyFont="1" applyFill="1" applyBorder="1" applyAlignment="1" applyProtection="1">
      <alignment horizontal="center" vertical="center" wrapText="1"/>
      <protection locked="0"/>
    </xf>
    <xf numFmtId="0" fontId="9" fillId="0" borderId="36" xfId="1" applyFont="1" applyFill="1" applyBorder="1" applyAlignment="1" applyProtection="1">
      <alignment horizontal="left" vertical="center" wrapText="1"/>
      <protection locked="0"/>
    </xf>
    <xf numFmtId="0" fontId="0" fillId="0" borderId="1" xfId="0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49" fontId="26" fillId="0" borderId="1" xfId="0" applyNumberFormat="1" applyFont="1" applyFill="1" applyBorder="1" applyAlignment="1" applyProtection="1">
      <alignment horizontal="right" vertical="top"/>
      <protection locked="0"/>
    </xf>
    <xf numFmtId="0" fontId="9" fillId="0" borderId="13" xfId="5" applyFont="1" applyFill="1" applyBorder="1" applyAlignment="1" applyProtection="1">
      <alignment horizontal="center" vertical="center" wrapText="1"/>
      <protection locked="0"/>
    </xf>
    <xf numFmtId="49" fontId="9" fillId="0" borderId="13" xfId="5" applyNumberFormat="1" applyFont="1" applyFill="1" applyBorder="1" applyAlignment="1" applyProtection="1">
      <alignment horizontal="center" vertical="center" wrapText="1"/>
      <protection locked="0"/>
    </xf>
    <xf numFmtId="4" fontId="15" fillId="0" borderId="12" xfId="1" applyNumberFormat="1" applyFont="1" applyFill="1" applyBorder="1" applyAlignment="1" applyProtection="1">
      <alignment horizontal="right" vertical="top" wrapText="1"/>
      <protection locked="0"/>
    </xf>
    <xf numFmtId="3" fontId="7" fillId="0" borderId="1" xfId="18" applyNumberFormat="1" applyFont="1" applyFill="1" applyBorder="1" applyAlignment="1" applyProtection="1">
      <alignment horizontal="right" vertical="center"/>
      <protection locked="0"/>
    </xf>
    <xf numFmtId="167" fontId="42" fillId="0" borderId="13" xfId="8" applyNumberFormat="1" applyFont="1" applyFill="1" applyBorder="1" applyProtection="1">
      <protection locked="0"/>
    </xf>
    <xf numFmtId="1" fontId="9" fillId="0" borderId="17" xfId="1" applyNumberFormat="1" applyFont="1" applyFill="1" applyBorder="1" applyAlignment="1" applyProtection="1">
      <alignment horizontal="left" vertical="top" wrapText="1"/>
      <protection locked="0"/>
    </xf>
    <xf numFmtId="49" fontId="9" fillId="0" borderId="17" xfId="1" applyNumberFormat="1" applyFont="1" applyFill="1" applyBorder="1" applyAlignment="1" applyProtection="1">
      <alignment horizontal="center" vertical="top" wrapText="1"/>
      <protection locked="0"/>
    </xf>
    <xf numFmtId="0" fontId="9" fillId="0" borderId="17" xfId="1" applyFont="1" applyFill="1" applyBorder="1" applyAlignment="1" applyProtection="1">
      <alignment horizontal="left" vertical="top" wrapText="1"/>
      <protection locked="0"/>
    </xf>
    <xf numFmtId="0" fontId="9" fillId="0" borderId="17" xfId="1" applyFont="1" applyFill="1" applyBorder="1" applyAlignment="1" applyProtection="1">
      <alignment horizontal="right" vertical="top" wrapText="1"/>
      <protection locked="0"/>
    </xf>
    <xf numFmtId="0" fontId="9" fillId="0" borderId="36" xfId="1" applyFont="1" applyFill="1" applyBorder="1" applyAlignment="1" applyProtection="1">
      <alignment horizontal="right" vertical="top" wrapText="1"/>
      <protection locked="0"/>
    </xf>
    <xf numFmtId="0" fontId="7" fillId="0" borderId="1" xfId="0" applyFont="1" applyFill="1" applyBorder="1" applyAlignment="1" applyProtection="1">
      <alignment horizontal="right"/>
      <protection locked="0"/>
    </xf>
    <xf numFmtId="0" fontId="9" fillId="0" borderId="39" xfId="1" applyFont="1" applyFill="1" applyBorder="1" applyAlignment="1" applyProtection="1">
      <alignment horizontal="right" vertical="top" wrapText="1"/>
      <protection locked="0"/>
    </xf>
    <xf numFmtId="0" fontId="7" fillId="0" borderId="1" xfId="0" applyNumberFormat="1" applyFont="1" applyFill="1" applyBorder="1" applyAlignment="1" applyProtection="1">
      <alignment horizontal="right" vertical="top"/>
      <protection locked="0"/>
    </xf>
    <xf numFmtId="0" fontId="9" fillId="0" borderId="1" xfId="1" applyFont="1" applyFill="1" applyBorder="1" applyAlignment="1" applyProtection="1">
      <alignment horizontal="right" vertical="top" wrapText="1"/>
      <protection locked="0"/>
    </xf>
    <xf numFmtId="0" fontId="7" fillId="0" borderId="1" xfId="0" applyFont="1" applyFill="1" applyBorder="1" applyAlignment="1" applyProtection="1">
      <alignment horizontal="right" vertical="top"/>
      <protection locked="0"/>
    </xf>
    <xf numFmtId="0" fontId="9" fillId="0" borderId="1" xfId="1" applyFont="1" applyFill="1" applyBorder="1" applyAlignment="1" applyProtection="1">
      <alignment vertical="top" wrapText="1"/>
      <protection locked="0"/>
    </xf>
    <xf numFmtId="0" fontId="9" fillId="0" borderId="36" xfId="1" applyFont="1" applyFill="1" applyBorder="1" applyAlignment="1" applyProtection="1">
      <alignment horizontal="left" vertical="top" wrapText="1"/>
      <protection locked="0"/>
    </xf>
    <xf numFmtId="1" fontId="9" fillId="0" borderId="18" xfId="1" applyNumberFormat="1" applyFont="1" applyFill="1" applyBorder="1" applyAlignment="1" applyProtection="1">
      <alignment horizontal="left" vertical="center" wrapText="1"/>
      <protection locked="0"/>
    </xf>
    <xf numFmtId="49" fontId="9" fillId="0" borderId="18" xfId="1" applyNumberFormat="1" applyFont="1" applyFill="1" applyBorder="1" applyAlignment="1" applyProtection="1">
      <alignment horizontal="center" vertical="center" wrapText="1"/>
      <protection locked="0"/>
    </xf>
    <xf numFmtId="0" fontId="26" fillId="0" borderId="1" xfId="0" applyNumberFormat="1" applyFont="1" applyFill="1" applyBorder="1" applyAlignment="1" applyProtection="1">
      <alignment horizontal="right" vertical="top"/>
      <protection locked="0"/>
    </xf>
    <xf numFmtId="167" fontId="42" fillId="0" borderId="1" xfId="8" applyNumberFormat="1" applyFont="1" applyFill="1" applyBorder="1" applyAlignment="1" applyProtection="1">
      <alignment vertical="center"/>
      <protection locked="0"/>
    </xf>
    <xf numFmtId="1" fontId="9" fillId="0" borderId="1" xfId="1" applyNumberFormat="1" applyFont="1" applyFill="1" applyBorder="1" applyAlignment="1" applyProtection="1">
      <alignment horizontal="left" vertical="center" wrapText="1"/>
      <protection locked="0"/>
    </xf>
    <xf numFmtId="49" fontId="9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9" fillId="0" borderId="38" xfId="1" applyFont="1" applyFill="1" applyBorder="1" applyAlignment="1" applyProtection="1">
      <alignment horizontal="left" vertical="center" wrapText="1"/>
      <protection locked="0"/>
    </xf>
    <xf numFmtId="167" fontId="42" fillId="0" borderId="1" xfId="9" applyNumberFormat="1" applyFont="1" applyFill="1" applyBorder="1" applyAlignment="1" applyProtection="1">
      <alignment vertical="center"/>
      <protection locked="0"/>
    </xf>
    <xf numFmtId="167" fontId="45" fillId="0" borderId="13" xfId="8" applyNumberFormat="1" applyFont="1" applyFill="1" applyBorder="1" applyProtection="1">
      <protection locked="0"/>
    </xf>
    <xf numFmtId="1" fontId="17" fillId="0" borderId="17" xfId="1" applyNumberFormat="1" applyFont="1" applyFill="1" applyBorder="1" applyAlignment="1" applyProtection="1">
      <alignment horizontal="left" vertical="center" wrapText="1"/>
      <protection locked="0"/>
    </xf>
    <xf numFmtId="49" fontId="17" fillId="0" borderId="17" xfId="1" applyNumberFormat="1" applyFont="1" applyFill="1" applyBorder="1" applyAlignment="1" applyProtection="1">
      <alignment horizontal="center" vertical="center" wrapText="1"/>
      <protection locked="0"/>
    </xf>
    <xf numFmtId="0" fontId="25" fillId="0" borderId="17" xfId="1" applyFont="1" applyFill="1" applyBorder="1" applyAlignment="1" applyProtection="1">
      <alignment horizontal="left" vertical="top" wrapText="1"/>
      <protection locked="0"/>
    </xf>
    <xf numFmtId="0" fontId="25" fillId="0" borderId="36" xfId="1" applyFont="1" applyFill="1" applyBorder="1" applyAlignment="1" applyProtection="1">
      <alignment horizontal="right" vertical="top" wrapText="1"/>
      <protection locked="0"/>
    </xf>
    <xf numFmtId="0" fontId="27" fillId="0" borderId="3" xfId="0" applyFont="1" applyFill="1" applyBorder="1" applyAlignment="1">
      <alignment horizontal="right"/>
    </xf>
    <xf numFmtId="0" fontId="0" fillId="0" borderId="3" xfId="0" applyNumberFormat="1" applyFill="1" applyBorder="1" applyAlignment="1">
      <alignment horizontal="right"/>
    </xf>
    <xf numFmtId="0" fontId="7" fillId="0" borderId="1" xfId="0" applyNumberFormat="1" applyFont="1" applyFill="1" applyBorder="1" applyAlignment="1" applyProtection="1">
      <alignment horizontal="right"/>
      <protection locked="0"/>
    </xf>
    <xf numFmtId="167" fontId="45" fillId="0" borderId="1" xfId="8" applyNumberFormat="1" applyFont="1" applyFill="1" applyBorder="1" applyProtection="1">
      <protection locked="0"/>
    </xf>
    <xf numFmtId="49" fontId="9" fillId="0" borderId="1" xfId="1" applyNumberFormat="1" applyFont="1" applyFill="1" applyBorder="1" applyAlignment="1" applyProtection="1">
      <alignment horizontal="center" vertical="top" wrapText="1"/>
      <protection locked="0"/>
    </xf>
    <xf numFmtId="0" fontId="25" fillId="0" borderId="1" xfId="1" applyFont="1" applyFill="1" applyBorder="1" applyAlignment="1" applyProtection="1">
      <alignment horizontal="left" vertical="top" wrapText="1"/>
      <protection locked="0"/>
    </xf>
    <xf numFmtId="167" fontId="45" fillId="0" borderId="1" xfId="8" applyNumberFormat="1" applyFont="1" applyFill="1" applyBorder="1" applyAlignment="1" applyProtection="1">
      <alignment vertical="center"/>
      <protection locked="0"/>
    </xf>
    <xf numFmtId="49" fontId="9" fillId="0" borderId="1" xfId="1" applyNumberFormat="1" applyFont="1" applyFill="1" applyBorder="1" applyAlignment="1" applyProtection="1">
      <alignment horizontal="left" vertical="center" wrapText="1"/>
      <protection locked="0"/>
    </xf>
    <xf numFmtId="0" fontId="9" fillId="0" borderId="1" xfId="1" applyFont="1" applyFill="1" applyBorder="1" applyAlignment="1" applyProtection="1">
      <alignment horizontal="right" vertical="center" wrapText="1"/>
      <protection locked="0"/>
    </xf>
    <xf numFmtId="0" fontId="7" fillId="0" borderId="1" xfId="0" applyFont="1" applyFill="1" applyBorder="1" applyAlignment="1" applyProtection="1">
      <alignment horizontal="right" vertical="center"/>
      <protection locked="0"/>
    </xf>
    <xf numFmtId="0" fontId="35" fillId="0" borderId="1" xfId="0" applyFont="1" applyFill="1" applyBorder="1" applyAlignment="1">
      <alignment horizontal="left" vertical="top" wrapText="1"/>
    </xf>
    <xf numFmtId="49" fontId="35" fillId="0" borderId="1" xfId="0" applyNumberFormat="1" applyFont="1" applyFill="1" applyBorder="1" applyAlignment="1">
      <alignment horizontal="center" vertical="center" wrapText="1"/>
    </xf>
    <xf numFmtId="2" fontId="28" fillId="0" borderId="1" xfId="1" applyNumberFormat="1" applyFont="1" applyFill="1" applyBorder="1" applyAlignment="1" applyProtection="1">
      <alignment horizontal="right" vertical="top" wrapText="1"/>
      <protection locked="0"/>
    </xf>
    <xf numFmtId="0" fontId="28" fillId="0" borderId="1" xfId="1" applyFont="1" applyFill="1" applyBorder="1" applyAlignment="1" applyProtection="1">
      <alignment horizontal="right" vertical="top" wrapText="1"/>
      <protection locked="0"/>
    </xf>
    <xf numFmtId="14" fontId="28" fillId="0" borderId="1" xfId="0" applyNumberFormat="1" applyFont="1" applyFill="1" applyBorder="1" applyAlignment="1">
      <alignment vertical="top"/>
    </xf>
    <xf numFmtId="0" fontId="28" fillId="0" borderId="1" xfId="1" applyFont="1" applyFill="1" applyBorder="1" applyProtection="1">
      <protection locked="0"/>
    </xf>
    <xf numFmtId="1" fontId="9" fillId="0" borderId="1" xfId="1" applyNumberFormat="1" applyFont="1" applyFill="1" applyBorder="1" applyAlignment="1" applyProtection="1">
      <alignment vertical="top" wrapText="1"/>
      <protection locked="0"/>
    </xf>
    <xf numFmtId="49" fontId="9" fillId="0" borderId="1" xfId="1" applyNumberFormat="1" applyFont="1" applyFill="1" applyBorder="1" applyAlignment="1" applyProtection="1">
      <alignment horizontal="right" vertical="top" wrapText="1"/>
      <protection locked="0"/>
    </xf>
    <xf numFmtId="0" fontId="41" fillId="0" borderId="43" xfId="0" applyNumberFormat="1" applyFont="1" applyBorder="1" applyAlignment="1">
      <alignment horizontal="left" wrapText="1"/>
    </xf>
    <xf numFmtId="0" fontId="7" fillId="0" borderId="1" xfId="18" applyFont="1" applyFill="1" applyBorder="1" applyAlignment="1" applyProtection="1">
      <alignment vertical="center" wrapText="1"/>
    </xf>
    <xf numFmtId="3" fontId="7" fillId="2" borderId="1" xfId="18" applyNumberFormat="1" applyFont="1" applyFill="1" applyBorder="1" applyAlignment="1" applyProtection="1">
      <alignment vertical="center" wrapText="1"/>
      <protection locked="0"/>
    </xf>
    <xf numFmtId="0" fontId="0" fillId="0" borderId="1" xfId="0" applyFill="1" applyBorder="1" applyAlignment="1">
      <alignment horizontal="center" vertical="center" wrapText="1"/>
    </xf>
    <xf numFmtId="0" fontId="43" fillId="0" borderId="1" xfId="5" applyFont="1" applyFill="1" applyBorder="1" applyAlignment="1" applyProtection="1">
      <alignment vertical="center" wrapText="1"/>
      <protection locked="0"/>
    </xf>
    <xf numFmtId="49" fontId="41" fillId="0" borderId="44" xfId="0" applyNumberFormat="1" applyFont="1" applyBorder="1" applyAlignment="1">
      <alignment horizontal="left" wrapText="1"/>
    </xf>
    <xf numFmtId="0" fontId="42" fillId="0" borderId="24" xfId="8" applyFont="1" applyBorder="1" applyAlignment="1" applyProtection="1">
      <alignment wrapText="1"/>
      <protection locked="0"/>
    </xf>
    <xf numFmtId="0" fontId="41" fillId="0" borderId="44" xfId="0" applyNumberFormat="1" applyFont="1" applyBorder="1" applyAlignment="1">
      <alignment horizontal="left" wrapText="1"/>
    </xf>
    <xf numFmtId="14" fontId="17" fillId="0" borderId="1" xfId="8" applyNumberFormat="1" applyFont="1" applyBorder="1" applyProtection="1">
      <protection locked="0"/>
    </xf>
    <xf numFmtId="0" fontId="46" fillId="0" borderId="1" xfId="0" applyFont="1" applyFill="1" applyBorder="1"/>
    <xf numFmtId="49" fontId="46" fillId="0" borderId="1" xfId="0" applyNumberFormat="1" applyFont="1" applyFill="1" applyBorder="1"/>
    <xf numFmtId="49" fontId="7" fillId="0" borderId="1" xfId="18" applyNumberFormat="1" applyFont="1" applyFill="1" applyBorder="1" applyAlignment="1" applyProtection="1">
      <alignment vertical="center" wrapText="1"/>
    </xf>
    <xf numFmtId="0" fontId="46" fillId="0" borderId="1" xfId="0" applyFont="1" applyBorder="1" applyAlignment="1"/>
    <xf numFmtId="49" fontId="3" fillId="0" borderId="1" xfId="0" applyNumberFormat="1" applyFont="1" applyBorder="1" applyAlignment="1"/>
    <xf numFmtId="49" fontId="46" fillId="0" borderId="1" xfId="0" applyNumberFormat="1" applyFont="1" applyBorder="1" applyAlignment="1"/>
    <xf numFmtId="3" fontId="7" fillId="0" borderId="1" xfId="18" applyNumberFormat="1" applyFont="1" applyFill="1" applyBorder="1" applyAlignment="1" applyProtection="1">
      <alignment vertical="center" wrapText="1"/>
      <protection locked="0"/>
    </xf>
    <xf numFmtId="0" fontId="46" fillId="0" borderId="1" xfId="0" applyFont="1" applyFill="1" applyBorder="1" applyAlignment="1"/>
    <xf numFmtId="49" fontId="46" fillId="0" borderId="1" xfId="0" applyNumberFormat="1" applyFont="1" applyFill="1" applyBorder="1" applyAlignment="1"/>
    <xf numFmtId="3" fontId="7" fillId="5" borderId="1" xfId="18" applyNumberFormat="1" applyFont="1" applyFill="1" applyBorder="1" applyAlignment="1" applyProtection="1">
      <alignment vertical="center" wrapText="1"/>
      <protection locked="0"/>
    </xf>
    <xf numFmtId="0" fontId="7" fillId="0" borderId="1" xfId="18" applyFont="1" applyFill="1" applyBorder="1" applyAlignment="1" applyProtection="1">
      <alignment wrapText="1"/>
    </xf>
    <xf numFmtId="14" fontId="17" fillId="0" borderId="1" xfId="8" applyNumberFormat="1" applyFont="1" applyBorder="1" applyAlignment="1" applyProtection="1">
      <alignment horizontal="right"/>
      <protection locked="0"/>
    </xf>
    <xf numFmtId="0" fontId="9" fillId="0" borderId="1" xfId="5" applyNumberFormat="1" applyFont="1" applyFill="1" applyBorder="1" applyAlignment="1" applyProtection="1">
      <alignment horizontal="center" vertical="center" wrapText="1"/>
      <protection locked="0"/>
    </xf>
    <xf numFmtId="0" fontId="9" fillId="0" borderId="24" xfId="5" applyFont="1" applyFill="1" applyBorder="1" applyAlignment="1" applyProtection="1">
      <alignment vertical="center" wrapText="1"/>
      <protection locked="0"/>
    </xf>
    <xf numFmtId="0" fontId="9" fillId="0" borderId="24" xfId="5" applyFont="1" applyFill="1" applyBorder="1" applyAlignment="1" applyProtection="1">
      <alignment horizontal="center" vertical="center" wrapText="1"/>
      <protection locked="0"/>
    </xf>
    <xf numFmtId="0" fontId="9" fillId="0" borderId="24" xfId="5" applyNumberFormat="1" applyFont="1" applyFill="1" applyBorder="1" applyAlignment="1" applyProtection="1">
      <alignment horizontal="center" vertical="center" wrapText="1"/>
      <protection locked="0"/>
    </xf>
    <xf numFmtId="49" fontId="1" fillId="0" borderId="0" xfId="0" applyNumberFormat="1" applyFont="1" applyFill="1" applyAlignment="1">
      <alignment horizontal="center" vertical="center" wrapText="1"/>
    </xf>
    <xf numFmtId="49" fontId="0" fillId="0" borderId="23" xfId="0" applyNumberFormat="1" applyFill="1" applyBorder="1" applyAlignment="1">
      <alignment horizontal="right" vertical="center" wrapText="1"/>
    </xf>
    <xf numFmtId="0" fontId="0" fillId="0" borderId="23" xfId="0" applyFill="1" applyBorder="1" applyAlignment="1">
      <alignment horizontal="left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49" fontId="1" fillId="0" borderId="13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left" vertical="center" wrapText="1"/>
    </xf>
    <xf numFmtId="49" fontId="1" fillId="0" borderId="13" xfId="0" applyNumberFormat="1" applyFont="1" applyFill="1" applyBorder="1" applyAlignment="1">
      <alignment horizontal="right" vertical="center" wrapText="1"/>
    </xf>
    <xf numFmtId="49" fontId="1" fillId="0" borderId="1" xfId="0" applyNumberFormat="1" applyFont="1" applyFill="1" applyBorder="1" applyAlignment="1">
      <alignment horizontal="center"/>
    </xf>
    <xf numFmtId="2" fontId="43" fillId="0" borderId="1" xfId="5" applyNumberFormat="1" applyFont="1" applyFill="1" applyBorder="1" applyAlignment="1" applyProtection="1">
      <alignment horizontal="center" vertical="center" wrapText="1"/>
      <protection locked="0"/>
    </xf>
    <xf numFmtId="49" fontId="43" fillId="0" borderId="1" xfId="5" applyNumberFormat="1" applyFont="1" applyFill="1" applyBorder="1" applyAlignment="1" applyProtection="1">
      <alignment horizontal="center" vertical="center" wrapText="1"/>
      <protection locked="0"/>
    </xf>
    <xf numFmtId="0" fontId="43" fillId="0" borderId="13" xfId="5" applyFont="1" applyFill="1" applyBorder="1" applyAlignment="1" applyProtection="1">
      <alignment vertical="center" wrapText="1"/>
      <protection locked="0"/>
    </xf>
    <xf numFmtId="2" fontId="7" fillId="0" borderId="1" xfId="5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/>
    <xf numFmtId="0" fontId="0" fillId="0" borderId="1" xfId="0" applyFill="1" applyBorder="1"/>
    <xf numFmtId="3" fontId="7" fillId="0" borderId="1" xfId="18" applyNumberFormat="1" applyFont="1" applyFill="1" applyBorder="1" applyAlignment="1" applyProtection="1">
      <alignment horizontal="right" vertical="center" wrapText="1"/>
      <protection locked="0"/>
    </xf>
    <xf numFmtId="1" fontId="12" fillId="0" borderId="1" xfId="0" applyNumberFormat="1" applyFont="1" applyFill="1" applyBorder="1" applyProtection="1"/>
    <xf numFmtId="0" fontId="9" fillId="0" borderId="37" xfId="1" applyFont="1" applyFill="1" applyBorder="1" applyAlignment="1" applyProtection="1">
      <alignment vertical="top" wrapText="1"/>
      <protection locked="0"/>
    </xf>
    <xf numFmtId="0" fontId="9" fillId="0" borderId="39" xfId="1" applyFont="1" applyFill="1" applyBorder="1" applyAlignment="1" applyProtection="1">
      <alignment vertical="top" wrapText="1"/>
      <protection locked="0"/>
    </xf>
    <xf numFmtId="0" fontId="9" fillId="0" borderId="17" xfId="1" applyFont="1" applyFill="1" applyBorder="1" applyAlignment="1" applyProtection="1">
      <alignment vertical="top" wrapText="1"/>
      <protection locked="0"/>
    </xf>
    <xf numFmtId="49" fontId="9" fillId="0" borderId="2" xfId="1" applyNumberFormat="1" applyFont="1" applyFill="1" applyBorder="1" applyAlignment="1" applyProtection="1">
      <alignment horizontal="right" vertical="top" wrapText="1"/>
      <protection locked="0"/>
    </xf>
    <xf numFmtId="0" fontId="0" fillId="0" borderId="2" xfId="0" applyFill="1" applyBorder="1" applyAlignment="1"/>
    <xf numFmtId="0" fontId="0" fillId="0" borderId="1" xfId="0" applyFill="1" applyBorder="1" applyAlignment="1"/>
    <xf numFmtId="0" fontId="9" fillId="0" borderId="1" xfId="1" applyFont="1" applyFill="1" applyBorder="1" applyAlignment="1" applyProtection="1">
      <alignment vertical="center" wrapText="1"/>
      <protection locked="0"/>
    </xf>
    <xf numFmtId="0" fontId="19" fillId="3" borderId="40" xfId="8" applyFont="1" applyFill="1" applyBorder="1" applyAlignment="1" applyProtection="1">
      <alignment horizontal="center"/>
    </xf>
    <xf numFmtId="0" fontId="19" fillId="3" borderId="41" xfId="8" applyFont="1" applyFill="1" applyBorder="1" applyAlignment="1" applyProtection="1">
      <alignment horizontal="center"/>
    </xf>
    <xf numFmtId="0" fontId="19" fillId="3" borderId="42" xfId="8" applyFont="1" applyFill="1" applyBorder="1" applyAlignment="1" applyProtection="1">
      <alignment horizontal="center"/>
    </xf>
    <xf numFmtId="14" fontId="7" fillId="0" borderId="0" xfId="18" applyNumberFormat="1" applyFont="1" applyFill="1" applyBorder="1" applyAlignment="1" applyProtection="1">
      <alignment horizontal="center" vertical="center"/>
    </xf>
    <xf numFmtId="0" fontId="7" fillId="0" borderId="0" xfId="18" applyFont="1" applyFill="1" applyBorder="1" applyAlignment="1" applyProtection="1">
      <alignment horizontal="center" vertical="center"/>
    </xf>
    <xf numFmtId="0" fontId="7" fillId="6" borderId="0" xfId="18" applyFont="1" applyFill="1" applyAlignment="1" applyProtection="1">
      <alignment horizontal="center" vertical="center"/>
    </xf>
    <xf numFmtId="0" fontId="7" fillId="6" borderId="0" xfId="18" applyFont="1" applyFill="1" applyBorder="1" applyAlignment="1" applyProtection="1">
      <alignment horizontal="center" vertical="center"/>
    </xf>
    <xf numFmtId="0" fontId="7" fillId="3" borderId="0" xfId="18" applyFont="1" applyFill="1" applyAlignment="1" applyProtection="1">
      <alignment horizontal="right" vertical="center"/>
    </xf>
    <xf numFmtId="0" fontId="9" fillId="3" borderId="1" xfId="4" applyFont="1" applyFill="1" applyBorder="1" applyAlignment="1" applyProtection="1">
      <alignment horizontal="center" vertical="center" wrapText="1"/>
    </xf>
    <xf numFmtId="0" fontId="7" fillId="0" borderId="10" xfId="0" applyFont="1" applyBorder="1" applyAlignment="1" applyProtection="1">
      <alignment horizontal="center"/>
      <protection locked="0"/>
    </xf>
    <xf numFmtId="0" fontId="9" fillId="0" borderId="0" xfId="5" applyFont="1" applyBorder="1" applyAlignment="1" applyProtection="1">
      <alignment horizontal="center" vertical="center" wrapText="1"/>
      <protection locked="0"/>
    </xf>
    <xf numFmtId="0" fontId="9" fillId="0" borderId="23" xfId="4" applyFont="1" applyBorder="1" applyAlignment="1" applyProtection="1">
      <alignment horizontal="center" wrapText="1"/>
      <protection locked="0"/>
    </xf>
    <xf numFmtId="0" fontId="9" fillId="0" borderId="24" xfId="4" applyFont="1" applyBorder="1" applyAlignment="1" applyProtection="1">
      <alignment horizontal="center" wrapText="1"/>
      <protection locked="0"/>
    </xf>
    <xf numFmtId="0" fontId="9" fillId="0" borderId="13" xfId="4" applyFont="1" applyBorder="1" applyAlignment="1" applyProtection="1">
      <alignment horizontal="center" wrapText="1"/>
      <protection locked="0"/>
    </xf>
  </cellXfs>
  <cellStyles count="19">
    <cellStyle name="Normal" xfId="0" builtinId="0"/>
    <cellStyle name="Normal 2" xfId="1"/>
    <cellStyle name="Normal 2 3" xfId="2"/>
    <cellStyle name="Normal 3" xfId="3"/>
    <cellStyle name="Normal 4" xfId="4"/>
    <cellStyle name="Normal 4 2" xfId="5"/>
    <cellStyle name="Normal 4 2 2" xfId="6"/>
    <cellStyle name="Normal 4 3" xfId="7"/>
    <cellStyle name="Normal 5" xfId="8"/>
    <cellStyle name="Normal 5 2" xfId="9"/>
    <cellStyle name="Normal 5 2 2" xfId="10"/>
    <cellStyle name="Normal 5 2 3" xfId="11"/>
    <cellStyle name="Normal 5 2 3 2" xfId="12"/>
    <cellStyle name="Normal 5 2 4" xfId="13"/>
    <cellStyle name="Normal 5 3" xfId="14"/>
    <cellStyle name="Normal 5 3 2" xfId="15"/>
    <cellStyle name="Normal 5 4" xfId="16"/>
    <cellStyle name="Normal 6" xfId="17"/>
    <cellStyle name="Normal_FORMEBI" xfId="1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2" name="Straight Connector 1"/>
        <xdr:cNvCxnSpPr/>
      </xdr:nvCxnSpPr>
      <xdr:spPr>
        <a:xfrm>
          <a:off x="1085850" y="80010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3" name="Straight Connector 2"/>
        <xdr:cNvCxnSpPr/>
      </xdr:nvCxnSpPr>
      <xdr:spPr>
        <a:xfrm>
          <a:off x="3829575" y="801052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857250" y="176403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610494" y="17649825"/>
          <a:ext cx="21732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78390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7848600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81</xdr:row>
      <xdr:rowOff>171450</xdr:rowOff>
    </xdr:from>
    <xdr:to>
      <xdr:col>1</xdr:col>
      <xdr:colOff>1495425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205930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81</xdr:row>
      <xdr:rowOff>180975</xdr:rowOff>
    </xdr:from>
    <xdr:to>
      <xdr:col>2</xdr:col>
      <xdr:colOff>554556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2060257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171450</xdr:rowOff>
    </xdr:from>
    <xdr:to>
      <xdr:col>1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125920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30</xdr:row>
      <xdr:rowOff>180975</xdr:rowOff>
    </xdr:from>
    <xdr:to>
      <xdr:col>2</xdr:col>
      <xdr:colOff>554556</xdr:colOff>
      <xdr:row>30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12601575"/>
          <a:ext cx="34591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43</xdr:row>
      <xdr:rowOff>171450</xdr:rowOff>
    </xdr:from>
    <xdr:to>
      <xdr:col>2</xdr:col>
      <xdr:colOff>1495425</xdr:colOff>
      <xdr:row>43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25</xdr:row>
      <xdr:rowOff>171450</xdr:rowOff>
    </xdr:from>
    <xdr:to>
      <xdr:col>2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1705689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25</xdr:row>
      <xdr:rowOff>152400</xdr:rowOff>
    </xdr:from>
    <xdr:to>
      <xdr:col>7</xdr:col>
      <xdr:colOff>9525</xdr:colOff>
      <xdr:row>25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1705670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205930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2060257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31</xdr:row>
      <xdr:rowOff>171450</xdr:rowOff>
    </xdr:from>
    <xdr:to>
      <xdr:col>1</xdr:col>
      <xdr:colOff>1495425</xdr:colOff>
      <xdr:row>31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93535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31</xdr:row>
      <xdr:rowOff>180975</xdr:rowOff>
    </xdr:from>
    <xdr:to>
      <xdr:col>2</xdr:col>
      <xdr:colOff>554556</xdr:colOff>
      <xdr:row>31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9363075"/>
          <a:ext cx="34591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artiis%20angarisi%2020.10.2012-31.10.2012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.p.g.%20%20q.o.%20finansuri%20angarisi%20%2022.07.2013-11.08.2013w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liuri%20deklaraciis%20formebi%20axal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  <sheetName val="Sheet1"/>
      <sheetName val="Sheet2"/>
      <sheetName val="Sheet3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 "/>
      <sheetName val="ფორმა N2"/>
      <sheetName val="ფორმა N3"/>
      <sheetName val="ფორმა 5.2 "/>
      <sheetName val="ფორმა N5.3"/>
      <sheetName val="ფორმა 5.4"/>
      <sheetName val="ფორმა N5  (ხარჯებიფონდის გარდა)"/>
      <sheetName val="ფორმა N5 "/>
      <sheetName val="ფორმა N5.1 (ფონდის გარდა)"/>
      <sheetName val="ფორმა N5.1"/>
      <sheetName val="ფორმა N7  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 "/>
      <sheetName val="ფორმა 9.5"/>
      <sheetName val="ფორმა 9.6"/>
      <sheetName val="ფორმა 9.7  "/>
      <sheetName val="ფორმა N9.7.1"/>
      <sheetName val="Valid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64"/>
  <sheetViews>
    <sheetView showGridLines="0" view="pageBreakPreview" topLeftCell="A34" zoomScale="70" zoomScaleSheetLayoutView="70" workbookViewId="0">
      <selection activeCell="M3" sqref="M3"/>
    </sheetView>
  </sheetViews>
  <sheetFormatPr defaultRowHeight="15"/>
  <cols>
    <col min="1" max="1" width="6.28515625" style="61" bestFit="1" customWidth="1"/>
    <col min="2" max="2" width="13.140625" style="61" customWidth="1"/>
    <col min="3" max="3" width="17.5703125" style="61" bestFit="1" customWidth="1"/>
    <col min="4" max="4" width="15.140625" style="61" customWidth="1"/>
    <col min="5" max="6" width="18.5703125" style="61" customWidth="1"/>
    <col min="7" max="9" width="19.140625" style="73" customWidth="1"/>
    <col min="10" max="11" width="17.42578125" style="61" customWidth="1"/>
    <col min="12" max="12" width="16.7109375" style="61" customWidth="1"/>
    <col min="13" max="13" width="28.140625" style="61" customWidth="1"/>
    <col min="14" max="16384" width="9.140625" style="338"/>
  </cols>
  <sheetData>
    <row r="1" spans="1:256" s="87" customFormat="1">
      <c r="A1" s="90" t="s">
        <v>167</v>
      </c>
      <c r="B1" s="117"/>
      <c r="C1" s="117"/>
      <c r="D1" s="117"/>
      <c r="E1" s="118"/>
      <c r="F1" s="119"/>
      <c r="G1" s="121"/>
      <c r="H1" s="131"/>
      <c r="I1" s="90"/>
      <c r="J1" s="117"/>
      <c r="K1" s="118"/>
      <c r="L1" s="118"/>
      <c r="M1" s="294" t="s">
        <v>447</v>
      </c>
      <c r="N1" s="337"/>
      <c r="O1" s="337"/>
      <c r="P1" s="337"/>
      <c r="Q1" s="337"/>
      <c r="R1" s="337"/>
      <c r="S1" s="337"/>
      <c r="T1" s="337"/>
      <c r="U1" s="337"/>
      <c r="V1" s="337"/>
      <c r="W1" s="337"/>
      <c r="X1" s="337"/>
      <c r="Y1" s="337"/>
      <c r="Z1" s="337"/>
      <c r="AA1" s="337"/>
      <c r="AB1" s="337"/>
      <c r="AC1" s="337"/>
      <c r="AD1" s="337"/>
      <c r="AE1" s="337"/>
      <c r="AF1" s="337"/>
      <c r="AG1" s="337"/>
      <c r="AH1" s="337"/>
      <c r="AI1" s="337"/>
      <c r="AJ1" s="337"/>
      <c r="AK1" s="337"/>
      <c r="AL1" s="337"/>
      <c r="AM1" s="337"/>
      <c r="AN1" s="337"/>
      <c r="AO1" s="337"/>
      <c r="AP1" s="337"/>
      <c r="AQ1" s="337"/>
      <c r="AR1" s="337"/>
      <c r="AS1" s="337"/>
      <c r="AT1" s="337"/>
      <c r="AU1" s="337"/>
      <c r="AV1" s="337"/>
      <c r="AW1" s="337"/>
      <c r="AX1" s="337"/>
      <c r="AY1" s="337"/>
      <c r="AZ1" s="337"/>
      <c r="BA1" s="337"/>
      <c r="BB1" s="337"/>
      <c r="BC1" s="337"/>
      <c r="BD1" s="337"/>
      <c r="BE1" s="337"/>
      <c r="BF1" s="337"/>
      <c r="BG1" s="337"/>
      <c r="BH1" s="337"/>
      <c r="BI1" s="337"/>
      <c r="BJ1" s="337"/>
      <c r="BK1" s="337"/>
      <c r="BL1" s="337"/>
      <c r="BM1" s="337"/>
      <c r="BN1" s="337"/>
      <c r="BO1" s="337"/>
      <c r="BP1" s="337"/>
      <c r="BQ1" s="337"/>
      <c r="BR1" s="337"/>
      <c r="BS1" s="337"/>
      <c r="BT1" s="337"/>
      <c r="BU1" s="337"/>
      <c r="BV1" s="337"/>
      <c r="BW1" s="337"/>
      <c r="BX1" s="337"/>
      <c r="BY1" s="337"/>
      <c r="BZ1" s="337"/>
      <c r="CA1" s="337"/>
      <c r="CB1" s="337"/>
      <c r="CC1" s="337"/>
      <c r="CD1" s="337"/>
      <c r="CE1" s="337"/>
      <c r="CF1" s="337"/>
      <c r="CG1" s="337"/>
      <c r="CH1" s="337"/>
      <c r="CI1" s="337"/>
      <c r="CJ1" s="337"/>
      <c r="CK1" s="337"/>
      <c r="CL1" s="337"/>
      <c r="CM1" s="337"/>
      <c r="CN1" s="337"/>
      <c r="CO1" s="337"/>
      <c r="CP1" s="337"/>
      <c r="CQ1" s="337"/>
      <c r="CR1" s="337"/>
      <c r="CS1" s="337"/>
      <c r="CT1" s="337"/>
      <c r="CU1" s="337"/>
      <c r="CV1" s="337"/>
      <c r="CW1" s="337"/>
      <c r="CX1" s="337"/>
      <c r="CY1" s="337"/>
      <c r="CZ1" s="337"/>
      <c r="DA1" s="337"/>
      <c r="DB1" s="337"/>
      <c r="DC1" s="337"/>
      <c r="DD1" s="337"/>
      <c r="DE1" s="337"/>
      <c r="DF1" s="337"/>
      <c r="DG1" s="337"/>
      <c r="DH1" s="337"/>
      <c r="DI1" s="337"/>
      <c r="DJ1" s="337"/>
      <c r="DK1" s="337"/>
      <c r="DL1" s="337"/>
      <c r="DM1" s="337"/>
      <c r="DN1" s="337"/>
      <c r="DO1" s="337"/>
      <c r="DP1" s="337"/>
      <c r="DQ1" s="337"/>
      <c r="DR1" s="337"/>
      <c r="DS1" s="337"/>
      <c r="DT1" s="337"/>
      <c r="DU1" s="337"/>
      <c r="DV1" s="337"/>
      <c r="DW1" s="337"/>
      <c r="DX1" s="337"/>
      <c r="DY1" s="337"/>
      <c r="DZ1" s="337"/>
      <c r="EA1" s="337"/>
      <c r="EB1" s="337"/>
      <c r="EC1" s="337"/>
      <c r="ED1" s="337"/>
      <c r="EE1" s="337"/>
      <c r="EF1" s="337"/>
      <c r="EG1" s="337"/>
      <c r="EH1" s="337"/>
      <c r="EI1" s="337"/>
      <c r="EJ1" s="337"/>
      <c r="EK1" s="337"/>
      <c r="EL1" s="337"/>
      <c r="EM1" s="337"/>
      <c r="EN1" s="337"/>
      <c r="EO1" s="337"/>
      <c r="EP1" s="337"/>
      <c r="EQ1" s="337"/>
      <c r="ER1" s="337"/>
      <c r="ES1" s="337"/>
      <c r="ET1" s="337"/>
      <c r="EU1" s="337"/>
      <c r="EV1" s="337"/>
      <c r="EW1" s="337"/>
      <c r="EX1" s="337"/>
      <c r="EY1" s="337"/>
      <c r="EZ1" s="337"/>
      <c r="FA1" s="337"/>
      <c r="FB1" s="337"/>
      <c r="FC1" s="337"/>
      <c r="FD1" s="337"/>
      <c r="FE1" s="337"/>
      <c r="FF1" s="337"/>
      <c r="FG1" s="337"/>
      <c r="FH1" s="337"/>
      <c r="FI1" s="337"/>
      <c r="FJ1" s="337"/>
      <c r="FK1" s="337"/>
      <c r="FL1" s="337"/>
      <c r="FM1" s="337"/>
      <c r="FN1" s="337"/>
      <c r="FO1" s="337"/>
      <c r="FP1" s="337"/>
      <c r="FQ1" s="337"/>
      <c r="FR1" s="337"/>
      <c r="FS1" s="337"/>
      <c r="FT1" s="337"/>
      <c r="FU1" s="337"/>
      <c r="FV1" s="337"/>
      <c r="FW1" s="337"/>
      <c r="FX1" s="337"/>
      <c r="FY1" s="337"/>
      <c r="FZ1" s="337"/>
      <c r="GA1" s="337"/>
      <c r="GB1" s="337"/>
      <c r="GC1" s="337"/>
      <c r="GD1" s="337"/>
      <c r="GE1" s="337"/>
      <c r="GF1" s="337"/>
      <c r="GG1" s="337"/>
      <c r="GH1" s="337"/>
      <c r="GI1" s="337"/>
      <c r="GJ1" s="337"/>
      <c r="GK1" s="337"/>
      <c r="GL1" s="337"/>
      <c r="GM1" s="337"/>
      <c r="GN1" s="337"/>
      <c r="GO1" s="337"/>
      <c r="GP1" s="337"/>
      <c r="GQ1" s="337"/>
      <c r="GR1" s="337"/>
      <c r="GS1" s="337"/>
      <c r="GT1" s="337"/>
      <c r="GU1" s="337"/>
      <c r="GV1" s="337"/>
      <c r="GW1" s="337"/>
      <c r="GX1" s="337"/>
      <c r="GY1" s="337"/>
      <c r="GZ1" s="337"/>
      <c r="HA1" s="337"/>
      <c r="HB1" s="337"/>
      <c r="HC1" s="337"/>
      <c r="HD1" s="337"/>
      <c r="HE1" s="337"/>
      <c r="HF1" s="337"/>
      <c r="HG1" s="337"/>
      <c r="HH1" s="337"/>
      <c r="HI1" s="337"/>
      <c r="HJ1" s="337"/>
      <c r="HK1" s="337"/>
      <c r="HL1" s="337"/>
      <c r="HM1" s="337"/>
      <c r="HN1" s="337"/>
      <c r="HO1" s="337"/>
      <c r="HP1" s="337"/>
      <c r="HQ1" s="337"/>
      <c r="HR1" s="337"/>
      <c r="HS1" s="337"/>
      <c r="HT1" s="337"/>
      <c r="HU1" s="337"/>
      <c r="HV1" s="337"/>
      <c r="HW1" s="337"/>
      <c r="HX1" s="337"/>
      <c r="HY1" s="337"/>
      <c r="HZ1" s="337"/>
      <c r="IA1" s="337"/>
      <c r="IB1" s="337"/>
      <c r="IC1" s="337"/>
      <c r="ID1" s="337"/>
      <c r="IE1" s="337"/>
      <c r="IF1" s="337"/>
      <c r="IG1" s="337"/>
      <c r="IH1" s="337"/>
      <c r="II1" s="337"/>
      <c r="IJ1" s="337"/>
      <c r="IK1" s="337"/>
      <c r="IL1" s="337"/>
      <c r="IM1" s="337"/>
      <c r="IN1" s="337"/>
      <c r="IO1" s="337"/>
      <c r="IP1" s="337"/>
      <c r="IQ1" s="337"/>
      <c r="IR1" s="337"/>
      <c r="IS1" s="337"/>
      <c r="IT1" s="337"/>
      <c r="IU1" s="337"/>
      <c r="IV1" s="337"/>
    </row>
    <row r="2" spans="1:256" s="87" customFormat="1">
      <c r="A2" s="92" t="s">
        <v>478</v>
      </c>
      <c r="B2" s="117"/>
      <c r="C2" s="117"/>
      <c r="D2" s="117"/>
      <c r="E2" s="118"/>
      <c r="F2" s="119"/>
      <c r="G2" s="121"/>
      <c r="H2" s="131"/>
      <c r="I2" s="92"/>
      <c r="J2" s="117"/>
      <c r="K2" s="118"/>
      <c r="L2" s="118"/>
      <c r="M2" s="583" t="s">
        <v>1139</v>
      </c>
      <c r="N2" s="584"/>
      <c r="O2" s="337"/>
      <c r="P2" s="337"/>
      <c r="Q2" s="337"/>
      <c r="R2" s="337"/>
      <c r="S2" s="337"/>
      <c r="T2" s="337"/>
      <c r="U2" s="337"/>
      <c r="V2" s="337"/>
      <c r="W2" s="337"/>
      <c r="X2" s="337"/>
      <c r="Y2" s="337"/>
      <c r="Z2" s="337"/>
      <c r="AA2" s="337"/>
      <c r="AB2" s="337"/>
      <c r="AC2" s="337"/>
      <c r="AD2" s="337"/>
      <c r="AE2" s="337"/>
      <c r="AF2" s="337"/>
      <c r="AG2" s="337"/>
      <c r="AH2" s="337"/>
      <c r="AI2" s="337"/>
      <c r="AJ2" s="337"/>
      <c r="AK2" s="337"/>
      <c r="AL2" s="337"/>
      <c r="AM2" s="337"/>
      <c r="AN2" s="337"/>
      <c r="AO2" s="337"/>
      <c r="AP2" s="337"/>
      <c r="AQ2" s="337"/>
      <c r="AR2" s="337"/>
      <c r="AS2" s="337"/>
      <c r="AT2" s="337"/>
      <c r="AU2" s="337"/>
      <c r="AV2" s="337"/>
      <c r="AW2" s="337"/>
      <c r="AX2" s="337"/>
      <c r="AY2" s="337"/>
      <c r="AZ2" s="337"/>
      <c r="BA2" s="337"/>
      <c r="BB2" s="337"/>
      <c r="BC2" s="337"/>
      <c r="BD2" s="337"/>
      <c r="BE2" s="337"/>
      <c r="BF2" s="337"/>
      <c r="BG2" s="337"/>
      <c r="BH2" s="337"/>
      <c r="BI2" s="337"/>
      <c r="BJ2" s="337"/>
      <c r="BK2" s="337"/>
      <c r="BL2" s="337"/>
      <c r="BM2" s="337"/>
      <c r="BN2" s="337"/>
      <c r="BO2" s="337"/>
      <c r="BP2" s="337"/>
      <c r="BQ2" s="337"/>
      <c r="BR2" s="337"/>
      <c r="BS2" s="337"/>
      <c r="BT2" s="337"/>
      <c r="BU2" s="337"/>
      <c r="BV2" s="337"/>
      <c r="BW2" s="337"/>
      <c r="BX2" s="337"/>
      <c r="BY2" s="337"/>
      <c r="BZ2" s="337"/>
      <c r="CA2" s="337"/>
      <c r="CB2" s="337"/>
      <c r="CC2" s="337"/>
      <c r="CD2" s="337"/>
      <c r="CE2" s="337"/>
      <c r="CF2" s="337"/>
      <c r="CG2" s="337"/>
      <c r="CH2" s="337"/>
      <c r="CI2" s="337"/>
      <c r="CJ2" s="337"/>
      <c r="CK2" s="337"/>
      <c r="CL2" s="337"/>
      <c r="CM2" s="337"/>
      <c r="CN2" s="337"/>
      <c r="CO2" s="337"/>
      <c r="CP2" s="337"/>
      <c r="CQ2" s="337"/>
      <c r="CR2" s="337"/>
      <c r="CS2" s="337"/>
      <c r="CT2" s="337"/>
      <c r="CU2" s="337"/>
      <c r="CV2" s="337"/>
      <c r="CW2" s="337"/>
      <c r="CX2" s="337"/>
      <c r="CY2" s="337"/>
      <c r="CZ2" s="337"/>
      <c r="DA2" s="337"/>
      <c r="DB2" s="337"/>
      <c r="DC2" s="337"/>
      <c r="DD2" s="337"/>
      <c r="DE2" s="337"/>
      <c r="DF2" s="337"/>
      <c r="DG2" s="337"/>
      <c r="DH2" s="337"/>
      <c r="DI2" s="337"/>
      <c r="DJ2" s="337"/>
      <c r="DK2" s="337"/>
      <c r="DL2" s="337"/>
      <c r="DM2" s="337"/>
      <c r="DN2" s="337"/>
      <c r="DO2" s="337"/>
      <c r="DP2" s="337"/>
      <c r="DQ2" s="337"/>
      <c r="DR2" s="337"/>
      <c r="DS2" s="337"/>
      <c r="DT2" s="337"/>
      <c r="DU2" s="337"/>
      <c r="DV2" s="337"/>
      <c r="DW2" s="337"/>
      <c r="DX2" s="337"/>
      <c r="DY2" s="337"/>
      <c r="DZ2" s="337"/>
      <c r="EA2" s="337"/>
      <c r="EB2" s="337"/>
      <c r="EC2" s="337"/>
      <c r="ED2" s="337"/>
      <c r="EE2" s="337"/>
      <c r="EF2" s="337"/>
      <c r="EG2" s="337"/>
      <c r="EH2" s="337"/>
      <c r="EI2" s="337"/>
      <c r="EJ2" s="337"/>
      <c r="EK2" s="337"/>
      <c r="EL2" s="337"/>
      <c r="EM2" s="337"/>
      <c r="EN2" s="337"/>
      <c r="EO2" s="337"/>
      <c r="EP2" s="337"/>
      <c r="EQ2" s="337"/>
      <c r="ER2" s="337"/>
      <c r="ES2" s="337"/>
      <c r="ET2" s="337"/>
      <c r="EU2" s="337"/>
      <c r="EV2" s="337"/>
      <c r="EW2" s="337"/>
      <c r="EX2" s="337"/>
      <c r="EY2" s="337"/>
      <c r="EZ2" s="337"/>
      <c r="FA2" s="337"/>
      <c r="FB2" s="337"/>
      <c r="FC2" s="337"/>
      <c r="FD2" s="337"/>
      <c r="FE2" s="337"/>
      <c r="FF2" s="337"/>
      <c r="FG2" s="337"/>
      <c r="FH2" s="337"/>
      <c r="FI2" s="337"/>
      <c r="FJ2" s="337"/>
      <c r="FK2" s="337"/>
      <c r="FL2" s="337"/>
      <c r="FM2" s="337"/>
      <c r="FN2" s="337"/>
      <c r="FO2" s="337"/>
      <c r="FP2" s="337"/>
      <c r="FQ2" s="337"/>
      <c r="FR2" s="337"/>
      <c r="FS2" s="337"/>
      <c r="FT2" s="337"/>
      <c r="FU2" s="337"/>
      <c r="FV2" s="337"/>
      <c r="FW2" s="337"/>
      <c r="FX2" s="337"/>
      <c r="FY2" s="337"/>
      <c r="FZ2" s="337"/>
      <c r="GA2" s="337"/>
      <c r="GB2" s="337"/>
      <c r="GC2" s="337"/>
      <c r="GD2" s="337"/>
      <c r="GE2" s="337"/>
      <c r="GF2" s="337"/>
      <c r="GG2" s="337"/>
      <c r="GH2" s="337"/>
      <c r="GI2" s="337"/>
      <c r="GJ2" s="337"/>
      <c r="GK2" s="337"/>
      <c r="GL2" s="337"/>
      <c r="GM2" s="337"/>
      <c r="GN2" s="337"/>
      <c r="GO2" s="337"/>
      <c r="GP2" s="337"/>
      <c r="GQ2" s="337"/>
      <c r="GR2" s="337"/>
      <c r="GS2" s="337"/>
      <c r="GT2" s="337"/>
      <c r="GU2" s="337"/>
      <c r="GV2" s="337"/>
      <c r="GW2" s="337"/>
      <c r="GX2" s="337"/>
      <c r="GY2" s="337"/>
      <c r="GZ2" s="337"/>
      <c r="HA2" s="337"/>
      <c r="HB2" s="337"/>
      <c r="HC2" s="337"/>
      <c r="HD2" s="337"/>
      <c r="HE2" s="337"/>
      <c r="HF2" s="337"/>
      <c r="HG2" s="337"/>
      <c r="HH2" s="337"/>
      <c r="HI2" s="337"/>
      <c r="HJ2" s="337"/>
      <c r="HK2" s="337"/>
      <c r="HL2" s="337"/>
      <c r="HM2" s="337"/>
      <c r="HN2" s="337"/>
      <c r="HO2" s="337"/>
      <c r="HP2" s="337"/>
      <c r="HQ2" s="337"/>
      <c r="HR2" s="337"/>
      <c r="HS2" s="337"/>
      <c r="HT2" s="337"/>
      <c r="HU2" s="337"/>
      <c r="HV2" s="337"/>
      <c r="HW2" s="337"/>
      <c r="HX2" s="337"/>
      <c r="HY2" s="337"/>
      <c r="HZ2" s="337"/>
      <c r="IA2" s="337"/>
      <c r="IB2" s="337"/>
      <c r="IC2" s="337"/>
      <c r="ID2" s="337"/>
      <c r="IE2" s="337"/>
      <c r="IF2" s="337"/>
      <c r="IG2" s="337"/>
      <c r="IH2" s="337"/>
      <c r="II2" s="337"/>
      <c r="IJ2" s="337"/>
      <c r="IK2" s="337"/>
      <c r="IL2" s="337"/>
      <c r="IM2" s="337"/>
      <c r="IN2" s="337"/>
      <c r="IO2" s="337"/>
      <c r="IP2" s="337"/>
      <c r="IQ2" s="337"/>
      <c r="IR2" s="337"/>
      <c r="IS2" s="337"/>
      <c r="IT2" s="337"/>
      <c r="IU2" s="337"/>
      <c r="IV2" s="337"/>
    </row>
    <row r="3" spans="1:256" s="87" customFormat="1">
      <c r="A3" s="117"/>
      <c r="B3" s="117"/>
      <c r="C3" s="120"/>
      <c r="D3" s="122"/>
      <c r="E3" s="118"/>
      <c r="F3" s="118"/>
      <c r="G3" s="123"/>
      <c r="H3" s="118"/>
      <c r="I3" s="118"/>
      <c r="J3" s="119"/>
      <c r="K3" s="117"/>
      <c r="L3" s="117"/>
      <c r="M3" s="118"/>
      <c r="N3" s="337"/>
      <c r="O3" s="337"/>
      <c r="P3" s="337"/>
      <c r="Q3" s="337"/>
      <c r="R3" s="337"/>
      <c r="S3" s="337"/>
      <c r="T3" s="337"/>
      <c r="U3" s="337"/>
      <c r="V3" s="337"/>
      <c r="W3" s="337"/>
      <c r="X3" s="337"/>
      <c r="Y3" s="337"/>
      <c r="Z3" s="337"/>
      <c r="AA3" s="337"/>
      <c r="AB3" s="337"/>
      <c r="AC3" s="337"/>
      <c r="AD3" s="337"/>
      <c r="AE3" s="337"/>
      <c r="AF3" s="337"/>
      <c r="AG3" s="337"/>
      <c r="AH3" s="337"/>
      <c r="AI3" s="337"/>
      <c r="AJ3" s="337"/>
      <c r="AK3" s="337"/>
      <c r="AL3" s="337"/>
      <c r="AM3" s="337"/>
      <c r="AN3" s="337"/>
      <c r="AO3" s="337"/>
      <c r="AP3" s="337"/>
      <c r="AQ3" s="337"/>
      <c r="AR3" s="337"/>
      <c r="AS3" s="337"/>
      <c r="AT3" s="337"/>
      <c r="AU3" s="337"/>
      <c r="AV3" s="337"/>
      <c r="AW3" s="337"/>
      <c r="AX3" s="337"/>
      <c r="AY3" s="337"/>
      <c r="AZ3" s="337"/>
      <c r="BA3" s="337"/>
      <c r="BB3" s="337"/>
      <c r="BC3" s="337"/>
      <c r="BD3" s="337"/>
      <c r="BE3" s="337"/>
      <c r="BF3" s="337"/>
      <c r="BG3" s="337"/>
      <c r="BH3" s="337"/>
      <c r="BI3" s="337"/>
      <c r="BJ3" s="337"/>
      <c r="BK3" s="337"/>
      <c r="BL3" s="337"/>
      <c r="BM3" s="337"/>
      <c r="BN3" s="337"/>
      <c r="BO3" s="337"/>
      <c r="BP3" s="337"/>
      <c r="BQ3" s="337"/>
      <c r="BR3" s="337"/>
      <c r="BS3" s="337"/>
      <c r="BT3" s="337"/>
      <c r="BU3" s="337"/>
      <c r="BV3" s="337"/>
      <c r="BW3" s="337"/>
      <c r="BX3" s="337"/>
      <c r="BY3" s="337"/>
      <c r="BZ3" s="337"/>
      <c r="CA3" s="337"/>
      <c r="CB3" s="337"/>
      <c r="CC3" s="337"/>
      <c r="CD3" s="337"/>
      <c r="CE3" s="337"/>
      <c r="CF3" s="337"/>
      <c r="CG3" s="337"/>
      <c r="CH3" s="337"/>
      <c r="CI3" s="337"/>
      <c r="CJ3" s="337"/>
      <c r="CK3" s="337"/>
      <c r="CL3" s="337"/>
      <c r="CM3" s="337"/>
      <c r="CN3" s="337"/>
      <c r="CO3" s="337"/>
      <c r="CP3" s="337"/>
      <c r="CQ3" s="337"/>
      <c r="CR3" s="337"/>
      <c r="CS3" s="337"/>
      <c r="CT3" s="337"/>
      <c r="CU3" s="337"/>
      <c r="CV3" s="337"/>
      <c r="CW3" s="337"/>
      <c r="CX3" s="337"/>
      <c r="CY3" s="337"/>
      <c r="CZ3" s="337"/>
      <c r="DA3" s="337"/>
      <c r="DB3" s="337"/>
      <c r="DC3" s="337"/>
      <c r="DD3" s="337"/>
      <c r="DE3" s="337"/>
      <c r="DF3" s="337"/>
      <c r="DG3" s="337"/>
      <c r="DH3" s="337"/>
      <c r="DI3" s="337"/>
      <c r="DJ3" s="337"/>
      <c r="DK3" s="337"/>
      <c r="DL3" s="337"/>
      <c r="DM3" s="337"/>
      <c r="DN3" s="337"/>
      <c r="DO3" s="337"/>
      <c r="DP3" s="337"/>
      <c r="DQ3" s="337"/>
      <c r="DR3" s="337"/>
      <c r="DS3" s="337"/>
      <c r="DT3" s="337"/>
      <c r="DU3" s="337"/>
      <c r="DV3" s="337"/>
      <c r="DW3" s="337"/>
      <c r="DX3" s="337"/>
      <c r="DY3" s="337"/>
      <c r="DZ3" s="337"/>
      <c r="EA3" s="337"/>
      <c r="EB3" s="337"/>
      <c r="EC3" s="337"/>
      <c r="ED3" s="337"/>
      <c r="EE3" s="337"/>
      <c r="EF3" s="337"/>
      <c r="EG3" s="337"/>
      <c r="EH3" s="337"/>
      <c r="EI3" s="337"/>
      <c r="EJ3" s="337"/>
      <c r="EK3" s="337"/>
      <c r="EL3" s="337"/>
      <c r="EM3" s="337"/>
      <c r="EN3" s="337"/>
      <c r="EO3" s="337"/>
      <c r="EP3" s="337"/>
      <c r="EQ3" s="337"/>
      <c r="ER3" s="337"/>
      <c r="ES3" s="337"/>
      <c r="ET3" s="337"/>
      <c r="EU3" s="337"/>
      <c r="EV3" s="337"/>
      <c r="EW3" s="337"/>
      <c r="EX3" s="337"/>
      <c r="EY3" s="337"/>
      <c r="EZ3" s="337"/>
      <c r="FA3" s="337"/>
      <c r="FB3" s="337"/>
      <c r="FC3" s="337"/>
      <c r="FD3" s="337"/>
      <c r="FE3" s="337"/>
      <c r="FF3" s="337"/>
      <c r="FG3" s="337"/>
      <c r="FH3" s="337"/>
      <c r="FI3" s="337"/>
      <c r="FJ3" s="337"/>
      <c r="FK3" s="337"/>
      <c r="FL3" s="337"/>
      <c r="FM3" s="337"/>
      <c r="FN3" s="337"/>
      <c r="FO3" s="337"/>
      <c r="FP3" s="337"/>
      <c r="FQ3" s="337"/>
      <c r="FR3" s="337"/>
      <c r="FS3" s="337"/>
      <c r="FT3" s="337"/>
      <c r="FU3" s="337"/>
      <c r="FV3" s="337"/>
      <c r="FW3" s="337"/>
      <c r="FX3" s="337"/>
      <c r="FY3" s="337"/>
      <c r="FZ3" s="337"/>
      <c r="GA3" s="337"/>
      <c r="GB3" s="337"/>
      <c r="GC3" s="337"/>
      <c r="GD3" s="337"/>
      <c r="GE3" s="337"/>
      <c r="GF3" s="337"/>
      <c r="GG3" s="337"/>
      <c r="GH3" s="337"/>
      <c r="GI3" s="337"/>
      <c r="GJ3" s="337"/>
      <c r="GK3" s="337"/>
      <c r="GL3" s="337"/>
      <c r="GM3" s="337"/>
      <c r="GN3" s="337"/>
      <c r="GO3" s="337"/>
      <c r="GP3" s="337"/>
      <c r="GQ3" s="337"/>
      <c r="GR3" s="337"/>
      <c r="GS3" s="337"/>
      <c r="GT3" s="337"/>
      <c r="GU3" s="337"/>
      <c r="GV3" s="337"/>
      <c r="GW3" s="337"/>
      <c r="GX3" s="337"/>
      <c r="GY3" s="337"/>
      <c r="GZ3" s="337"/>
      <c r="HA3" s="337"/>
      <c r="HB3" s="337"/>
      <c r="HC3" s="337"/>
      <c r="HD3" s="337"/>
      <c r="HE3" s="337"/>
      <c r="HF3" s="337"/>
      <c r="HG3" s="337"/>
      <c r="HH3" s="337"/>
      <c r="HI3" s="337"/>
      <c r="HJ3" s="337"/>
      <c r="HK3" s="337"/>
      <c r="HL3" s="337"/>
      <c r="HM3" s="337"/>
      <c r="HN3" s="337"/>
      <c r="HO3" s="337"/>
      <c r="HP3" s="337"/>
      <c r="HQ3" s="337"/>
      <c r="HR3" s="337"/>
      <c r="HS3" s="337"/>
      <c r="HT3" s="337"/>
      <c r="HU3" s="337"/>
      <c r="HV3" s="337"/>
      <c r="HW3" s="337"/>
      <c r="HX3" s="337"/>
      <c r="HY3" s="337"/>
      <c r="HZ3" s="337"/>
      <c r="IA3" s="337"/>
      <c r="IB3" s="337"/>
      <c r="IC3" s="337"/>
      <c r="ID3" s="337"/>
      <c r="IE3" s="337"/>
      <c r="IF3" s="337"/>
      <c r="IG3" s="337"/>
      <c r="IH3" s="337"/>
      <c r="II3" s="337"/>
      <c r="IJ3" s="337"/>
      <c r="IK3" s="337"/>
      <c r="IL3" s="337"/>
      <c r="IM3" s="337"/>
      <c r="IN3" s="337"/>
      <c r="IO3" s="337"/>
      <c r="IP3" s="337"/>
      <c r="IQ3" s="337"/>
      <c r="IR3" s="337"/>
      <c r="IS3" s="337"/>
      <c r="IT3" s="337"/>
      <c r="IU3" s="337"/>
      <c r="IV3" s="337"/>
    </row>
    <row r="4" spans="1:256" s="87" customFormat="1">
      <c r="A4" s="119" t="s">
        <v>131</v>
      </c>
      <c r="B4" s="132"/>
      <c r="C4" s="132"/>
      <c r="D4" s="132" t="s">
        <v>134</v>
      </c>
      <c r="E4" s="140"/>
      <c r="F4" s="118"/>
      <c r="G4" s="125"/>
      <c r="H4" s="118"/>
      <c r="I4" s="139"/>
      <c r="J4" s="140"/>
      <c r="K4" s="117"/>
      <c r="L4" s="118"/>
      <c r="M4" s="118"/>
      <c r="N4" s="337"/>
      <c r="O4" s="337"/>
      <c r="P4" s="337"/>
      <c r="Q4" s="337"/>
      <c r="R4" s="337"/>
      <c r="S4" s="337"/>
      <c r="T4" s="337"/>
      <c r="U4" s="337"/>
      <c r="V4" s="337"/>
      <c r="W4" s="337"/>
      <c r="X4" s="337"/>
      <c r="Y4" s="337"/>
      <c r="Z4" s="337"/>
      <c r="AA4" s="337"/>
      <c r="AB4" s="337"/>
      <c r="AC4" s="337"/>
      <c r="AD4" s="337"/>
      <c r="AE4" s="337"/>
      <c r="AF4" s="337"/>
      <c r="AG4" s="337"/>
      <c r="AH4" s="337"/>
      <c r="AI4" s="337"/>
      <c r="AJ4" s="337"/>
      <c r="AK4" s="337"/>
      <c r="AL4" s="337"/>
      <c r="AM4" s="337"/>
      <c r="AN4" s="337"/>
      <c r="AO4" s="337"/>
      <c r="AP4" s="337"/>
      <c r="AQ4" s="337"/>
      <c r="AR4" s="337"/>
      <c r="AS4" s="337"/>
      <c r="AT4" s="337"/>
      <c r="AU4" s="337"/>
      <c r="AV4" s="337"/>
      <c r="AW4" s="337"/>
      <c r="AX4" s="337"/>
      <c r="AY4" s="337"/>
      <c r="AZ4" s="337"/>
      <c r="BA4" s="337"/>
      <c r="BB4" s="337"/>
      <c r="BC4" s="337"/>
      <c r="BD4" s="337"/>
      <c r="BE4" s="337"/>
      <c r="BF4" s="337"/>
      <c r="BG4" s="337"/>
      <c r="BH4" s="337"/>
      <c r="BI4" s="337"/>
      <c r="BJ4" s="337"/>
      <c r="BK4" s="337"/>
      <c r="BL4" s="337"/>
      <c r="BM4" s="337"/>
      <c r="BN4" s="337"/>
      <c r="BO4" s="337"/>
      <c r="BP4" s="337"/>
      <c r="BQ4" s="337"/>
      <c r="BR4" s="337"/>
      <c r="BS4" s="337"/>
      <c r="BT4" s="337"/>
      <c r="BU4" s="337"/>
      <c r="BV4" s="337"/>
      <c r="BW4" s="337"/>
      <c r="BX4" s="337"/>
      <c r="BY4" s="337"/>
      <c r="BZ4" s="337"/>
      <c r="CA4" s="337"/>
      <c r="CB4" s="337"/>
      <c r="CC4" s="337"/>
      <c r="CD4" s="337"/>
      <c r="CE4" s="337"/>
      <c r="CF4" s="337"/>
      <c r="CG4" s="337"/>
      <c r="CH4" s="337"/>
      <c r="CI4" s="337"/>
      <c r="CJ4" s="337"/>
      <c r="CK4" s="337"/>
      <c r="CL4" s="337"/>
      <c r="CM4" s="337"/>
      <c r="CN4" s="337"/>
      <c r="CO4" s="337"/>
      <c r="CP4" s="337"/>
      <c r="CQ4" s="337"/>
      <c r="CR4" s="337"/>
      <c r="CS4" s="337"/>
      <c r="CT4" s="337"/>
      <c r="CU4" s="337"/>
      <c r="CV4" s="337"/>
      <c r="CW4" s="337"/>
      <c r="CX4" s="337"/>
      <c r="CY4" s="337"/>
      <c r="CZ4" s="337"/>
      <c r="DA4" s="337"/>
      <c r="DB4" s="337"/>
      <c r="DC4" s="337"/>
      <c r="DD4" s="337"/>
      <c r="DE4" s="337"/>
      <c r="DF4" s="337"/>
      <c r="DG4" s="337"/>
      <c r="DH4" s="337"/>
      <c r="DI4" s="337"/>
      <c r="DJ4" s="337"/>
      <c r="DK4" s="337"/>
      <c r="DL4" s="337"/>
      <c r="DM4" s="337"/>
      <c r="DN4" s="337"/>
      <c r="DO4" s="337"/>
      <c r="DP4" s="337"/>
      <c r="DQ4" s="337"/>
      <c r="DR4" s="337"/>
      <c r="DS4" s="337"/>
      <c r="DT4" s="337"/>
      <c r="DU4" s="337"/>
      <c r="DV4" s="337"/>
      <c r="DW4" s="337"/>
      <c r="DX4" s="337"/>
      <c r="DY4" s="337"/>
      <c r="DZ4" s="337"/>
      <c r="EA4" s="337"/>
      <c r="EB4" s="337"/>
      <c r="EC4" s="337"/>
      <c r="ED4" s="337"/>
      <c r="EE4" s="337"/>
      <c r="EF4" s="337"/>
      <c r="EG4" s="337"/>
      <c r="EH4" s="337"/>
      <c r="EI4" s="337"/>
      <c r="EJ4" s="337"/>
      <c r="EK4" s="337"/>
      <c r="EL4" s="337"/>
      <c r="EM4" s="337"/>
      <c r="EN4" s="337"/>
      <c r="EO4" s="337"/>
      <c r="EP4" s="337"/>
      <c r="EQ4" s="337"/>
      <c r="ER4" s="337"/>
      <c r="ES4" s="337"/>
      <c r="ET4" s="337"/>
      <c r="EU4" s="337"/>
      <c r="EV4" s="337"/>
      <c r="EW4" s="337"/>
      <c r="EX4" s="337"/>
      <c r="EY4" s="337"/>
      <c r="EZ4" s="337"/>
      <c r="FA4" s="337"/>
      <c r="FB4" s="337"/>
      <c r="FC4" s="337"/>
      <c r="FD4" s="337"/>
      <c r="FE4" s="337"/>
      <c r="FF4" s="337"/>
      <c r="FG4" s="337"/>
      <c r="FH4" s="337"/>
      <c r="FI4" s="337"/>
      <c r="FJ4" s="337"/>
      <c r="FK4" s="337"/>
      <c r="FL4" s="337"/>
      <c r="FM4" s="337"/>
      <c r="FN4" s="337"/>
      <c r="FO4" s="337"/>
      <c r="FP4" s="337"/>
      <c r="FQ4" s="337"/>
      <c r="FR4" s="337"/>
      <c r="FS4" s="337"/>
      <c r="FT4" s="337"/>
      <c r="FU4" s="337"/>
      <c r="FV4" s="337"/>
      <c r="FW4" s="337"/>
      <c r="FX4" s="337"/>
      <c r="FY4" s="337"/>
      <c r="FZ4" s="337"/>
      <c r="GA4" s="337"/>
      <c r="GB4" s="337"/>
      <c r="GC4" s="337"/>
      <c r="GD4" s="337"/>
      <c r="GE4" s="337"/>
      <c r="GF4" s="337"/>
      <c r="GG4" s="337"/>
      <c r="GH4" s="337"/>
      <c r="GI4" s="337"/>
      <c r="GJ4" s="337"/>
      <c r="GK4" s="337"/>
      <c r="GL4" s="337"/>
      <c r="GM4" s="337"/>
      <c r="GN4" s="337"/>
      <c r="GO4" s="337"/>
      <c r="GP4" s="337"/>
      <c r="GQ4" s="337"/>
      <c r="GR4" s="337"/>
      <c r="GS4" s="337"/>
      <c r="GT4" s="337"/>
      <c r="GU4" s="337"/>
      <c r="GV4" s="337"/>
      <c r="GW4" s="337"/>
      <c r="GX4" s="337"/>
      <c r="GY4" s="337"/>
      <c r="GZ4" s="337"/>
      <c r="HA4" s="337"/>
      <c r="HB4" s="337"/>
      <c r="HC4" s="337"/>
      <c r="HD4" s="337"/>
      <c r="HE4" s="337"/>
      <c r="HF4" s="337"/>
      <c r="HG4" s="337"/>
      <c r="HH4" s="337"/>
      <c r="HI4" s="337"/>
      <c r="HJ4" s="337"/>
      <c r="HK4" s="337"/>
      <c r="HL4" s="337"/>
      <c r="HM4" s="337"/>
      <c r="HN4" s="337"/>
      <c r="HO4" s="337"/>
      <c r="HP4" s="337"/>
      <c r="HQ4" s="337"/>
      <c r="HR4" s="337"/>
      <c r="HS4" s="337"/>
      <c r="HT4" s="337"/>
      <c r="HU4" s="337"/>
      <c r="HV4" s="337"/>
      <c r="HW4" s="337"/>
      <c r="HX4" s="337"/>
      <c r="HY4" s="337"/>
      <c r="HZ4" s="337"/>
      <c r="IA4" s="337"/>
      <c r="IB4" s="337"/>
      <c r="IC4" s="337"/>
      <c r="ID4" s="337"/>
      <c r="IE4" s="337"/>
      <c r="IF4" s="337"/>
      <c r="IG4" s="337"/>
      <c r="IH4" s="337"/>
      <c r="II4" s="337"/>
      <c r="IJ4" s="337"/>
      <c r="IK4" s="337"/>
      <c r="IL4" s="337"/>
      <c r="IM4" s="337"/>
      <c r="IN4" s="337"/>
      <c r="IO4" s="337"/>
      <c r="IP4" s="337"/>
      <c r="IQ4" s="337"/>
      <c r="IR4" s="337"/>
      <c r="IS4" s="337"/>
      <c r="IT4" s="337"/>
      <c r="IU4" s="337"/>
      <c r="IV4" s="337"/>
    </row>
    <row r="5" spans="1:256" s="87" customFormat="1">
      <c r="A5" s="126" t="s">
        <v>786</v>
      </c>
      <c r="B5" s="119"/>
      <c r="C5" s="119"/>
      <c r="D5" s="132"/>
      <c r="E5" s="118"/>
      <c r="F5" s="118"/>
      <c r="G5" s="125"/>
      <c r="H5" s="125"/>
      <c r="I5" s="125"/>
      <c r="J5" s="124"/>
      <c r="K5" s="131"/>
      <c r="L5" s="117"/>
      <c r="M5" s="118"/>
      <c r="N5" s="337"/>
      <c r="O5" s="337"/>
      <c r="P5" s="337"/>
      <c r="Q5" s="337"/>
      <c r="R5" s="337"/>
      <c r="S5" s="337"/>
      <c r="T5" s="337"/>
      <c r="U5" s="337"/>
      <c r="V5" s="337"/>
      <c r="W5" s="337"/>
      <c r="X5" s="337"/>
      <c r="Y5" s="337"/>
      <c r="Z5" s="337"/>
      <c r="AA5" s="337"/>
      <c r="AB5" s="337"/>
      <c r="AC5" s="337"/>
      <c r="AD5" s="337"/>
      <c r="AE5" s="337"/>
      <c r="AF5" s="337"/>
      <c r="AG5" s="337"/>
      <c r="AH5" s="337"/>
      <c r="AI5" s="337"/>
      <c r="AJ5" s="337"/>
      <c r="AK5" s="337"/>
      <c r="AL5" s="337"/>
      <c r="AM5" s="337"/>
      <c r="AN5" s="337"/>
      <c r="AO5" s="337"/>
      <c r="AP5" s="337"/>
      <c r="AQ5" s="337"/>
      <c r="AR5" s="337"/>
      <c r="AS5" s="337"/>
      <c r="AT5" s="337"/>
      <c r="AU5" s="337"/>
      <c r="AV5" s="337"/>
      <c r="AW5" s="337"/>
      <c r="AX5" s="337"/>
      <c r="AY5" s="337"/>
      <c r="AZ5" s="337"/>
      <c r="BA5" s="337"/>
      <c r="BB5" s="337"/>
      <c r="BC5" s="337"/>
      <c r="BD5" s="337"/>
      <c r="BE5" s="337"/>
      <c r="BF5" s="337"/>
      <c r="BG5" s="337"/>
      <c r="BH5" s="337"/>
      <c r="BI5" s="337"/>
      <c r="BJ5" s="337"/>
      <c r="BK5" s="337"/>
      <c r="BL5" s="337"/>
      <c r="BM5" s="337"/>
      <c r="BN5" s="337"/>
      <c r="BO5" s="337"/>
      <c r="BP5" s="337"/>
      <c r="BQ5" s="337"/>
      <c r="BR5" s="337"/>
      <c r="BS5" s="337"/>
      <c r="BT5" s="337"/>
      <c r="BU5" s="337"/>
      <c r="BV5" s="337"/>
      <c r="BW5" s="337"/>
      <c r="BX5" s="337"/>
      <c r="BY5" s="337"/>
      <c r="BZ5" s="337"/>
      <c r="CA5" s="337"/>
      <c r="CB5" s="337"/>
      <c r="CC5" s="337"/>
      <c r="CD5" s="337"/>
      <c r="CE5" s="337"/>
      <c r="CF5" s="337"/>
      <c r="CG5" s="337"/>
      <c r="CH5" s="337"/>
      <c r="CI5" s="337"/>
      <c r="CJ5" s="337"/>
      <c r="CK5" s="337"/>
      <c r="CL5" s="337"/>
      <c r="CM5" s="337"/>
      <c r="CN5" s="337"/>
      <c r="CO5" s="337"/>
      <c r="CP5" s="337"/>
      <c r="CQ5" s="337"/>
      <c r="CR5" s="337"/>
      <c r="CS5" s="337"/>
      <c r="CT5" s="337"/>
      <c r="CU5" s="337"/>
      <c r="CV5" s="337"/>
      <c r="CW5" s="337"/>
      <c r="CX5" s="337"/>
      <c r="CY5" s="337"/>
      <c r="CZ5" s="337"/>
      <c r="DA5" s="337"/>
      <c r="DB5" s="337"/>
      <c r="DC5" s="337"/>
      <c r="DD5" s="337"/>
      <c r="DE5" s="337"/>
      <c r="DF5" s="337"/>
      <c r="DG5" s="337"/>
      <c r="DH5" s="337"/>
      <c r="DI5" s="337"/>
      <c r="DJ5" s="337"/>
      <c r="DK5" s="337"/>
      <c r="DL5" s="337"/>
      <c r="DM5" s="337"/>
      <c r="DN5" s="337"/>
      <c r="DO5" s="337"/>
      <c r="DP5" s="337"/>
      <c r="DQ5" s="337"/>
      <c r="DR5" s="337"/>
      <c r="DS5" s="337"/>
      <c r="DT5" s="337"/>
      <c r="DU5" s="337"/>
      <c r="DV5" s="337"/>
      <c r="DW5" s="337"/>
      <c r="DX5" s="337"/>
      <c r="DY5" s="337"/>
      <c r="DZ5" s="337"/>
      <c r="EA5" s="337"/>
      <c r="EB5" s="337"/>
      <c r="EC5" s="337"/>
      <c r="ED5" s="337"/>
      <c r="EE5" s="337"/>
      <c r="EF5" s="337"/>
      <c r="EG5" s="337"/>
      <c r="EH5" s="337"/>
      <c r="EI5" s="337"/>
      <c r="EJ5" s="337"/>
      <c r="EK5" s="337"/>
      <c r="EL5" s="337"/>
      <c r="EM5" s="337"/>
      <c r="EN5" s="337"/>
      <c r="EO5" s="337"/>
      <c r="EP5" s="337"/>
      <c r="EQ5" s="337"/>
      <c r="ER5" s="337"/>
      <c r="ES5" s="337"/>
      <c r="ET5" s="337"/>
      <c r="EU5" s="337"/>
      <c r="EV5" s="337"/>
      <c r="EW5" s="337"/>
      <c r="EX5" s="337"/>
      <c r="EY5" s="337"/>
      <c r="EZ5" s="337"/>
      <c r="FA5" s="337"/>
      <c r="FB5" s="337"/>
      <c r="FC5" s="337"/>
      <c r="FD5" s="337"/>
      <c r="FE5" s="337"/>
      <c r="FF5" s="337"/>
      <c r="FG5" s="337"/>
      <c r="FH5" s="337"/>
      <c r="FI5" s="337"/>
      <c r="FJ5" s="337"/>
      <c r="FK5" s="337"/>
      <c r="FL5" s="337"/>
      <c r="FM5" s="337"/>
      <c r="FN5" s="337"/>
      <c r="FO5" s="337"/>
      <c r="FP5" s="337"/>
      <c r="FQ5" s="337"/>
      <c r="FR5" s="337"/>
      <c r="FS5" s="337"/>
      <c r="FT5" s="337"/>
      <c r="FU5" s="337"/>
      <c r="FV5" s="337"/>
      <c r="FW5" s="337"/>
      <c r="FX5" s="337"/>
      <c r="FY5" s="337"/>
      <c r="FZ5" s="337"/>
      <c r="GA5" s="337"/>
      <c r="GB5" s="337"/>
      <c r="GC5" s="337"/>
      <c r="GD5" s="337"/>
      <c r="GE5" s="337"/>
      <c r="GF5" s="337"/>
      <c r="GG5" s="337"/>
      <c r="GH5" s="337"/>
      <c r="GI5" s="337"/>
      <c r="GJ5" s="337"/>
      <c r="GK5" s="337"/>
      <c r="GL5" s="337"/>
      <c r="GM5" s="337"/>
      <c r="GN5" s="337"/>
      <c r="GO5" s="337"/>
      <c r="GP5" s="337"/>
      <c r="GQ5" s="337"/>
      <c r="GR5" s="337"/>
      <c r="GS5" s="337"/>
      <c r="GT5" s="337"/>
      <c r="GU5" s="337"/>
      <c r="GV5" s="337"/>
      <c r="GW5" s="337"/>
      <c r="GX5" s="337"/>
      <c r="GY5" s="337"/>
      <c r="GZ5" s="337"/>
      <c r="HA5" s="337"/>
      <c r="HB5" s="337"/>
      <c r="HC5" s="337"/>
      <c r="HD5" s="337"/>
      <c r="HE5" s="337"/>
      <c r="HF5" s="337"/>
      <c r="HG5" s="337"/>
      <c r="HH5" s="337"/>
      <c r="HI5" s="337"/>
      <c r="HJ5" s="337"/>
      <c r="HK5" s="337"/>
      <c r="HL5" s="337"/>
      <c r="HM5" s="337"/>
      <c r="HN5" s="337"/>
      <c r="HO5" s="337"/>
      <c r="HP5" s="337"/>
      <c r="HQ5" s="337"/>
      <c r="HR5" s="337"/>
      <c r="HS5" s="337"/>
      <c r="HT5" s="337"/>
      <c r="HU5" s="337"/>
      <c r="HV5" s="337"/>
      <c r="HW5" s="337"/>
      <c r="HX5" s="337"/>
      <c r="HY5" s="337"/>
      <c r="HZ5" s="337"/>
      <c r="IA5" s="337"/>
      <c r="IB5" s="337"/>
      <c r="IC5" s="337"/>
      <c r="ID5" s="337"/>
      <c r="IE5" s="337"/>
      <c r="IF5" s="337"/>
      <c r="IG5" s="337"/>
      <c r="IH5" s="337"/>
      <c r="II5" s="337"/>
      <c r="IJ5" s="337"/>
      <c r="IK5" s="337"/>
      <c r="IL5" s="337"/>
      <c r="IM5" s="337"/>
      <c r="IN5" s="337"/>
      <c r="IO5" s="337"/>
      <c r="IP5" s="337"/>
      <c r="IQ5" s="337"/>
      <c r="IR5" s="337"/>
      <c r="IS5" s="337"/>
      <c r="IT5" s="337"/>
      <c r="IU5" s="337"/>
      <c r="IV5" s="337"/>
    </row>
    <row r="6" spans="1:256" s="87" customFormat="1" ht="15.75" thickBot="1">
      <c r="A6" s="126"/>
      <c r="B6" s="118"/>
      <c r="C6" s="124"/>
      <c r="D6" s="127"/>
      <c r="E6" s="118"/>
      <c r="F6" s="118"/>
      <c r="G6" s="125"/>
      <c r="H6" s="125"/>
      <c r="I6" s="125"/>
      <c r="J6" s="118"/>
      <c r="K6" s="117"/>
      <c r="L6" s="117"/>
      <c r="M6" s="118"/>
      <c r="N6" s="337"/>
      <c r="O6" s="337"/>
      <c r="P6" s="337"/>
      <c r="Q6" s="337"/>
      <c r="R6" s="337"/>
      <c r="S6" s="337"/>
      <c r="T6" s="337"/>
      <c r="U6" s="337"/>
      <c r="V6" s="337"/>
      <c r="W6" s="337"/>
      <c r="X6" s="337"/>
      <c r="Y6" s="337"/>
      <c r="Z6" s="337"/>
      <c r="AA6" s="337"/>
      <c r="AB6" s="337"/>
      <c r="AC6" s="337"/>
      <c r="AD6" s="337"/>
      <c r="AE6" s="337"/>
      <c r="AF6" s="337"/>
      <c r="AG6" s="337"/>
      <c r="AH6" s="337"/>
      <c r="AI6" s="337"/>
      <c r="AJ6" s="337"/>
      <c r="AK6" s="337"/>
      <c r="AL6" s="337"/>
      <c r="AM6" s="337"/>
      <c r="AN6" s="337"/>
      <c r="AO6" s="337"/>
      <c r="AP6" s="337"/>
      <c r="AQ6" s="337"/>
      <c r="AR6" s="337"/>
      <c r="AS6" s="337"/>
      <c r="AT6" s="337"/>
      <c r="AU6" s="337"/>
      <c r="AV6" s="337"/>
      <c r="AW6" s="337"/>
      <c r="AX6" s="337"/>
      <c r="AY6" s="337"/>
      <c r="AZ6" s="337"/>
      <c r="BA6" s="337"/>
      <c r="BB6" s="337"/>
      <c r="BC6" s="337"/>
      <c r="BD6" s="337"/>
      <c r="BE6" s="337"/>
      <c r="BF6" s="337"/>
      <c r="BG6" s="337"/>
      <c r="BH6" s="337"/>
      <c r="BI6" s="337"/>
      <c r="BJ6" s="337"/>
      <c r="BK6" s="337"/>
      <c r="BL6" s="337"/>
      <c r="BM6" s="337"/>
      <c r="BN6" s="337"/>
      <c r="BO6" s="337"/>
      <c r="BP6" s="337"/>
      <c r="BQ6" s="337"/>
      <c r="BR6" s="337"/>
      <c r="BS6" s="337"/>
      <c r="BT6" s="337"/>
      <c r="BU6" s="337"/>
      <c r="BV6" s="337"/>
      <c r="BW6" s="337"/>
      <c r="BX6" s="337"/>
      <c r="BY6" s="337"/>
      <c r="BZ6" s="337"/>
      <c r="CA6" s="337"/>
      <c r="CB6" s="337"/>
      <c r="CC6" s="337"/>
      <c r="CD6" s="337"/>
      <c r="CE6" s="337"/>
      <c r="CF6" s="337"/>
      <c r="CG6" s="337"/>
      <c r="CH6" s="337"/>
      <c r="CI6" s="337"/>
      <c r="CJ6" s="337"/>
      <c r="CK6" s="337"/>
      <c r="CL6" s="337"/>
      <c r="CM6" s="337"/>
      <c r="CN6" s="337"/>
      <c r="CO6" s="337"/>
      <c r="CP6" s="337"/>
      <c r="CQ6" s="337"/>
      <c r="CR6" s="337"/>
      <c r="CS6" s="337"/>
      <c r="CT6" s="337"/>
      <c r="CU6" s="337"/>
      <c r="CV6" s="337"/>
      <c r="CW6" s="337"/>
      <c r="CX6" s="337"/>
      <c r="CY6" s="337"/>
      <c r="CZ6" s="337"/>
      <c r="DA6" s="337"/>
      <c r="DB6" s="337"/>
      <c r="DC6" s="337"/>
      <c r="DD6" s="337"/>
      <c r="DE6" s="337"/>
      <c r="DF6" s="337"/>
      <c r="DG6" s="337"/>
      <c r="DH6" s="337"/>
      <c r="DI6" s="337"/>
      <c r="DJ6" s="337"/>
      <c r="DK6" s="337"/>
      <c r="DL6" s="337"/>
      <c r="DM6" s="337"/>
      <c r="DN6" s="337"/>
      <c r="DO6" s="337"/>
      <c r="DP6" s="337"/>
      <c r="DQ6" s="337"/>
      <c r="DR6" s="337"/>
      <c r="DS6" s="337"/>
      <c r="DT6" s="337"/>
      <c r="DU6" s="337"/>
      <c r="DV6" s="337"/>
      <c r="DW6" s="337"/>
      <c r="DX6" s="337"/>
      <c r="DY6" s="337"/>
      <c r="DZ6" s="337"/>
      <c r="EA6" s="337"/>
      <c r="EB6" s="337"/>
      <c r="EC6" s="337"/>
      <c r="ED6" s="337"/>
      <c r="EE6" s="337"/>
      <c r="EF6" s="337"/>
      <c r="EG6" s="337"/>
      <c r="EH6" s="337"/>
      <c r="EI6" s="337"/>
      <c r="EJ6" s="337"/>
      <c r="EK6" s="337"/>
      <c r="EL6" s="337"/>
      <c r="EM6" s="337"/>
      <c r="EN6" s="337"/>
      <c r="EO6" s="337"/>
      <c r="EP6" s="337"/>
      <c r="EQ6" s="337"/>
      <c r="ER6" s="337"/>
      <c r="ES6" s="337"/>
      <c r="ET6" s="337"/>
      <c r="EU6" s="337"/>
      <c r="EV6" s="337"/>
      <c r="EW6" s="337"/>
      <c r="EX6" s="337"/>
      <c r="EY6" s="337"/>
      <c r="EZ6" s="337"/>
      <c r="FA6" s="337"/>
      <c r="FB6" s="337"/>
      <c r="FC6" s="337"/>
      <c r="FD6" s="337"/>
      <c r="FE6" s="337"/>
      <c r="FF6" s="337"/>
      <c r="FG6" s="337"/>
      <c r="FH6" s="337"/>
      <c r="FI6" s="337"/>
      <c r="FJ6" s="337"/>
      <c r="FK6" s="337"/>
      <c r="FL6" s="337"/>
      <c r="FM6" s="337"/>
      <c r="FN6" s="337"/>
      <c r="FO6" s="337"/>
      <c r="FP6" s="337"/>
      <c r="FQ6" s="337"/>
      <c r="FR6" s="337"/>
      <c r="FS6" s="337"/>
      <c r="FT6" s="337"/>
      <c r="FU6" s="337"/>
      <c r="FV6" s="337"/>
      <c r="FW6" s="337"/>
      <c r="FX6" s="337"/>
      <c r="FY6" s="337"/>
      <c r="FZ6" s="337"/>
      <c r="GA6" s="337"/>
      <c r="GB6" s="337"/>
      <c r="GC6" s="337"/>
      <c r="GD6" s="337"/>
      <c r="GE6" s="337"/>
      <c r="GF6" s="337"/>
      <c r="GG6" s="337"/>
      <c r="GH6" s="337"/>
      <c r="GI6" s="337"/>
      <c r="GJ6" s="337"/>
      <c r="GK6" s="337"/>
      <c r="GL6" s="337"/>
      <c r="GM6" s="337"/>
      <c r="GN6" s="337"/>
      <c r="GO6" s="337"/>
      <c r="GP6" s="337"/>
      <c r="GQ6" s="337"/>
      <c r="GR6" s="337"/>
      <c r="GS6" s="337"/>
      <c r="GT6" s="337"/>
      <c r="GU6" s="337"/>
      <c r="GV6" s="337"/>
      <c r="GW6" s="337"/>
      <c r="GX6" s="337"/>
      <c r="GY6" s="337"/>
      <c r="GZ6" s="337"/>
      <c r="HA6" s="337"/>
      <c r="HB6" s="337"/>
      <c r="HC6" s="337"/>
      <c r="HD6" s="337"/>
      <c r="HE6" s="337"/>
      <c r="HF6" s="337"/>
      <c r="HG6" s="337"/>
      <c r="HH6" s="337"/>
      <c r="HI6" s="337"/>
      <c r="HJ6" s="337"/>
      <c r="HK6" s="337"/>
      <c r="HL6" s="337"/>
      <c r="HM6" s="337"/>
      <c r="HN6" s="337"/>
      <c r="HO6" s="337"/>
      <c r="HP6" s="337"/>
      <c r="HQ6" s="337"/>
      <c r="HR6" s="337"/>
      <c r="HS6" s="337"/>
      <c r="HT6" s="337"/>
      <c r="HU6" s="337"/>
      <c r="HV6" s="337"/>
      <c r="HW6" s="337"/>
      <c r="HX6" s="337"/>
      <c r="HY6" s="337"/>
      <c r="HZ6" s="337"/>
      <c r="IA6" s="337"/>
      <c r="IB6" s="337"/>
      <c r="IC6" s="337"/>
      <c r="ID6" s="337"/>
      <c r="IE6" s="337"/>
      <c r="IF6" s="337"/>
      <c r="IG6" s="337"/>
      <c r="IH6" s="337"/>
      <c r="II6" s="337"/>
      <c r="IJ6" s="337"/>
      <c r="IK6" s="337"/>
      <c r="IL6" s="337"/>
      <c r="IM6" s="337"/>
      <c r="IN6" s="337"/>
      <c r="IO6" s="337"/>
      <c r="IP6" s="337"/>
      <c r="IQ6" s="337"/>
      <c r="IR6" s="337"/>
      <c r="IS6" s="337"/>
      <c r="IT6" s="337"/>
      <c r="IU6" s="337"/>
      <c r="IV6" s="337"/>
    </row>
    <row r="7" spans="1:256" ht="15.75" thickBot="1">
      <c r="A7" s="128"/>
      <c r="B7" s="129"/>
      <c r="C7" s="128"/>
      <c r="D7" s="128"/>
      <c r="E7" s="130"/>
      <c r="F7" s="130"/>
      <c r="G7" s="119"/>
      <c r="H7" s="119"/>
      <c r="I7" s="119"/>
      <c r="J7" s="580" t="s">
        <v>285</v>
      </c>
      <c r="K7" s="581"/>
      <c r="L7" s="582"/>
      <c r="M7" s="128"/>
    </row>
    <row r="8" spans="1:256" s="64" customFormat="1" ht="39" thickBot="1">
      <c r="A8" s="62" t="s">
        <v>410</v>
      </c>
      <c r="B8" s="63" t="s">
        <v>479</v>
      </c>
      <c r="C8" s="63" t="s">
        <v>133</v>
      </c>
      <c r="D8" s="189" t="s">
        <v>140</v>
      </c>
      <c r="E8" s="363" t="s">
        <v>81</v>
      </c>
      <c r="F8" s="364" t="s">
        <v>80</v>
      </c>
      <c r="G8" s="365" t="s">
        <v>84</v>
      </c>
      <c r="H8" s="366" t="s">
        <v>85</v>
      </c>
      <c r="I8" s="367" t="s">
        <v>82</v>
      </c>
      <c r="J8" s="62" t="s">
        <v>136</v>
      </c>
      <c r="K8" s="63" t="s">
        <v>137</v>
      </c>
      <c r="L8" s="63" t="s">
        <v>86</v>
      </c>
      <c r="M8" s="189" t="s">
        <v>87</v>
      </c>
      <c r="N8" s="339"/>
      <c r="O8" s="339"/>
      <c r="P8" s="339"/>
      <c r="Q8" s="339"/>
      <c r="R8" s="339"/>
      <c r="S8" s="339"/>
      <c r="T8" s="339"/>
      <c r="U8" s="339"/>
      <c r="V8" s="339"/>
      <c r="W8" s="339"/>
      <c r="X8" s="339"/>
      <c r="Y8" s="339"/>
      <c r="Z8" s="339"/>
      <c r="AA8" s="339"/>
      <c r="AB8" s="339"/>
      <c r="AC8" s="339"/>
      <c r="AD8" s="339"/>
      <c r="AE8" s="339"/>
      <c r="AF8" s="339"/>
      <c r="AG8" s="339"/>
      <c r="AH8" s="339"/>
      <c r="AI8" s="339"/>
      <c r="AJ8" s="339"/>
      <c r="AK8" s="339"/>
      <c r="AL8" s="339"/>
      <c r="AM8" s="339"/>
      <c r="AN8" s="339"/>
      <c r="AO8" s="339"/>
      <c r="AP8" s="339"/>
      <c r="AQ8" s="339"/>
      <c r="AR8" s="339"/>
      <c r="AS8" s="339"/>
      <c r="AT8" s="339"/>
      <c r="AU8" s="339"/>
      <c r="AV8" s="339"/>
      <c r="AW8" s="339"/>
      <c r="AX8" s="339"/>
      <c r="AY8" s="339"/>
      <c r="AZ8" s="339"/>
      <c r="BA8" s="339"/>
      <c r="BB8" s="339"/>
      <c r="BC8" s="339"/>
      <c r="BD8" s="339"/>
      <c r="BE8" s="339"/>
      <c r="BF8" s="339"/>
      <c r="BG8" s="339"/>
      <c r="BH8" s="339"/>
      <c r="BI8" s="339"/>
      <c r="BJ8" s="339"/>
      <c r="BK8" s="339"/>
      <c r="BL8" s="339"/>
      <c r="BM8" s="339"/>
      <c r="BN8" s="339"/>
      <c r="BO8" s="339"/>
      <c r="BP8" s="339"/>
      <c r="BQ8" s="339"/>
      <c r="BR8" s="339"/>
      <c r="BS8" s="339"/>
      <c r="BT8" s="339"/>
      <c r="BU8" s="339"/>
      <c r="BV8" s="339"/>
      <c r="BW8" s="339"/>
      <c r="BX8" s="339"/>
      <c r="BY8" s="339"/>
      <c r="BZ8" s="339"/>
      <c r="CA8" s="339"/>
      <c r="CB8" s="339"/>
      <c r="CC8" s="339"/>
      <c r="CD8" s="339"/>
      <c r="CE8" s="339"/>
      <c r="CF8" s="339"/>
      <c r="CG8" s="339"/>
      <c r="CH8" s="339"/>
      <c r="CI8" s="339"/>
      <c r="CJ8" s="339"/>
      <c r="CK8" s="339"/>
      <c r="CL8" s="339"/>
      <c r="CM8" s="339"/>
      <c r="CN8" s="339"/>
      <c r="CO8" s="339"/>
      <c r="CP8" s="339"/>
      <c r="CQ8" s="339"/>
      <c r="CR8" s="339"/>
      <c r="CS8" s="339"/>
      <c r="CT8" s="339"/>
      <c r="CU8" s="339"/>
      <c r="CV8" s="339"/>
      <c r="CW8" s="339"/>
      <c r="CX8" s="339"/>
      <c r="CY8" s="339"/>
      <c r="CZ8" s="339"/>
      <c r="DA8" s="339"/>
      <c r="DB8" s="339"/>
      <c r="DC8" s="339"/>
      <c r="DD8" s="339"/>
      <c r="DE8" s="339"/>
      <c r="DF8" s="339"/>
      <c r="DG8" s="339"/>
      <c r="DH8" s="339"/>
      <c r="DI8" s="339"/>
      <c r="DJ8" s="339"/>
      <c r="DK8" s="339"/>
      <c r="DL8" s="339"/>
      <c r="DM8" s="339"/>
      <c r="DN8" s="339"/>
      <c r="DO8" s="339"/>
      <c r="DP8" s="339"/>
      <c r="DQ8" s="339"/>
      <c r="DR8" s="339"/>
      <c r="DS8" s="339"/>
      <c r="DT8" s="339"/>
      <c r="DU8" s="339"/>
      <c r="DV8" s="339"/>
      <c r="DW8" s="339"/>
      <c r="DX8" s="339"/>
      <c r="DY8" s="339"/>
      <c r="DZ8" s="339"/>
      <c r="EA8" s="339"/>
      <c r="EB8" s="339"/>
      <c r="EC8" s="339"/>
      <c r="ED8" s="339"/>
      <c r="EE8" s="339"/>
      <c r="EF8" s="339"/>
      <c r="EG8" s="339"/>
      <c r="EH8" s="339"/>
      <c r="EI8" s="339"/>
      <c r="EJ8" s="339"/>
      <c r="EK8" s="339"/>
      <c r="EL8" s="339"/>
      <c r="EM8" s="339"/>
      <c r="EN8" s="339"/>
      <c r="EO8" s="339"/>
      <c r="EP8" s="339"/>
      <c r="EQ8" s="339"/>
      <c r="ER8" s="339"/>
      <c r="ES8" s="339"/>
      <c r="ET8" s="339"/>
      <c r="EU8" s="339"/>
      <c r="EV8" s="339"/>
      <c r="EW8" s="339"/>
      <c r="EX8" s="339"/>
      <c r="EY8" s="339"/>
      <c r="EZ8" s="339"/>
      <c r="FA8" s="339"/>
      <c r="FB8" s="339"/>
      <c r="FC8" s="339"/>
      <c r="FD8" s="339"/>
      <c r="FE8" s="339"/>
      <c r="FF8" s="339"/>
      <c r="FG8" s="339"/>
      <c r="FH8" s="339"/>
      <c r="FI8" s="339"/>
      <c r="FJ8" s="339"/>
      <c r="FK8" s="339"/>
      <c r="FL8" s="339"/>
      <c r="FM8" s="339"/>
      <c r="FN8" s="339"/>
      <c r="FO8" s="339"/>
      <c r="FP8" s="339"/>
      <c r="FQ8" s="339"/>
      <c r="FR8" s="339"/>
      <c r="FS8" s="339"/>
      <c r="FT8" s="339"/>
      <c r="FU8" s="339"/>
      <c r="FV8" s="339"/>
      <c r="FW8" s="339"/>
      <c r="FX8" s="339"/>
      <c r="FY8" s="339"/>
      <c r="FZ8" s="339"/>
      <c r="GA8" s="339"/>
      <c r="GB8" s="339"/>
      <c r="GC8" s="339"/>
      <c r="GD8" s="339"/>
      <c r="GE8" s="339"/>
      <c r="GF8" s="339"/>
      <c r="GG8" s="339"/>
      <c r="GH8" s="339"/>
      <c r="GI8" s="339"/>
      <c r="GJ8" s="339"/>
      <c r="GK8" s="339"/>
      <c r="GL8" s="339"/>
      <c r="GM8" s="339"/>
      <c r="GN8" s="339"/>
      <c r="GO8" s="339"/>
      <c r="GP8" s="339"/>
      <c r="GQ8" s="339"/>
      <c r="GR8" s="339"/>
      <c r="GS8" s="339"/>
      <c r="GT8" s="339"/>
      <c r="GU8" s="339"/>
      <c r="GV8" s="339"/>
      <c r="GW8" s="339"/>
      <c r="GX8" s="339"/>
      <c r="GY8" s="339"/>
      <c r="GZ8" s="339"/>
      <c r="HA8" s="339"/>
      <c r="HB8" s="339"/>
      <c r="HC8" s="339"/>
      <c r="HD8" s="339"/>
      <c r="HE8" s="339"/>
      <c r="HF8" s="339"/>
      <c r="HG8" s="339"/>
      <c r="HH8" s="339"/>
      <c r="HI8" s="339"/>
      <c r="HJ8" s="339"/>
      <c r="HK8" s="339"/>
      <c r="HL8" s="339"/>
      <c r="HM8" s="339"/>
      <c r="HN8" s="339"/>
      <c r="HO8" s="339"/>
      <c r="HP8" s="339"/>
      <c r="HQ8" s="339"/>
      <c r="HR8" s="339"/>
      <c r="HS8" s="339"/>
      <c r="HT8" s="339"/>
      <c r="HU8" s="339"/>
      <c r="HV8" s="339"/>
      <c r="HW8" s="339"/>
      <c r="HX8" s="339"/>
      <c r="HY8" s="339"/>
      <c r="HZ8" s="339"/>
      <c r="IA8" s="339"/>
      <c r="IB8" s="339"/>
      <c r="IC8" s="339"/>
      <c r="ID8" s="339"/>
      <c r="IE8" s="339"/>
      <c r="IF8" s="339"/>
      <c r="IG8" s="339"/>
      <c r="IH8" s="339"/>
      <c r="II8" s="339"/>
      <c r="IJ8" s="339"/>
      <c r="IK8" s="339"/>
      <c r="IL8" s="339"/>
      <c r="IM8" s="339"/>
      <c r="IN8" s="339"/>
      <c r="IO8" s="339"/>
      <c r="IP8" s="339"/>
      <c r="IQ8" s="339"/>
      <c r="IR8" s="339"/>
      <c r="IS8" s="339"/>
      <c r="IT8" s="339"/>
      <c r="IU8" s="339"/>
      <c r="IV8" s="339"/>
    </row>
    <row r="9" spans="1:256" s="78" customFormat="1" ht="15.75" thickBot="1">
      <c r="A9" s="188">
        <v>1</v>
      </c>
      <c r="B9" s="341">
        <v>2</v>
      </c>
      <c r="C9" s="341">
        <v>3</v>
      </c>
      <c r="D9" s="342">
        <v>4</v>
      </c>
      <c r="E9" s="343">
        <v>7</v>
      </c>
      <c r="F9" s="341">
        <v>8</v>
      </c>
      <c r="G9" s="344">
        <v>9</v>
      </c>
      <c r="H9" s="345">
        <v>12</v>
      </c>
      <c r="I9" s="346">
        <v>13</v>
      </c>
      <c r="J9" s="343">
        <v>14</v>
      </c>
      <c r="K9" s="341">
        <v>15</v>
      </c>
      <c r="L9" s="341">
        <v>16</v>
      </c>
      <c r="M9" s="342">
        <v>17</v>
      </c>
      <c r="N9" s="340"/>
      <c r="O9" s="340"/>
      <c r="P9" s="340"/>
      <c r="Q9" s="340"/>
      <c r="R9" s="340"/>
      <c r="S9" s="340"/>
      <c r="T9" s="340"/>
      <c r="U9" s="340"/>
      <c r="V9" s="340"/>
      <c r="W9" s="340"/>
      <c r="X9" s="340"/>
      <c r="Y9" s="340"/>
      <c r="Z9" s="340"/>
      <c r="AA9" s="340"/>
      <c r="AB9" s="340"/>
      <c r="AC9" s="340"/>
      <c r="AD9" s="340"/>
      <c r="AE9" s="340"/>
      <c r="AF9" s="340"/>
      <c r="AG9" s="340"/>
      <c r="AH9" s="340"/>
      <c r="AI9" s="340"/>
      <c r="AJ9" s="340"/>
      <c r="AK9" s="340"/>
      <c r="AL9" s="340"/>
      <c r="AM9" s="340"/>
      <c r="AN9" s="340"/>
      <c r="AO9" s="340"/>
      <c r="AP9" s="340"/>
      <c r="AQ9" s="340"/>
      <c r="AR9" s="340"/>
      <c r="AS9" s="340"/>
      <c r="AT9" s="340"/>
      <c r="AU9" s="340"/>
      <c r="AV9" s="340"/>
      <c r="AW9" s="340"/>
      <c r="AX9" s="340"/>
      <c r="AY9" s="340"/>
      <c r="AZ9" s="340"/>
      <c r="BA9" s="340"/>
      <c r="BB9" s="340"/>
      <c r="BC9" s="340"/>
      <c r="BD9" s="340"/>
      <c r="BE9" s="340"/>
      <c r="BF9" s="340"/>
      <c r="BG9" s="340"/>
      <c r="BH9" s="340"/>
      <c r="BI9" s="340"/>
      <c r="BJ9" s="340"/>
      <c r="BK9" s="340"/>
      <c r="BL9" s="340"/>
      <c r="BM9" s="340"/>
      <c r="BN9" s="340"/>
      <c r="BO9" s="340"/>
      <c r="BP9" s="340"/>
      <c r="BQ9" s="340"/>
      <c r="BR9" s="340"/>
      <c r="BS9" s="340"/>
      <c r="BT9" s="340"/>
      <c r="BU9" s="340"/>
      <c r="BV9" s="340"/>
      <c r="BW9" s="340"/>
      <c r="BX9" s="340"/>
      <c r="BY9" s="340"/>
      <c r="BZ9" s="340"/>
      <c r="CA9" s="340"/>
      <c r="CB9" s="340"/>
      <c r="CC9" s="340"/>
      <c r="CD9" s="340"/>
      <c r="CE9" s="340"/>
      <c r="CF9" s="340"/>
      <c r="CG9" s="340"/>
      <c r="CH9" s="340"/>
      <c r="CI9" s="340"/>
      <c r="CJ9" s="340"/>
      <c r="CK9" s="340"/>
      <c r="CL9" s="340"/>
      <c r="CM9" s="340"/>
      <c r="CN9" s="340"/>
      <c r="CO9" s="340"/>
      <c r="CP9" s="340"/>
      <c r="CQ9" s="340"/>
      <c r="CR9" s="340"/>
      <c r="CS9" s="340"/>
      <c r="CT9" s="340"/>
      <c r="CU9" s="340"/>
      <c r="CV9" s="340"/>
      <c r="CW9" s="340"/>
      <c r="CX9" s="340"/>
      <c r="CY9" s="340"/>
      <c r="CZ9" s="340"/>
      <c r="DA9" s="340"/>
      <c r="DB9" s="340"/>
      <c r="DC9" s="340"/>
      <c r="DD9" s="340"/>
      <c r="DE9" s="340"/>
      <c r="DF9" s="340"/>
      <c r="DG9" s="340"/>
      <c r="DH9" s="340"/>
      <c r="DI9" s="340"/>
      <c r="DJ9" s="340"/>
      <c r="DK9" s="340"/>
      <c r="DL9" s="340"/>
      <c r="DM9" s="340"/>
      <c r="DN9" s="340"/>
      <c r="DO9" s="340"/>
      <c r="DP9" s="340"/>
      <c r="DQ9" s="340"/>
      <c r="DR9" s="340"/>
      <c r="DS9" s="340"/>
      <c r="DT9" s="340"/>
      <c r="DU9" s="340"/>
      <c r="DV9" s="340"/>
      <c r="DW9" s="340"/>
      <c r="DX9" s="340"/>
      <c r="DY9" s="340"/>
      <c r="DZ9" s="340"/>
      <c r="EA9" s="340"/>
      <c r="EB9" s="340"/>
      <c r="EC9" s="340"/>
      <c r="ED9" s="340"/>
      <c r="EE9" s="340"/>
      <c r="EF9" s="340"/>
      <c r="EG9" s="340"/>
      <c r="EH9" s="340"/>
      <c r="EI9" s="340"/>
      <c r="EJ9" s="340"/>
      <c r="EK9" s="340"/>
      <c r="EL9" s="340"/>
      <c r="EM9" s="340"/>
      <c r="EN9" s="340"/>
      <c r="EO9" s="340"/>
      <c r="EP9" s="340"/>
      <c r="EQ9" s="340"/>
      <c r="ER9" s="340"/>
      <c r="ES9" s="340"/>
      <c r="ET9" s="340"/>
      <c r="EU9" s="340"/>
      <c r="EV9" s="340"/>
      <c r="EW9" s="340"/>
      <c r="EX9" s="340"/>
      <c r="EY9" s="340"/>
      <c r="EZ9" s="340"/>
      <c r="FA9" s="340"/>
      <c r="FB9" s="340"/>
      <c r="FC9" s="340"/>
      <c r="FD9" s="340"/>
      <c r="FE9" s="340"/>
      <c r="FF9" s="340"/>
      <c r="FG9" s="340"/>
      <c r="FH9" s="340"/>
      <c r="FI9" s="340"/>
      <c r="FJ9" s="340"/>
      <c r="FK9" s="340"/>
      <c r="FL9" s="340"/>
      <c r="FM9" s="340"/>
      <c r="FN9" s="340"/>
      <c r="FO9" s="340"/>
      <c r="FP9" s="340"/>
      <c r="FQ9" s="340"/>
      <c r="FR9" s="340"/>
      <c r="FS9" s="340"/>
      <c r="FT9" s="340"/>
      <c r="FU9" s="340"/>
      <c r="FV9" s="340"/>
      <c r="FW9" s="340"/>
      <c r="FX9" s="340"/>
      <c r="FY9" s="340"/>
      <c r="FZ9" s="340"/>
      <c r="GA9" s="340"/>
      <c r="GB9" s="340"/>
      <c r="GC9" s="340"/>
      <c r="GD9" s="340"/>
      <c r="GE9" s="340"/>
      <c r="GF9" s="340"/>
      <c r="GG9" s="340"/>
      <c r="GH9" s="340"/>
      <c r="GI9" s="340"/>
      <c r="GJ9" s="340"/>
      <c r="GK9" s="340"/>
      <c r="GL9" s="340"/>
      <c r="GM9" s="340"/>
      <c r="GN9" s="340"/>
      <c r="GO9" s="340"/>
      <c r="GP9" s="340"/>
      <c r="GQ9" s="340"/>
      <c r="GR9" s="340"/>
      <c r="GS9" s="340"/>
      <c r="GT9" s="340"/>
      <c r="GU9" s="340"/>
      <c r="GV9" s="340"/>
      <c r="GW9" s="340"/>
      <c r="GX9" s="340"/>
      <c r="GY9" s="340"/>
      <c r="GZ9" s="340"/>
      <c r="HA9" s="340"/>
      <c r="HB9" s="340"/>
      <c r="HC9" s="340"/>
      <c r="HD9" s="340"/>
      <c r="HE9" s="340"/>
      <c r="HF9" s="340"/>
      <c r="HG9" s="340"/>
      <c r="HH9" s="340"/>
      <c r="HI9" s="340"/>
      <c r="HJ9" s="340"/>
      <c r="HK9" s="340"/>
      <c r="HL9" s="340"/>
      <c r="HM9" s="340"/>
      <c r="HN9" s="340"/>
      <c r="HO9" s="340"/>
      <c r="HP9" s="340"/>
      <c r="HQ9" s="340"/>
      <c r="HR9" s="340"/>
      <c r="HS9" s="340"/>
      <c r="HT9" s="340"/>
      <c r="HU9" s="340"/>
      <c r="HV9" s="340"/>
      <c r="HW9" s="340"/>
      <c r="HX9" s="340"/>
      <c r="HY9" s="340"/>
      <c r="HZ9" s="340"/>
      <c r="IA9" s="340"/>
      <c r="IB9" s="340"/>
      <c r="IC9" s="340"/>
      <c r="ID9" s="340"/>
      <c r="IE9" s="340"/>
      <c r="IF9" s="340"/>
      <c r="IG9" s="340"/>
      <c r="IH9" s="340"/>
      <c r="II9" s="340"/>
      <c r="IJ9" s="340"/>
      <c r="IK9" s="340"/>
      <c r="IL9" s="340"/>
      <c r="IM9" s="340"/>
      <c r="IN9" s="340"/>
      <c r="IO9" s="340"/>
      <c r="IP9" s="340"/>
      <c r="IQ9" s="340"/>
      <c r="IR9" s="340"/>
      <c r="IS9" s="340"/>
      <c r="IT9" s="340"/>
      <c r="IU9" s="340"/>
      <c r="IV9" s="340"/>
    </row>
    <row r="10" spans="1:256" ht="30">
      <c r="A10" s="65">
        <v>1</v>
      </c>
      <c r="B10" s="369" t="s">
        <v>974</v>
      </c>
      <c r="C10" s="373" t="s">
        <v>787</v>
      </c>
      <c r="D10" s="528">
        <v>7000</v>
      </c>
      <c r="E10" s="369" t="s">
        <v>961</v>
      </c>
      <c r="F10" s="369" t="s">
        <v>965</v>
      </c>
      <c r="G10" s="369" t="s">
        <v>966</v>
      </c>
      <c r="H10" s="369" t="s">
        <v>970</v>
      </c>
      <c r="I10" s="369" t="s">
        <v>310</v>
      </c>
      <c r="J10" s="359"/>
      <c r="K10" s="359"/>
      <c r="L10" s="359"/>
      <c r="M10" s="362"/>
    </row>
    <row r="11" spans="1:256" ht="30">
      <c r="A11" s="66">
        <v>2</v>
      </c>
      <c r="B11" s="369" t="s">
        <v>974</v>
      </c>
      <c r="C11" s="373" t="s">
        <v>787</v>
      </c>
      <c r="D11" s="528">
        <v>2000</v>
      </c>
      <c r="E11" s="369" t="s">
        <v>962</v>
      </c>
      <c r="F11" s="369" t="s">
        <v>914</v>
      </c>
      <c r="G11" s="369" t="s">
        <v>967</v>
      </c>
      <c r="H11" s="369" t="s">
        <v>971</v>
      </c>
      <c r="I11" s="369" t="s">
        <v>310</v>
      </c>
      <c r="J11" s="359"/>
      <c r="K11" s="359"/>
      <c r="L11" s="359"/>
      <c r="M11" s="362"/>
    </row>
    <row r="12" spans="1:256" ht="30">
      <c r="A12" s="66">
        <v>3</v>
      </c>
      <c r="B12" s="369" t="s">
        <v>974</v>
      </c>
      <c r="C12" s="373" t="s">
        <v>787</v>
      </c>
      <c r="D12" s="528">
        <v>2000</v>
      </c>
      <c r="E12" s="369" t="s">
        <v>963</v>
      </c>
      <c r="F12" s="369" t="s">
        <v>935</v>
      </c>
      <c r="G12" s="369" t="s">
        <v>968</v>
      </c>
      <c r="H12" s="369" t="s">
        <v>972</v>
      </c>
      <c r="I12" s="369" t="s">
        <v>310</v>
      </c>
      <c r="J12" s="359"/>
      <c r="K12" s="359"/>
      <c r="L12" s="359"/>
      <c r="M12" s="362"/>
    </row>
    <row r="13" spans="1:256" ht="30">
      <c r="A13" s="65">
        <v>4</v>
      </c>
      <c r="B13" s="369" t="s">
        <v>974</v>
      </c>
      <c r="C13" s="373" t="s">
        <v>787</v>
      </c>
      <c r="D13" s="528">
        <v>10000</v>
      </c>
      <c r="E13" s="369" t="s">
        <v>964</v>
      </c>
      <c r="F13" s="369" t="s">
        <v>914</v>
      </c>
      <c r="G13" s="369" t="s">
        <v>969</v>
      </c>
      <c r="H13" s="369" t="s">
        <v>973</v>
      </c>
      <c r="I13" s="369" t="s">
        <v>310</v>
      </c>
      <c r="J13" s="359"/>
      <c r="K13" s="360"/>
      <c r="L13" s="359"/>
      <c r="M13" s="362"/>
    </row>
    <row r="14" spans="1:256" ht="30">
      <c r="A14" s="66">
        <v>5</v>
      </c>
      <c r="B14" s="369" t="s">
        <v>975</v>
      </c>
      <c r="C14" s="373" t="s">
        <v>787</v>
      </c>
      <c r="D14" s="528">
        <v>25000</v>
      </c>
      <c r="E14" s="369" t="s">
        <v>950</v>
      </c>
      <c r="F14" s="369" t="s">
        <v>909</v>
      </c>
      <c r="G14" s="369" t="s">
        <v>955</v>
      </c>
      <c r="H14" s="369" t="s">
        <v>958</v>
      </c>
      <c r="I14" s="369" t="s">
        <v>310</v>
      </c>
      <c r="J14" s="359"/>
      <c r="K14" s="359"/>
      <c r="L14" s="359"/>
      <c r="M14" s="362"/>
    </row>
    <row r="15" spans="1:256" ht="30">
      <c r="A15" s="65">
        <v>6</v>
      </c>
      <c r="B15" s="369" t="s">
        <v>976</v>
      </c>
      <c r="C15" s="373" t="s">
        <v>787</v>
      </c>
      <c r="D15" s="528">
        <v>25000</v>
      </c>
      <c r="E15" s="369" t="s">
        <v>951</v>
      </c>
      <c r="F15" s="369" t="s">
        <v>953</v>
      </c>
      <c r="G15" s="369" t="s">
        <v>956</v>
      </c>
      <c r="H15" s="369" t="s">
        <v>959</v>
      </c>
      <c r="I15" s="369" t="s">
        <v>310</v>
      </c>
      <c r="J15" s="359"/>
      <c r="K15" s="359"/>
      <c r="L15" s="359"/>
      <c r="M15" s="362"/>
    </row>
    <row r="16" spans="1:256" ht="30">
      <c r="A16" s="66">
        <v>7</v>
      </c>
      <c r="B16" s="369" t="s">
        <v>976</v>
      </c>
      <c r="C16" s="373" t="s">
        <v>787</v>
      </c>
      <c r="D16" s="528">
        <v>25000</v>
      </c>
      <c r="E16" s="369" t="s">
        <v>952</v>
      </c>
      <c r="F16" s="369" t="s">
        <v>954</v>
      </c>
      <c r="G16" s="369" t="s">
        <v>957</v>
      </c>
      <c r="H16" s="369" t="s">
        <v>960</v>
      </c>
      <c r="I16" s="369" t="s">
        <v>310</v>
      </c>
      <c r="J16" s="359"/>
      <c r="K16" s="359"/>
      <c r="L16" s="359"/>
      <c r="M16" s="362"/>
    </row>
    <row r="17" spans="1:13" ht="30">
      <c r="A17" s="66">
        <v>8</v>
      </c>
      <c r="B17" s="369" t="s">
        <v>977</v>
      </c>
      <c r="C17" s="373" t="s">
        <v>787</v>
      </c>
      <c r="D17" s="528">
        <v>25000</v>
      </c>
      <c r="E17" s="369" t="s">
        <v>928</v>
      </c>
      <c r="F17" s="369" t="s">
        <v>882</v>
      </c>
      <c r="G17" s="369" t="s">
        <v>938</v>
      </c>
      <c r="H17" s="369" t="s">
        <v>944</v>
      </c>
      <c r="I17" s="369" t="s">
        <v>310</v>
      </c>
      <c r="J17" s="359"/>
      <c r="K17" s="359"/>
      <c r="L17" s="359"/>
      <c r="M17" s="362"/>
    </row>
    <row r="18" spans="1:13" ht="30">
      <c r="A18" s="65">
        <v>9</v>
      </c>
      <c r="B18" s="369" t="s">
        <v>977</v>
      </c>
      <c r="C18" s="373" t="s">
        <v>787</v>
      </c>
      <c r="D18" s="528">
        <v>29400</v>
      </c>
      <c r="E18" s="369" t="s">
        <v>929</v>
      </c>
      <c r="F18" s="369" t="s">
        <v>749</v>
      </c>
      <c r="G18" s="369" t="s">
        <v>939</v>
      </c>
      <c r="H18" s="369" t="s">
        <v>945</v>
      </c>
      <c r="I18" s="369" t="s">
        <v>310</v>
      </c>
      <c r="J18" s="359"/>
      <c r="K18" s="359"/>
      <c r="L18" s="359"/>
      <c r="M18" s="362"/>
    </row>
    <row r="19" spans="1:13" ht="30">
      <c r="A19" s="66">
        <v>10</v>
      </c>
      <c r="B19" s="369" t="s">
        <v>977</v>
      </c>
      <c r="C19" s="373" t="s">
        <v>787</v>
      </c>
      <c r="D19" s="528">
        <v>14600</v>
      </c>
      <c r="E19" s="369" t="s">
        <v>930</v>
      </c>
      <c r="F19" s="369" t="s">
        <v>934</v>
      </c>
      <c r="G19" s="369" t="s">
        <v>940</v>
      </c>
      <c r="H19" s="369" t="s">
        <v>946</v>
      </c>
      <c r="I19" s="369" t="s">
        <v>310</v>
      </c>
      <c r="J19" s="359"/>
      <c r="K19" s="359"/>
      <c r="L19" s="359"/>
      <c r="M19" s="362"/>
    </row>
    <row r="20" spans="1:13" ht="30">
      <c r="A20" s="368">
        <v>11</v>
      </c>
      <c r="B20" s="369" t="s">
        <v>977</v>
      </c>
      <c r="C20" s="373" t="s">
        <v>787</v>
      </c>
      <c r="D20" s="528">
        <v>2978.28</v>
      </c>
      <c r="E20" s="369" t="s">
        <v>931</v>
      </c>
      <c r="F20" s="369" t="s">
        <v>935</v>
      </c>
      <c r="G20" s="369" t="s">
        <v>941</v>
      </c>
      <c r="H20" s="369" t="s">
        <v>947</v>
      </c>
      <c r="I20" s="369" t="s">
        <v>310</v>
      </c>
      <c r="J20" s="359"/>
      <c r="K20" s="359"/>
      <c r="L20" s="359"/>
      <c r="M20" s="436"/>
    </row>
    <row r="21" spans="1:13" ht="30">
      <c r="A21" s="368">
        <v>12</v>
      </c>
      <c r="B21" s="369" t="s">
        <v>977</v>
      </c>
      <c r="C21" s="373" t="s">
        <v>787</v>
      </c>
      <c r="D21" s="528">
        <v>1058.94</v>
      </c>
      <c r="E21" s="369" t="s">
        <v>932</v>
      </c>
      <c r="F21" s="369" t="s">
        <v>936</v>
      </c>
      <c r="G21" s="369" t="s">
        <v>942</v>
      </c>
      <c r="H21" s="369" t="s">
        <v>948</v>
      </c>
      <c r="I21" s="369" t="s">
        <v>310</v>
      </c>
      <c r="J21" s="359"/>
      <c r="K21" s="359"/>
      <c r="L21" s="359"/>
      <c r="M21" s="436"/>
    </row>
    <row r="22" spans="1:13" ht="30">
      <c r="A22" s="368">
        <v>13</v>
      </c>
      <c r="B22" s="369" t="s">
        <v>977</v>
      </c>
      <c r="C22" s="534" t="s">
        <v>787</v>
      </c>
      <c r="D22" s="535">
        <v>4963.8</v>
      </c>
      <c r="E22" s="533" t="s">
        <v>933</v>
      </c>
      <c r="F22" s="533" t="s">
        <v>937</v>
      </c>
      <c r="G22" s="533" t="s">
        <v>943</v>
      </c>
      <c r="H22" s="533" t="s">
        <v>949</v>
      </c>
      <c r="I22" s="533" t="s">
        <v>310</v>
      </c>
      <c r="J22" s="359"/>
      <c r="K22" s="359"/>
      <c r="L22" s="359"/>
      <c r="M22" s="436"/>
    </row>
    <row r="23" spans="1:13" ht="30">
      <c r="A23" s="368">
        <v>14</v>
      </c>
      <c r="B23" s="334" t="s">
        <v>985</v>
      </c>
      <c r="C23" s="374" t="s">
        <v>787</v>
      </c>
      <c r="D23" s="535">
        <v>5011.92</v>
      </c>
      <c r="E23" s="369" t="s">
        <v>978</v>
      </c>
      <c r="F23" s="369" t="s">
        <v>914</v>
      </c>
      <c r="G23" s="369" t="s">
        <v>981</v>
      </c>
      <c r="H23" s="369" t="s">
        <v>983</v>
      </c>
      <c r="I23" s="533" t="s">
        <v>310</v>
      </c>
      <c r="J23" s="359"/>
      <c r="K23" s="359"/>
      <c r="L23" s="359"/>
      <c r="M23" s="436"/>
    </row>
    <row r="24" spans="1:13" ht="30">
      <c r="A24" s="368">
        <v>15</v>
      </c>
      <c r="B24" s="334" t="s">
        <v>985</v>
      </c>
      <c r="C24" s="534" t="s">
        <v>787</v>
      </c>
      <c r="D24" s="535">
        <v>24852.85</v>
      </c>
      <c r="E24" s="369" t="s">
        <v>979</v>
      </c>
      <c r="F24" s="369" t="s">
        <v>980</v>
      </c>
      <c r="G24" s="369" t="s">
        <v>982</v>
      </c>
      <c r="H24" s="369" t="s">
        <v>984</v>
      </c>
      <c r="I24" s="533" t="s">
        <v>310</v>
      </c>
      <c r="J24" s="359"/>
      <c r="K24" s="359"/>
      <c r="L24" s="359"/>
      <c r="M24" s="436"/>
    </row>
    <row r="25" spans="1:13" ht="30">
      <c r="A25" s="368">
        <v>16</v>
      </c>
      <c r="B25" s="536">
        <v>41402</v>
      </c>
      <c r="C25" s="374" t="s">
        <v>787</v>
      </c>
      <c r="D25" s="535">
        <v>5000</v>
      </c>
      <c r="E25" s="369" t="s">
        <v>998</v>
      </c>
      <c r="F25" s="369" t="s">
        <v>935</v>
      </c>
      <c r="G25" s="369" t="s">
        <v>1007</v>
      </c>
      <c r="H25" s="369" t="s">
        <v>1016</v>
      </c>
      <c r="I25" s="533" t="s">
        <v>310</v>
      </c>
      <c r="J25" s="359"/>
      <c r="K25" s="359"/>
      <c r="L25" s="359"/>
      <c r="M25" s="436"/>
    </row>
    <row r="26" spans="1:13" ht="30">
      <c r="A26" s="368">
        <v>17</v>
      </c>
      <c r="B26" s="536">
        <v>41402</v>
      </c>
      <c r="C26" s="374" t="s">
        <v>787</v>
      </c>
      <c r="D26" s="535">
        <v>5000</v>
      </c>
      <c r="E26" s="369" t="s">
        <v>999</v>
      </c>
      <c r="F26" s="369" t="s">
        <v>992</v>
      </c>
      <c r="G26" s="369" t="s">
        <v>1008</v>
      </c>
      <c r="H26" s="369" t="s">
        <v>1017</v>
      </c>
      <c r="I26" s="533" t="s">
        <v>310</v>
      </c>
      <c r="J26" s="359"/>
      <c r="K26" s="359"/>
      <c r="L26" s="359"/>
      <c r="M26" s="436"/>
    </row>
    <row r="27" spans="1:13" ht="30">
      <c r="A27" s="368">
        <v>18</v>
      </c>
      <c r="B27" s="536">
        <v>41402</v>
      </c>
      <c r="C27" s="374" t="s">
        <v>787</v>
      </c>
      <c r="D27" s="535">
        <v>5000</v>
      </c>
      <c r="E27" s="369" t="s">
        <v>1000</v>
      </c>
      <c r="F27" s="369" t="s">
        <v>993</v>
      </c>
      <c r="G27" s="369" t="s">
        <v>1009</v>
      </c>
      <c r="H27" s="369" t="s">
        <v>1018</v>
      </c>
      <c r="I27" s="533" t="s">
        <v>310</v>
      </c>
      <c r="J27" s="359"/>
      <c r="K27" s="359"/>
      <c r="L27" s="359"/>
      <c r="M27" s="436"/>
    </row>
    <row r="28" spans="1:13" ht="30">
      <c r="A28" s="368">
        <v>19</v>
      </c>
      <c r="B28" s="536">
        <v>41402</v>
      </c>
      <c r="C28" s="374" t="s">
        <v>787</v>
      </c>
      <c r="D28" s="535">
        <v>5000</v>
      </c>
      <c r="E28" s="369" t="s">
        <v>1001</v>
      </c>
      <c r="F28" s="369" t="s">
        <v>922</v>
      </c>
      <c r="G28" s="369" t="s">
        <v>1010</v>
      </c>
      <c r="H28" s="369" t="s">
        <v>1019</v>
      </c>
      <c r="I28" s="533" t="s">
        <v>310</v>
      </c>
      <c r="J28" s="359"/>
      <c r="K28" s="359"/>
      <c r="L28" s="359"/>
      <c r="M28" s="436"/>
    </row>
    <row r="29" spans="1:13" ht="30">
      <c r="A29" s="368">
        <v>20</v>
      </c>
      <c r="B29" s="536">
        <v>41402</v>
      </c>
      <c r="C29" s="374" t="s">
        <v>787</v>
      </c>
      <c r="D29" s="535">
        <v>3700</v>
      </c>
      <c r="E29" s="369" t="s">
        <v>1002</v>
      </c>
      <c r="F29" s="369" t="s">
        <v>994</v>
      </c>
      <c r="G29" s="369" t="s">
        <v>1011</v>
      </c>
      <c r="H29" s="369" t="s">
        <v>1020</v>
      </c>
      <c r="I29" s="533" t="s">
        <v>310</v>
      </c>
      <c r="J29" s="359"/>
      <c r="K29" s="359"/>
      <c r="L29" s="359"/>
      <c r="M29" s="436"/>
    </row>
    <row r="30" spans="1:13" ht="30">
      <c r="A30" s="368">
        <v>21</v>
      </c>
      <c r="B30" s="536">
        <v>41402</v>
      </c>
      <c r="C30" s="374" t="s">
        <v>787</v>
      </c>
      <c r="D30" s="535">
        <v>5000</v>
      </c>
      <c r="E30" s="369" t="s">
        <v>1003</v>
      </c>
      <c r="F30" s="369" t="s">
        <v>714</v>
      </c>
      <c r="G30" s="369" t="s">
        <v>1012</v>
      </c>
      <c r="H30" s="369" t="s">
        <v>1021</v>
      </c>
      <c r="I30" s="533" t="s">
        <v>310</v>
      </c>
      <c r="J30" s="359"/>
      <c r="K30" s="359"/>
      <c r="L30" s="359"/>
      <c r="M30" s="436"/>
    </row>
    <row r="31" spans="1:13" ht="30">
      <c r="A31" s="368">
        <v>22</v>
      </c>
      <c r="B31" s="536">
        <v>41402</v>
      </c>
      <c r="C31" s="374" t="s">
        <v>787</v>
      </c>
      <c r="D31" s="535">
        <v>2900</v>
      </c>
      <c r="E31" s="369" t="s">
        <v>1004</v>
      </c>
      <c r="F31" s="369" t="s">
        <v>995</v>
      </c>
      <c r="G31" s="369" t="s">
        <v>1013</v>
      </c>
      <c r="H31" s="369" t="s">
        <v>1022</v>
      </c>
      <c r="I31" s="533" t="s">
        <v>310</v>
      </c>
      <c r="J31" s="359"/>
      <c r="K31" s="359"/>
      <c r="L31" s="359"/>
      <c r="M31" s="436"/>
    </row>
    <row r="32" spans="1:13" ht="30">
      <c r="A32" s="368">
        <v>23</v>
      </c>
      <c r="B32" s="536">
        <v>41402</v>
      </c>
      <c r="C32" s="374" t="s">
        <v>787</v>
      </c>
      <c r="D32" s="535">
        <v>5000</v>
      </c>
      <c r="E32" s="369" t="s">
        <v>1005</v>
      </c>
      <c r="F32" s="369" t="s">
        <v>996</v>
      </c>
      <c r="G32" s="369" t="s">
        <v>1014</v>
      </c>
      <c r="H32" s="369" t="s">
        <v>1023</v>
      </c>
      <c r="I32" s="533" t="s">
        <v>310</v>
      </c>
      <c r="J32" s="359"/>
      <c r="K32" s="359"/>
      <c r="L32" s="359"/>
      <c r="M32" s="436"/>
    </row>
    <row r="33" spans="1:13" ht="30">
      <c r="A33" s="368">
        <v>24</v>
      </c>
      <c r="B33" s="536">
        <v>41402</v>
      </c>
      <c r="C33" s="374" t="s">
        <v>787</v>
      </c>
      <c r="D33" s="535">
        <v>4800</v>
      </c>
      <c r="E33" s="369" t="s">
        <v>1006</v>
      </c>
      <c r="F33" s="369" t="s">
        <v>997</v>
      </c>
      <c r="G33" s="369" t="s">
        <v>1015</v>
      </c>
      <c r="H33" s="369" t="s">
        <v>1024</v>
      </c>
      <c r="I33" s="533" t="s">
        <v>310</v>
      </c>
      <c r="J33" s="359"/>
      <c r="K33" s="359"/>
      <c r="L33" s="359"/>
      <c r="M33" s="436"/>
    </row>
    <row r="34" spans="1:13" ht="30">
      <c r="A34" s="368">
        <v>25</v>
      </c>
      <c r="B34" s="548" t="s">
        <v>1074</v>
      </c>
      <c r="C34" s="374" t="s">
        <v>787</v>
      </c>
      <c r="D34" s="528">
        <v>4500</v>
      </c>
      <c r="E34" s="369" t="s">
        <v>1075</v>
      </c>
      <c r="F34" s="369" t="s">
        <v>995</v>
      </c>
      <c r="G34" s="369" t="s">
        <v>1076</v>
      </c>
      <c r="H34" s="369" t="s">
        <v>1077</v>
      </c>
      <c r="I34" s="533" t="s">
        <v>310</v>
      </c>
      <c r="J34" s="359"/>
      <c r="K34" s="359"/>
      <c r="L34" s="359"/>
      <c r="M34" s="436"/>
    </row>
    <row r="35" spans="1:13" ht="30">
      <c r="A35" s="368">
        <v>26</v>
      </c>
      <c r="B35" s="548" t="s">
        <v>1074</v>
      </c>
      <c r="C35" s="374" t="s">
        <v>787</v>
      </c>
      <c r="D35" s="528">
        <v>4000</v>
      </c>
      <c r="E35" s="369" t="s">
        <v>1078</v>
      </c>
      <c r="F35" s="369" t="s">
        <v>1079</v>
      </c>
      <c r="G35" s="369" t="s">
        <v>1080</v>
      </c>
      <c r="H35" s="369" t="s">
        <v>1081</v>
      </c>
      <c r="I35" s="533" t="s">
        <v>310</v>
      </c>
      <c r="J35" s="359"/>
      <c r="K35" s="359"/>
      <c r="L35" s="359"/>
      <c r="M35" s="436"/>
    </row>
    <row r="36" spans="1:13" ht="30">
      <c r="A36" s="368">
        <v>27</v>
      </c>
      <c r="B36" s="548" t="s">
        <v>1074</v>
      </c>
      <c r="C36" s="374" t="s">
        <v>787</v>
      </c>
      <c r="D36" s="528">
        <v>4500</v>
      </c>
      <c r="E36" s="369" t="s">
        <v>1082</v>
      </c>
      <c r="F36" s="369" t="s">
        <v>1083</v>
      </c>
      <c r="G36" s="369" t="s">
        <v>1084</v>
      </c>
      <c r="H36" s="369" t="s">
        <v>1024</v>
      </c>
      <c r="I36" s="533" t="s">
        <v>310</v>
      </c>
      <c r="J36" s="359"/>
      <c r="K36" s="359"/>
      <c r="L36" s="359"/>
      <c r="M36" s="436"/>
    </row>
    <row r="37" spans="1:13" ht="30">
      <c r="A37" s="368">
        <v>28</v>
      </c>
      <c r="B37" s="548" t="s">
        <v>1085</v>
      </c>
      <c r="C37" s="373" t="s">
        <v>787</v>
      </c>
      <c r="D37" s="528">
        <v>1000</v>
      </c>
      <c r="E37" s="369" t="s">
        <v>1086</v>
      </c>
      <c r="F37" s="369" t="s">
        <v>1087</v>
      </c>
      <c r="G37" s="369" t="s">
        <v>1088</v>
      </c>
      <c r="H37" s="369" t="s">
        <v>1089</v>
      </c>
      <c r="I37" s="369" t="s">
        <v>310</v>
      </c>
      <c r="J37" s="359"/>
      <c r="K37" s="359"/>
      <c r="L37" s="359"/>
      <c r="M37" s="436"/>
    </row>
    <row r="38" spans="1:13" ht="30">
      <c r="A38" s="368">
        <v>29</v>
      </c>
      <c r="B38" s="548" t="s">
        <v>1085</v>
      </c>
      <c r="C38" s="373" t="s">
        <v>787</v>
      </c>
      <c r="D38" s="528">
        <v>3800</v>
      </c>
      <c r="E38" s="369" t="s">
        <v>1090</v>
      </c>
      <c r="F38" s="369" t="s">
        <v>1091</v>
      </c>
      <c r="G38" s="369" t="s">
        <v>1092</v>
      </c>
      <c r="H38" s="369" t="s">
        <v>1093</v>
      </c>
      <c r="I38" s="369" t="s">
        <v>310</v>
      </c>
      <c r="J38" s="359"/>
      <c r="K38" s="359"/>
      <c r="L38" s="359"/>
      <c r="M38" s="436"/>
    </row>
    <row r="39" spans="1:13" ht="30">
      <c r="A39" s="368">
        <v>30</v>
      </c>
      <c r="B39" s="548" t="s">
        <v>1085</v>
      </c>
      <c r="C39" s="373" t="s">
        <v>787</v>
      </c>
      <c r="D39" s="528">
        <v>4700</v>
      </c>
      <c r="E39" s="369" t="s">
        <v>1094</v>
      </c>
      <c r="F39" s="369" t="s">
        <v>323</v>
      </c>
      <c r="G39" s="369" t="s">
        <v>1095</v>
      </c>
      <c r="H39" s="369" t="s">
        <v>1096</v>
      </c>
      <c r="I39" s="369" t="s">
        <v>310</v>
      </c>
      <c r="J39" s="359"/>
      <c r="K39" s="359"/>
      <c r="L39" s="359"/>
      <c r="M39" s="436"/>
    </row>
    <row r="40" spans="1:13" ht="30">
      <c r="A40" s="368">
        <v>31</v>
      </c>
      <c r="B40" s="548" t="s">
        <v>1085</v>
      </c>
      <c r="C40" s="373" t="s">
        <v>787</v>
      </c>
      <c r="D40" s="528">
        <v>4000</v>
      </c>
      <c r="E40" s="383" t="s">
        <v>1097</v>
      </c>
      <c r="F40" s="383" t="s">
        <v>1098</v>
      </c>
      <c r="G40" s="383" t="s">
        <v>1099</v>
      </c>
      <c r="H40" s="369" t="s">
        <v>1100</v>
      </c>
      <c r="I40" s="369" t="s">
        <v>310</v>
      </c>
      <c r="J40" s="359"/>
      <c r="K40" s="359"/>
      <c r="L40" s="359"/>
      <c r="M40" s="436"/>
    </row>
    <row r="41" spans="1:13" ht="30">
      <c r="A41" s="368">
        <v>32</v>
      </c>
      <c r="B41" s="548" t="s">
        <v>1085</v>
      </c>
      <c r="C41" s="379" t="s">
        <v>787</v>
      </c>
      <c r="D41" s="528">
        <v>4300</v>
      </c>
      <c r="E41" s="383" t="s">
        <v>1101</v>
      </c>
      <c r="F41" s="383" t="s">
        <v>1102</v>
      </c>
      <c r="G41" s="383" t="s">
        <v>1103</v>
      </c>
      <c r="H41" s="369" t="s">
        <v>1104</v>
      </c>
      <c r="I41" s="369" t="s">
        <v>310</v>
      </c>
      <c r="J41" s="359"/>
      <c r="K41" s="359"/>
      <c r="L41" s="359"/>
      <c r="M41" s="436"/>
    </row>
    <row r="42" spans="1:13" ht="30">
      <c r="A42" s="368">
        <v>33</v>
      </c>
      <c r="B42" s="548">
        <v>41494</v>
      </c>
      <c r="C42" s="379" t="s">
        <v>787</v>
      </c>
      <c r="D42" s="528">
        <v>3600</v>
      </c>
      <c r="E42" s="383" t="s">
        <v>1105</v>
      </c>
      <c r="F42" s="383" t="s">
        <v>1106</v>
      </c>
      <c r="G42" s="383" t="s">
        <v>1107</v>
      </c>
      <c r="H42" s="369" t="s">
        <v>1110</v>
      </c>
      <c r="I42" s="369" t="s">
        <v>310</v>
      </c>
      <c r="J42" s="359"/>
      <c r="K42" s="359"/>
      <c r="L42" s="359"/>
      <c r="M42" s="436"/>
    </row>
    <row r="43" spans="1:13" ht="30">
      <c r="A43" s="368">
        <v>34</v>
      </c>
      <c r="B43" s="548">
        <v>41494</v>
      </c>
      <c r="C43" s="379" t="s">
        <v>787</v>
      </c>
      <c r="D43" s="528">
        <v>3700</v>
      </c>
      <c r="E43" s="383" t="s">
        <v>1108</v>
      </c>
      <c r="F43" s="383" t="s">
        <v>646</v>
      </c>
      <c r="G43" s="383" t="s">
        <v>1109</v>
      </c>
      <c r="H43" s="369" t="s">
        <v>1111</v>
      </c>
      <c r="I43" s="369" t="s">
        <v>310</v>
      </c>
      <c r="J43" s="359"/>
      <c r="K43" s="359"/>
      <c r="L43" s="359"/>
      <c r="M43" s="436"/>
    </row>
    <row r="44" spans="1:13" ht="30">
      <c r="A44" s="368">
        <v>35</v>
      </c>
      <c r="B44" s="548">
        <v>41525</v>
      </c>
      <c r="C44" s="379" t="s">
        <v>787</v>
      </c>
      <c r="D44" s="528">
        <v>13500</v>
      </c>
      <c r="E44" s="383" t="s">
        <v>1116</v>
      </c>
      <c r="F44" s="383" t="s">
        <v>1050</v>
      </c>
      <c r="G44" s="383" t="s">
        <v>1117</v>
      </c>
      <c r="H44" s="369" t="s">
        <v>1118</v>
      </c>
      <c r="I44" s="369" t="s">
        <v>310</v>
      </c>
      <c r="J44" s="359"/>
      <c r="K44" s="359"/>
      <c r="L44" s="359"/>
      <c r="M44" s="436"/>
    </row>
    <row r="45" spans="1:13" ht="30">
      <c r="A45" s="368">
        <v>36</v>
      </c>
      <c r="B45" s="548">
        <v>41525</v>
      </c>
      <c r="C45" s="379" t="s">
        <v>787</v>
      </c>
      <c r="D45" s="528">
        <v>8000</v>
      </c>
      <c r="E45" s="383" t="s">
        <v>1119</v>
      </c>
      <c r="F45" s="383" t="s">
        <v>914</v>
      </c>
      <c r="G45" s="383" t="s">
        <v>1120</v>
      </c>
      <c r="H45" s="369" t="s">
        <v>1121</v>
      </c>
      <c r="I45" s="369" t="s">
        <v>310</v>
      </c>
      <c r="J45" s="359"/>
      <c r="K45" s="359"/>
      <c r="L45" s="359"/>
      <c r="M45" s="436"/>
    </row>
    <row r="46" spans="1:13" ht="30">
      <c r="A46" s="368">
        <v>37</v>
      </c>
      <c r="B46" s="548">
        <v>41525</v>
      </c>
      <c r="C46" s="379" t="s">
        <v>787</v>
      </c>
      <c r="D46" s="528">
        <v>5600</v>
      </c>
      <c r="E46" s="383" t="s">
        <v>1122</v>
      </c>
      <c r="F46" s="383" t="s">
        <v>1123</v>
      </c>
      <c r="G46" s="383" t="s">
        <v>1124</v>
      </c>
      <c r="H46" s="369" t="s">
        <v>1125</v>
      </c>
      <c r="I46" s="369" t="s">
        <v>310</v>
      </c>
      <c r="J46" s="359"/>
      <c r="K46" s="359"/>
      <c r="L46" s="359"/>
      <c r="M46" s="436"/>
    </row>
    <row r="47" spans="1:13" ht="30">
      <c r="A47" s="368">
        <v>38</v>
      </c>
      <c r="B47" s="548">
        <v>41525</v>
      </c>
      <c r="C47" s="379" t="s">
        <v>787</v>
      </c>
      <c r="D47" s="528">
        <v>4000</v>
      </c>
      <c r="E47" s="383" t="s">
        <v>1126</v>
      </c>
      <c r="F47" s="383" t="s">
        <v>311</v>
      </c>
      <c r="G47" s="383" t="s">
        <v>1127</v>
      </c>
      <c r="H47" s="369" t="s">
        <v>1128</v>
      </c>
      <c r="I47" s="369" t="s">
        <v>310</v>
      </c>
      <c r="J47" s="359"/>
      <c r="K47" s="359"/>
      <c r="L47" s="359"/>
      <c r="M47" s="436"/>
    </row>
    <row r="48" spans="1:13" ht="30">
      <c r="A48" s="368">
        <v>39</v>
      </c>
      <c r="B48" s="548">
        <v>41525</v>
      </c>
      <c r="C48" s="379" t="s">
        <v>787</v>
      </c>
      <c r="D48" s="528">
        <v>3500</v>
      </c>
      <c r="E48" s="383" t="s">
        <v>1129</v>
      </c>
      <c r="F48" s="383" t="s">
        <v>1130</v>
      </c>
      <c r="G48" s="383" t="s">
        <v>1131</v>
      </c>
      <c r="H48" s="369" t="s">
        <v>1132</v>
      </c>
      <c r="I48" s="369" t="s">
        <v>310</v>
      </c>
      <c r="J48" s="359"/>
      <c r="K48" s="359"/>
      <c r="L48" s="359"/>
      <c r="M48" s="436"/>
    </row>
    <row r="49" spans="1:256">
      <c r="A49" s="368">
        <v>40</v>
      </c>
      <c r="B49" s="536"/>
      <c r="C49" s="379"/>
      <c r="D49" s="528"/>
      <c r="E49" s="383"/>
      <c r="F49" s="383"/>
      <c r="G49" s="383"/>
      <c r="H49" s="383"/>
      <c r="I49" s="383"/>
      <c r="J49" s="359"/>
      <c r="K49" s="359"/>
      <c r="L49" s="359"/>
      <c r="M49" s="436"/>
    </row>
    <row r="50" spans="1:256">
      <c r="A50" s="368">
        <v>41</v>
      </c>
      <c r="B50" s="536"/>
      <c r="C50" s="379"/>
      <c r="D50" s="528"/>
      <c r="E50" s="383"/>
      <c r="F50" s="383"/>
      <c r="G50" s="383"/>
      <c r="H50" s="383"/>
      <c r="I50" s="383"/>
      <c r="J50" s="359"/>
      <c r="K50" s="359"/>
      <c r="L50" s="359"/>
      <c r="M50" s="436"/>
    </row>
    <row r="51" spans="1:256" s="334" customFormat="1">
      <c r="A51" s="368"/>
      <c r="B51" s="536"/>
      <c r="C51" s="374"/>
      <c r="D51" s="528"/>
      <c r="E51" s="383"/>
      <c r="F51" s="383"/>
      <c r="G51" s="383"/>
      <c r="H51" s="383"/>
      <c r="I51" s="383"/>
      <c r="J51" s="359"/>
      <c r="K51" s="359"/>
      <c r="L51" s="312"/>
      <c r="M51" s="335"/>
      <c r="N51" s="338"/>
      <c r="O51" s="338"/>
      <c r="P51" s="338"/>
      <c r="Q51" s="338"/>
      <c r="R51" s="338"/>
      <c r="S51" s="338"/>
      <c r="T51" s="338"/>
      <c r="U51" s="338"/>
      <c r="V51" s="338"/>
      <c r="W51" s="338"/>
      <c r="X51" s="338"/>
      <c r="Y51" s="338"/>
      <c r="Z51" s="338"/>
      <c r="AA51" s="338"/>
      <c r="AB51" s="338"/>
      <c r="AC51" s="338"/>
      <c r="AD51" s="338"/>
      <c r="AE51" s="338"/>
      <c r="AF51" s="338"/>
      <c r="AG51" s="338"/>
      <c r="AH51" s="338"/>
      <c r="AI51" s="338"/>
      <c r="AJ51" s="338"/>
      <c r="AK51" s="338"/>
      <c r="AL51" s="338"/>
      <c r="AM51" s="338"/>
      <c r="AN51" s="338"/>
      <c r="AO51" s="338"/>
      <c r="AP51" s="338"/>
      <c r="AQ51" s="338"/>
      <c r="AR51" s="338"/>
      <c r="AS51" s="338"/>
      <c r="AT51" s="338"/>
      <c r="AU51" s="338"/>
      <c r="AV51" s="338"/>
      <c r="AW51" s="338"/>
      <c r="AX51" s="338"/>
      <c r="AY51" s="338"/>
      <c r="AZ51" s="338"/>
      <c r="BA51" s="338"/>
      <c r="BB51" s="338"/>
      <c r="BC51" s="338"/>
      <c r="BD51" s="338"/>
      <c r="BE51" s="338"/>
      <c r="BF51" s="338"/>
      <c r="BG51" s="338"/>
      <c r="BH51" s="338"/>
      <c r="BI51" s="338"/>
      <c r="BJ51" s="338"/>
      <c r="BK51" s="338"/>
      <c r="BL51" s="338"/>
      <c r="BM51" s="338"/>
      <c r="BN51" s="338"/>
      <c r="BO51" s="338"/>
      <c r="BP51" s="338"/>
      <c r="BQ51" s="338"/>
      <c r="BR51" s="338"/>
      <c r="BS51" s="338"/>
      <c r="BT51" s="338"/>
      <c r="BU51" s="338"/>
      <c r="BV51" s="338"/>
      <c r="BW51" s="338"/>
      <c r="BX51" s="338"/>
      <c r="BY51" s="338"/>
      <c r="BZ51" s="338"/>
      <c r="CA51" s="338"/>
      <c r="CB51" s="338"/>
      <c r="CC51" s="338"/>
      <c r="CD51" s="338"/>
      <c r="CE51" s="338"/>
      <c r="CF51" s="338"/>
      <c r="CG51" s="338"/>
      <c r="CH51" s="338"/>
      <c r="CI51" s="338"/>
      <c r="CJ51" s="338"/>
      <c r="CK51" s="338"/>
      <c r="CL51" s="338"/>
      <c r="CM51" s="338"/>
      <c r="CN51" s="338"/>
      <c r="CO51" s="338"/>
      <c r="CP51" s="338"/>
      <c r="CQ51" s="338"/>
      <c r="CR51" s="338"/>
      <c r="CS51" s="338"/>
      <c r="CT51" s="338"/>
      <c r="CU51" s="338"/>
      <c r="CV51" s="338"/>
      <c r="CW51" s="338"/>
      <c r="CX51" s="338"/>
      <c r="CY51" s="338"/>
      <c r="CZ51" s="338"/>
      <c r="DA51" s="338"/>
      <c r="DB51" s="338"/>
      <c r="DC51" s="338"/>
      <c r="DD51" s="338"/>
      <c r="DE51" s="338"/>
      <c r="DF51" s="338"/>
      <c r="DG51" s="338"/>
      <c r="DH51" s="338"/>
      <c r="DI51" s="338"/>
      <c r="DJ51" s="338"/>
      <c r="DK51" s="338"/>
      <c r="DL51" s="338"/>
      <c r="DM51" s="338"/>
      <c r="DN51" s="338"/>
      <c r="DO51" s="338"/>
      <c r="DP51" s="338"/>
      <c r="DQ51" s="338"/>
      <c r="DR51" s="338"/>
      <c r="DS51" s="338"/>
      <c r="DT51" s="338"/>
      <c r="DU51" s="338"/>
      <c r="DV51" s="338"/>
      <c r="DW51" s="338"/>
      <c r="DX51" s="338"/>
      <c r="DY51" s="338"/>
      <c r="DZ51" s="338"/>
      <c r="EA51" s="338"/>
      <c r="EB51" s="338"/>
      <c r="EC51" s="338"/>
      <c r="ED51" s="338"/>
      <c r="EE51" s="338"/>
      <c r="EF51" s="338"/>
      <c r="EG51" s="338"/>
      <c r="EH51" s="338"/>
      <c r="EI51" s="338"/>
      <c r="EJ51" s="338"/>
      <c r="EK51" s="338"/>
      <c r="EL51" s="338"/>
      <c r="EM51" s="338"/>
      <c r="EN51" s="338"/>
      <c r="EO51" s="338"/>
      <c r="EP51" s="338"/>
      <c r="EQ51" s="338"/>
      <c r="ER51" s="338"/>
      <c r="ES51" s="338"/>
      <c r="ET51" s="338"/>
      <c r="EU51" s="338"/>
      <c r="EV51" s="338"/>
      <c r="EW51" s="338"/>
      <c r="EX51" s="338"/>
      <c r="EY51" s="338"/>
      <c r="EZ51" s="338"/>
      <c r="FA51" s="338"/>
      <c r="FB51" s="338"/>
      <c r="FC51" s="338"/>
      <c r="FD51" s="338"/>
      <c r="FE51" s="338"/>
      <c r="FF51" s="338"/>
      <c r="FG51" s="338"/>
      <c r="FH51" s="338"/>
      <c r="FI51" s="338"/>
      <c r="FJ51" s="338"/>
      <c r="FK51" s="338"/>
      <c r="FL51" s="338"/>
      <c r="FM51" s="338"/>
      <c r="FN51" s="338"/>
      <c r="FO51" s="338"/>
      <c r="FP51" s="338"/>
      <c r="FQ51" s="338"/>
      <c r="FR51" s="338"/>
      <c r="FS51" s="338"/>
      <c r="FT51" s="338"/>
      <c r="FU51" s="338"/>
      <c r="FV51" s="338"/>
      <c r="FW51" s="338"/>
      <c r="FX51" s="338"/>
      <c r="FY51" s="338"/>
      <c r="FZ51" s="338"/>
      <c r="GA51" s="338"/>
      <c r="GB51" s="338"/>
      <c r="GC51" s="338"/>
      <c r="GD51" s="338"/>
      <c r="GE51" s="338"/>
      <c r="GF51" s="338"/>
      <c r="GG51" s="338"/>
      <c r="GH51" s="338"/>
      <c r="GI51" s="338"/>
      <c r="GJ51" s="338"/>
      <c r="GK51" s="338"/>
      <c r="GL51" s="338"/>
      <c r="GM51" s="338"/>
      <c r="GN51" s="338"/>
      <c r="GO51" s="338"/>
      <c r="GP51" s="338"/>
      <c r="GQ51" s="338"/>
      <c r="GR51" s="338"/>
      <c r="GS51" s="338"/>
      <c r="GT51" s="338"/>
      <c r="GU51" s="338"/>
      <c r="GV51" s="338"/>
      <c r="GW51" s="338"/>
      <c r="GX51" s="338"/>
      <c r="GY51" s="338"/>
      <c r="GZ51" s="338"/>
      <c r="HA51" s="338"/>
      <c r="HB51" s="338"/>
      <c r="HC51" s="338"/>
      <c r="HD51" s="338"/>
      <c r="HE51" s="338"/>
      <c r="HF51" s="338"/>
      <c r="HG51" s="338"/>
      <c r="HH51" s="338"/>
      <c r="HI51" s="338"/>
      <c r="HJ51" s="338"/>
      <c r="HK51" s="338"/>
      <c r="HL51" s="338"/>
      <c r="HM51" s="338"/>
      <c r="HN51" s="338"/>
      <c r="HO51" s="338"/>
      <c r="HP51" s="338"/>
      <c r="HQ51" s="338"/>
      <c r="HR51" s="338"/>
      <c r="HS51" s="338"/>
      <c r="HT51" s="338"/>
      <c r="HU51" s="338"/>
      <c r="HV51" s="338"/>
      <c r="HW51" s="338"/>
      <c r="HX51" s="338"/>
      <c r="HY51" s="338"/>
      <c r="HZ51" s="338"/>
      <c r="IA51" s="338"/>
      <c r="IB51" s="338"/>
      <c r="IC51" s="338"/>
      <c r="ID51" s="338"/>
      <c r="IE51" s="338"/>
      <c r="IF51" s="338"/>
      <c r="IG51" s="338"/>
      <c r="IH51" s="338"/>
      <c r="II51" s="338"/>
      <c r="IJ51" s="338"/>
      <c r="IK51" s="338"/>
      <c r="IL51" s="338"/>
      <c r="IM51" s="338"/>
      <c r="IN51" s="338"/>
      <c r="IO51" s="338"/>
      <c r="IP51" s="338"/>
      <c r="IQ51" s="338"/>
      <c r="IR51" s="338"/>
      <c r="IS51" s="338"/>
      <c r="IT51" s="338"/>
      <c r="IU51" s="338"/>
      <c r="IV51" s="338"/>
    </row>
    <row r="52" spans="1:256" ht="15.75" thickBot="1">
      <c r="A52" s="67" t="s">
        <v>135</v>
      </c>
      <c r="B52" s="383"/>
      <c r="C52" s="379"/>
      <c r="D52" s="383"/>
      <c r="E52" s="382"/>
      <c r="F52" s="68"/>
      <c r="G52" s="69"/>
      <c r="H52" s="69"/>
      <c r="I52" s="69"/>
      <c r="J52" s="70"/>
      <c r="K52" s="71"/>
      <c r="L52" s="72"/>
      <c r="M52" s="336"/>
    </row>
    <row r="53" spans="1:256">
      <c r="B53" s="380"/>
      <c r="C53" s="381"/>
      <c r="D53" s="380"/>
    </row>
    <row r="54" spans="1:256">
      <c r="B54" s="380"/>
      <c r="C54" s="381"/>
      <c r="D54" s="380"/>
    </row>
    <row r="55" spans="1:256">
      <c r="B55" s="380"/>
      <c r="C55" s="381"/>
      <c r="D55" s="380"/>
    </row>
    <row r="56" spans="1:256" s="87" customFormat="1" ht="15.75">
      <c r="A56" s="88" t="s">
        <v>277</v>
      </c>
      <c r="B56" s="380"/>
      <c r="C56" s="381"/>
      <c r="D56" s="380"/>
      <c r="G56" s="89"/>
      <c r="H56" s="89"/>
      <c r="I56" s="89"/>
      <c r="N56" s="337"/>
      <c r="O56" s="337"/>
      <c r="P56" s="337"/>
      <c r="Q56" s="337"/>
      <c r="R56" s="337"/>
      <c r="S56" s="337"/>
      <c r="T56" s="337"/>
      <c r="U56" s="337"/>
      <c r="V56" s="337"/>
      <c r="W56" s="337"/>
      <c r="X56" s="337"/>
      <c r="Y56" s="337"/>
      <c r="Z56" s="337"/>
      <c r="AA56" s="337"/>
      <c r="AB56" s="337"/>
      <c r="AC56" s="337"/>
      <c r="AD56" s="337"/>
      <c r="AE56" s="337"/>
      <c r="AF56" s="337"/>
      <c r="AG56" s="337"/>
      <c r="AH56" s="337"/>
      <c r="AI56" s="337"/>
      <c r="AJ56" s="337"/>
      <c r="AK56" s="337"/>
      <c r="AL56" s="337"/>
      <c r="AM56" s="337"/>
      <c r="AN56" s="337"/>
      <c r="AO56" s="337"/>
      <c r="AP56" s="337"/>
      <c r="AQ56" s="337"/>
      <c r="AR56" s="337"/>
      <c r="AS56" s="337"/>
      <c r="AT56" s="337"/>
      <c r="AU56" s="337"/>
      <c r="AV56" s="337"/>
      <c r="AW56" s="337"/>
      <c r="AX56" s="337"/>
      <c r="AY56" s="337"/>
      <c r="AZ56" s="337"/>
      <c r="BA56" s="337"/>
      <c r="BB56" s="337"/>
      <c r="BC56" s="337"/>
      <c r="BD56" s="337"/>
      <c r="BE56" s="337"/>
      <c r="BF56" s="337"/>
      <c r="BG56" s="337"/>
      <c r="BH56" s="337"/>
      <c r="BI56" s="337"/>
      <c r="BJ56" s="337"/>
      <c r="BK56" s="337"/>
      <c r="BL56" s="337"/>
      <c r="BM56" s="337"/>
      <c r="BN56" s="337"/>
      <c r="BO56" s="337"/>
      <c r="BP56" s="337"/>
      <c r="BQ56" s="337"/>
      <c r="BR56" s="337"/>
      <c r="BS56" s="337"/>
      <c r="BT56" s="337"/>
      <c r="BU56" s="337"/>
      <c r="BV56" s="337"/>
      <c r="BW56" s="337"/>
      <c r="BX56" s="337"/>
      <c r="BY56" s="337"/>
      <c r="BZ56" s="337"/>
      <c r="CA56" s="337"/>
      <c r="CB56" s="337"/>
      <c r="CC56" s="337"/>
      <c r="CD56" s="337"/>
      <c r="CE56" s="337"/>
      <c r="CF56" s="337"/>
      <c r="CG56" s="337"/>
      <c r="CH56" s="337"/>
      <c r="CI56" s="337"/>
      <c r="CJ56" s="337"/>
      <c r="CK56" s="337"/>
      <c r="CL56" s="337"/>
      <c r="CM56" s="337"/>
      <c r="CN56" s="337"/>
      <c r="CO56" s="337"/>
      <c r="CP56" s="337"/>
      <c r="CQ56" s="337"/>
      <c r="CR56" s="337"/>
      <c r="CS56" s="337"/>
      <c r="CT56" s="337"/>
      <c r="CU56" s="337"/>
      <c r="CV56" s="337"/>
      <c r="CW56" s="337"/>
      <c r="CX56" s="337"/>
      <c r="CY56" s="337"/>
      <c r="CZ56" s="337"/>
      <c r="DA56" s="337"/>
      <c r="DB56" s="337"/>
      <c r="DC56" s="337"/>
      <c r="DD56" s="337"/>
      <c r="DE56" s="337"/>
      <c r="DF56" s="337"/>
      <c r="DG56" s="337"/>
      <c r="DH56" s="337"/>
      <c r="DI56" s="337"/>
      <c r="DJ56" s="337"/>
      <c r="DK56" s="337"/>
      <c r="DL56" s="337"/>
      <c r="DM56" s="337"/>
      <c r="DN56" s="337"/>
      <c r="DO56" s="337"/>
      <c r="DP56" s="337"/>
      <c r="DQ56" s="337"/>
      <c r="DR56" s="337"/>
      <c r="DS56" s="337"/>
      <c r="DT56" s="337"/>
      <c r="DU56" s="337"/>
      <c r="DV56" s="337"/>
      <c r="DW56" s="337"/>
      <c r="DX56" s="337"/>
      <c r="DY56" s="337"/>
      <c r="DZ56" s="337"/>
      <c r="EA56" s="337"/>
      <c r="EB56" s="337"/>
      <c r="EC56" s="337"/>
      <c r="ED56" s="337"/>
      <c r="EE56" s="337"/>
      <c r="EF56" s="337"/>
      <c r="EG56" s="337"/>
      <c r="EH56" s="337"/>
      <c r="EI56" s="337"/>
      <c r="EJ56" s="337"/>
      <c r="EK56" s="337"/>
      <c r="EL56" s="337"/>
      <c r="EM56" s="337"/>
      <c r="EN56" s="337"/>
      <c r="EO56" s="337"/>
      <c r="EP56" s="337"/>
      <c r="EQ56" s="337"/>
      <c r="ER56" s="337"/>
      <c r="ES56" s="337"/>
      <c r="ET56" s="337"/>
      <c r="EU56" s="337"/>
      <c r="EV56" s="337"/>
      <c r="EW56" s="337"/>
      <c r="EX56" s="337"/>
      <c r="EY56" s="337"/>
      <c r="EZ56" s="337"/>
      <c r="FA56" s="337"/>
      <c r="FB56" s="337"/>
      <c r="FC56" s="337"/>
      <c r="FD56" s="337"/>
      <c r="FE56" s="337"/>
      <c r="FF56" s="337"/>
      <c r="FG56" s="337"/>
      <c r="FH56" s="337"/>
      <c r="FI56" s="337"/>
      <c r="FJ56" s="337"/>
      <c r="FK56" s="337"/>
      <c r="FL56" s="337"/>
      <c r="FM56" s="337"/>
      <c r="FN56" s="337"/>
      <c r="FO56" s="337"/>
      <c r="FP56" s="337"/>
      <c r="FQ56" s="337"/>
      <c r="FR56" s="337"/>
      <c r="FS56" s="337"/>
      <c r="FT56" s="337"/>
      <c r="FU56" s="337"/>
      <c r="FV56" s="337"/>
      <c r="FW56" s="337"/>
      <c r="FX56" s="337"/>
      <c r="FY56" s="337"/>
      <c r="FZ56" s="337"/>
      <c r="GA56" s="337"/>
      <c r="GB56" s="337"/>
      <c r="GC56" s="337"/>
      <c r="GD56" s="337"/>
      <c r="GE56" s="337"/>
      <c r="GF56" s="337"/>
      <c r="GG56" s="337"/>
      <c r="GH56" s="337"/>
      <c r="GI56" s="337"/>
      <c r="GJ56" s="337"/>
      <c r="GK56" s="337"/>
      <c r="GL56" s="337"/>
      <c r="GM56" s="337"/>
      <c r="GN56" s="337"/>
      <c r="GO56" s="337"/>
      <c r="GP56" s="337"/>
      <c r="GQ56" s="337"/>
      <c r="GR56" s="337"/>
      <c r="GS56" s="337"/>
      <c r="GT56" s="337"/>
      <c r="GU56" s="337"/>
      <c r="GV56" s="337"/>
      <c r="GW56" s="337"/>
      <c r="GX56" s="337"/>
      <c r="GY56" s="337"/>
      <c r="GZ56" s="337"/>
      <c r="HA56" s="337"/>
      <c r="HB56" s="337"/>
      <c r="HC56" s="337"/>
      <c r="HD56" s="337"/>
      <c r="HE56" s="337"/>
      <c r="HF56" s="337"/>
      <c r="HG56" s="337"/>
      <c r="HH56" s="337"/>
      <c r="HI56" s="337"/>
      <c r="HJ56" s="337"/>
      <c r="HK56" s="337"/>
      <c r="HL56" s="337"/>
      <c r="HM56" s="337"/>
      <c r="HN56" s="337"/>
      <c r="HO56" s="337"/>
      <c r="HP56" s="337"/>
      <c r="HQ56" s="337"/>
      <c r="HR56" s="337"/>
      <c r="HS56" s="337"/>
      <c r="HT56" s="337"/>
      <c r="HU56" s="337"/>
      <c r="HV56" s="337"/>
      <c r="HW56" s="337"/>
      <c r="HX56" s="337"/>
      <c r="HY56" s="337"/>
      <c r="HZ56" s="337"/>
      <c r="IA56" s="337"/>
      <c r="IB56" s="337"/>
      <c r="IC56" s="337"/>
      <c r="ID56" s="337"/>
      <c r="IE56" s="337"/>
      <c r="IF56" s="337"/>
      <c r="IG56" s="337"/>
      <c r="IH56" s="337"/>
      <c r="II56" s="337"/>
      <c r="IJ56" s="337"/>
      <c r="IK56" s="337"/>
      <c r="IL56" s="337"/>
      <c r="IM56" s="337"/>
      <c r="IN56" s="337"/>
      <c r="IO56" s="337"/>
      <c r="IP56" s="337"/>
      <c r="IQ56" s="337"/>
      <c r="IR56" s="337"/>
      <c r="IS56" s="337"/>
      <c r="IT56" s="337"/>
      <c r="IU56" s="337"/>
      <c r="IV56" s="337"/>
    </row>
    <row r="57" spans="1:256" s="87" customFormat="1" ht="15.75">
      <c r="A57" s="88" t="s">
        <v>288</v>
      </c>
      <c r="B57" s="380"/>
      <c r="C57" s="381"/>
      <c r="D57" s="380"/>
      <c r="G57" s="89"/>
      <c r="H57" s="89"/>
      <c r="I57" s="89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37"/>
      <c r="AA57" s="337"/>
      <c r="AB57" s="337"/>
      <c r="AC57" s="337"/>
      <c r="AD57" s="337"/>
      <c r="AE57" s="337"/>
      <c r="AF57" s="337"/>
      <c r="AG57" s="337"/>
      <c r="AH57" s="337"/>
      <c r="AI57" s="337"/>
      <c r="AJ57" s="337"/>
      <c r="AK57" s="337"/>
      <c r="AL57" s="337"/>
      <c r="AM57" s="337"/>
      <c r="AN57" s="337"/>
      <c r="AO57" s="337"/>
      <c r="AP57" s="337"/>
      <c r="AQ57" s="337"/>
      <c r="AR57" s="337"/>
      <c r="AS57" s="337"/>
      <c r="AT57" s="337"/>
      <c r="AU57" s="337"/>
      <c r="AV57" s="337"/>
      <c r="AW57" s="337"/>
      <c r="AX57" s="337"/>
      <c r="AY57" s="337"/>
      <c r="AZ57" s="337"/>
      <c r="BA57" s="337"/>
      <c r="BB57" s="337"/>
      <c r="BC57" s="337"/>
      <c r="BD57" s="337"/>
      <c r="BE57" s="337"/>
      <c r="BF57" s="337"/>
      <c r="BG57" s="337"/>
      <c r="BH57" s="337"/>
      <c r="BI57" s="337"/>
      <c r="BJ57" s="337"/>
      <c r="BK57" s="337"/>
      <c r="BL57" s="337"/>
      <c r="BM57" s="337"/>
      <c r="BN57" s="337"/>
      <c r="BO57" s="337"/>
      <c r="BP57" s="337"/>
      <c r="BQ57" s="337"/>
      <c r="BR57" s="337"/>
      <c r="BS57" s="337"/>
      <c r="BT57" s="337"/>
      <c r="BU57" s="337"/>
      <c r="BV57" s="337"/>
      <c r="BW57" s="337"/>
      <c r="BX57" s="337"/>
      <c r="BY57" s="337"/>
      <c r="BZ57" s="337"/>
      <c r="CA57" s="337"/>
      <c r="CB57" s="337"/>
      <c r="CC57" s="337"/>
      <c r="CD57" s="337"/>
      <c r="CE57" s="337"/>
      <c r="CF57" s="337"/>
      <c r="CG57" s="337"/>
      <c r="CH57" s="337"/>
      <c r="CI57" s="337"/>
      <c r="CJ57" s="337"/>
      <c r="CK57" s="337"/>
      <c r="CL57" s="337"/>
      <c r="CM57" s="337"/>
      <c r="CN57" s="337"/>
      <c r="CO57" s="337"/>
      <c r="CP57" s="337"/>
      <c r="CQ57" s="337"/>
      <c r="CR57" s="337"/>
      <c r="CS57" s="337"/>
      <c r="CT57" s="337"/>
      <c r="CU57" s="337"/>
      <c r="CV57" s="337"/>
      <c r="CW57" s="337"/>
      <c r="CX57" s="337"/>
      <c r="CY57" s="337"/>
      <c r="CZ57" s="337"/>
      <c r="DA57" s="337"/>
      <c r="DB57" s="337"/>
      <c r="DC57" s="337"/>
      <c r="DD57" s="337"/>
      <c r="DE57" s="337"/>
      <c r="DF57" s="337"/>
      <c r="DG57" s="337"/>
      <c r="DH57" s="337"/>
      <c r="DI57" s="337"/>
      <c r="DJ57" s="337"/>
      <c r="DK57" s="337"/>
      <c r="DL57" s="337"/>
      <c r="DM57" s="337"/>
      <c r="DN57" s="337"/>
      <c r="DO57" s="337"/>
      <c r="DP57" s="337"/>
      <c r="DQ57" s="337"/>
      <c r="DR57" s="337"/>
      <c r="DS57" s="337"/>
      <c r="DT57" s="337"/>
      <c r="DU57" s="337"/>
      <c r="DV57" s="337"/>
      <c r="DW57" s="337"/>
      <c r="DX57" s="337"/>
      <c r="DY57" s="337"/>
      <c r="DZ57" s="337"/>
      <c r="EA57" s="337"/>
      <c r="EB57" s="337"/>
      <c r="EC57" s="337"/>
      <c r="ED57" s="337"/>
      <c r="EE57" s="337"/>
      <c r="EF57" s="337"/>
      <c r="EG57" s="337"/>
      <c r="EH57" s="337"/>
      <c r="EI57" s="337"/>
      <c r="EJ57" s="337"/>
      <c r="EK57" s="337"/>
      <c r="EL57" s="337"/>
      <c r="EM57" s="337"/>
      <c r="EN57" s="337"/>
      <c r="EO57" s="337"/>
      <c r="EP57" s="337"/>
      <c r="EQ57" s="337"/>
      <c r="ER57" s="337"/>
      <c r="ES57" s="337"/>
      <c r="ET57" s="337"/>
      <c r="EU57" s="337"/>
      <c r="EV57" s="337"/>
      <c r="EW57" s="337"/>
      <c r="EX57" s="337"/>
      <c r="EY57" s="337"/>
      <c r="EZ57" s="337"/>
      <c r="FA57" s="337"/>
      <c r="FB57" s="337"/>
      <c r="FC57" s="337"/>
      <c r="FD57" s="337"/>
      <c r="FE57" s="337"/>
      <c r="FF57" s="337"/>
      <c r="FG57" s="337"/>
      <c r="FH57" s="337"/>
      <c r="FI57" s="337"/>
      <c r="FJ57" s="337"/>
      <c r="FK57" s="337"/>
      <c r="FL57" s="337"/>
      <c r="FM57" s="337"/>
      <c r="FN57" s="337"/>
      <c r="FO57" s="337"/>
      <c r="FP57" s="337"/>
      <c r="FQ57" s="337"/>
      <c r="FR57" s="337"/>
      <c r="FS57" s="337"/>
      <c r="FT57" s="337"/>
      <c r="FU57" s="337"/>
      <c r="FV57" s="337"/>
      <c r="FW57" s="337"/>
      <c r="FX57" s="337"/>
      <c r="FY57" s="337"/>
      <c r="FZ57" s="337"/>
      <c r="GA57" s="337"/>
      <c r="GB57" s="337"/>
      <c r="GC57" s="337"/>
      <c r="GD57" s="337"/>
      <c r="GE57" s="337"/>
      <c r="GF57" s="337"/>
      <c r="GG57" s="337"/>
      <c r="GH57" s="337"/>
      <c r="GI57" s="337"/>
      <c r="GJ57" s="337"/>
      <c r="GK57" s="337"/>
      <c r="GL57" s="337"/>
      <c r="GM57" s="337"/>
      <c r="GN57" s="337"/>
      <c r="GO57" s="337"/>
      <c r="GP57" s="337"/>
      <c r="GQ57" s="337"/>
      <c r="GR57" s="337"/>
      <c r="GS57" s="337"/>
      <c r="GT57" s="337"/>
      <c r="GU57" s="337"/>
      <c r="GV57" s="337"/>
      <c r="GW57" s="337"/>
      <c r="GX57" s="337"/>
      <c r="GY57" s="337"/>
      <c r="GZ57" s="337"/>
      <c r="HA57" s="337"/>
      <c r="HB57" s="337"/>
      <c r="HC57" s="337"/>
      <c r="HD57" s="337"/>
      <c r="HE57" s="337"/>
      <c r="HF57" s="337"/>
      <c r="HG57" s="337"/>
      <c r="HH57" s="337"/>
      <c r="HI57" s="337"/>
      <c r="HJ57" s="337"/>
      <c r="HK57" s="337"/>
      <c r="HL57" s="337"/>
      <c r="HM57" s="337"/>
      <c r="HN57" s="337"/>
      <c r="HO57" s="337"/>
      <c r="HP57" s="337"/>
      <c r="HQ57" s="337"/>
      <c r="HR57" s="337"/>
      <c r="HS57" s="337"/>
      <c r="HT57" s="337"/>
      <c r="HU57" s="337"/>
      <c r="HV57" s="337"/>
      <c r="HW57" s="337"/>
      <c r="HX57" s="337"/>
      <c r="HY57" s="337"/>
      <c r="HZ57" s="337"/>
      <c r="IA57" s="337"/>
      <c r="IB57" s="337"/>
      <c r="IC57" s="337"/>
      <c r="ID57" s="337"/>
      <c r="IE57" s="337"/>
      <c r="IF57" s="337"/>
      <c r="IG57" s="337"/>
      <c r="IH57" s="337"/>
      <c r="II57" s="337"/>
      <c r="IJ57" s="337"/>
      <c r="IK57" s="337"/>
      <c r="IL57" s="337"/>
      <c r="IM57" s="337"/>
      <c r="IN57" s="337"/>
      <c r="IO57" s="337"/>
      <c r="IP57" s="337"/>
      <c r="IQ57" s="337"/>
      <c r="IR57" s="337"/>
      <c r="IS57" s="337"/>
      <c r="IT57" s="337"/>
      <c r="IU57" s="337"/>
      <c r="IV57" s="337"/>
    </row>
    <row r="58" spans="1:256" s="87" customFormat="1" ht="15.75">
      <c r="A58" s="88" t="s">
        <v>287</v>
      </c>
      <c r="B58" s="380"/>
      <c r="C58" s="381"/>
      <c r="D58" s="380"/>
      <c r="G58" s="89"/>
      <c r="H58" s="89"/>
      <c r="I58" s="89"/>
      <c r="N58" s="337"/>
      <c r="O58" s="337"/>
      <c r="P58" s="337"/>
      <c r="Q58" s="337"/>
      <c r="R58" s="337"/>
      <c r="S58" s="337"/>
      <c r="T58" s="337"/>
      <c r="U58" s="337"/>
      <c r="V58" s="337"/>
      <c r="W58" s="337"/>
      <c r="X58" s="337"/>
      <c r="Y58" s="337"/>
      <c r="Z58" s="337"/>
      <c r="AA58" s="337"/>
      <c r="AB58" s="337"/>
      <c r="AC58" s="337"/>
      <c r="AD58" s="337"/>
      <c r="AE58" s="337"/>
      <c r="AF58" s="337"/>
      <c r="AG58" s="337"/>
      <c r="AH58" s="337"/>
      <c r="AI58" s="337"/>
      <c r="AJ58" s="337"/>
      <c r="AK58" s="337"/>
      <c r="AL58" s="337"/>
      <c r="AM58" s="337"/>
      <c r="AN58" s="337"/>
      <c r="AO58" s="337"/>
      <c r="AP58" s="337"/>
      <c r="AQ58" s="337"/>
      <c r="AR58" s="337"/>
      <c r="AS58" s="337"/>
      <c r="AT58" s="337"/>
      <c r="AU58" s="337"/>
      <c r="AV58" s="337"/>
      <c r="AW58" s="337"/>
      <c r="AX58" s="337"/>
      <c r="AY58" s="337"/>
      <c r="AZ58" s="337"/>
      <c r="BA58" s="337"/>
      <c r="BB58" s="337"/>
      <c r="BC58" s="337"/>
      <c r="BD58" s="337"/>
      <c r="BE58" s="337"/>
      <c r="BF58" s="337"/>
      <c r="BG58" s="337"/>
      <c r="BH58" s="337"/>
      <c r="BI58" s="337"/>
      <c r="BJ58" s="337"/>
      <c r="BK58" s="337"/>
      <c r="BL58" s="337"/>
      <c r="BM58" s="337"/>
      <c r="BN58" s="337"/>
      <c r="BO58" s="337"/>
      <c r="BP58" s="337"/>
      <c r="BQ58" s="337"/>
      <c r="BR58" s="337"/>
      <c r="BS58" s="337"/>
      <c r="BT58" s="337"/>
      <c r="BU58" s="337"/>
      <c r="BV58" s="337"/>
      <c r="BW58" s="337"/>
      <c r="BX58" s="337"/>
      <c r="BY58" s="337"/>
      <c r="BZ58" s="337"/>
      <c r="CA58" s="337"/>
      <c r="CB58" s="337"/>
      <c r="CC58" s="337"/>
      <c r="CD58" s="337"/>
      <c r="CE58" s="337"/>
      <c r="CF58" s="337"/>
      <c r="CG58" s="337"/>
      <c r="CH58" s="337"/>
      <c r="CI58" s="337"/>
      <c r="CJ58" s="337"/>
      <c r="CK58" s="337"/>
      <c r="CL58" s="337"/>
      <c r="CM58" s="337"/>
      <c r="CN58" s="337"/>
      <c r="CO58" s="337"/>
      <c r="CP58" s="337"/>
      <c r="CQ58" s="337"/>
      <c r="CR58" s="337"/>
      <c r="CS58" s="337"/>
      <c r="CT58" s="337"/>
      <c r="CU58" s="337"/>
      <c r="CV58" s="337"/>
      <c r="CW58" s="337"/>
      <c r="CX58" s="337"/>
      <c r="CY58" s="337"/>
      <c r="CZ58" s="337"/>
      <c r="DA58" s="337"/>
      <c r="DB58" s="337"/>
      <c r="DC58" s="337"/>
      <c r="DD58" s="337"/>
      <c r="DE58" s="337"/>
      <c r="DF58" s="337"/>
      <c r="DG58" s="337"/>
      <c r="DH58" s="337"/>
      <c r="DI58" s="337"/>
      <c r="DJ58" s="337"/>
      <c r="DK58" s="337"/>
      <c r="DL58" s="337"/>
      <c r="DM58" s="337"/>
      <c r="DN58" s="337"/>
      <c r="DO58" s="337"/>
      <c r="DP58" s="337"/>
      <c r="DQ58" s="337"/>
      <c r="DR58" s="337"/>
      <c r="DS58" s="337"/>
      <c r="DT58" s="337"/>
      <c r="DU58" s="337"/>
      <c r="DV58" s="337"/>
      <c r="DW58" s="337"/>
      <c r="DX58" s="337"/>
      <c r="DY58" s="337"/>
      <c r="DZ58" s="337"/>
      <c r="EA58" s="337"/>
      <c r="EB58" s="337"/>
      <c r="EC58" s="337"/>
      <c r="ED58" s="337"/>
      <c r="EE58" s="337"/>
      <c r="EF58" s="337"/>
      <c r="EG58" s="337"/>
      <c r="EH58" s="337"/>
      <c r="EI58" s="337"/>
      <c r="EJ58" s="337"/>
      <c r="EK58" s="337"/>
      <c r="EL58" s="337"/>
      <c r="EM58" s="337"/>
      <c r="EN58" s="337"/>
      <c r="EO58" s="337"/>
      <c r="EP58" s="337"/>
      <c r="EQ58" s="337"/>
      <c r="ER58" s="337"/>
      <c r="ES58" s="337"/>
      <c r="ET58" s="337"/>
      <c r="EU58" s="337"/>
      <c r="EV58" s="337"/>
      <c r="EW58" s="337"/>
      <c r="EX58" s="337"/>
      <c r="EY58" s="337"/>
      <c r="EZ58" s="337"/>
      <c r="FA58" s="337"/>
      <c r="FB58" s="337"/>
      <c r="FC58" s="337"/>
      <c r="FD58" s="337"/>
      <c r="FE58" s="337"/>
      <c r="FF58" s="337"/>
      <c r="FG58" s="337"/>
      <c r="FH58" s="337"/>
      <c r="FI58" s="337"/>
      <c r="FJ58" s="337"/>
      <c r="FK58" s="337"/>
      <c r="FL58" s="337"/>
      <c r="FM58" s="337"/>
      <c r="FN58" s="337"/>
      <c r="FO58" s="337"/>
      <c r="FP58" s="337"/>
      <c r="FQ58" s="337"/>
      <c r="FR58" s="337"/>
      <c r="FS58" s="337"/>
      <c r="FT58" s="337"/>
      <c r="FU58" s="337"/>
      <c r="FV58" s="337"/>
      <c r="FW58" s="337"/>
      <c r="FX58" s="337"/>
      <c r="FY58" s="337"/>
      <c r="FZ58" s="337"/>
      <c r="GA58" s="337"/>
      <c r="GB58" s="337"/>
      <c r="GC58" s="337"/>
      <c r="GD58" s="337"/>
      <c r="GE58" s="337"/>
      <c r="GF58" s="337"/>
      <c r="GG58" s="337"/>
      <c r="GH58" s="337"/>
      <c r="GI58" s="337"/>
      <c r="GJ58" s="337"/>
      <c r="GK58" s="337"/>
      <c r="GL58" s="337"/>
      <c r="GM58" s="337"/>
      <c r="GN58" s="337"/>
      <c r="GO58" s="337"/>
      <c r="GP58" s="337"/>
      <c r="GQ58" s="337"/>
      <c r="GR58" s="337"/>
      <c r="GS58" s="337"/>
      <c r="GT58" s="337"/>
      <c r="GU58" s="337"/>
      <c r="GV58" s="337"/>
      <c r="GW58" s="337"/>
      <c r="GX58" s="337"/>
      <c r="GY58" s="337"/>
      <c r="GZ58" s="337"/>
      <c r="HA58" s="337"/>
      <c r="HB58" s="337"/>
      <c r="HC58" s="337"/>
      <c r="HD58" s="337"/>
      <c r="HE58" s="337"/>
      <c r="HF58" s="337"/>
      <c r="HG58" s="337"/>
      <c r="HH58" s="337"/>
      <c r="HI58" s="337"/>
      <c r="HJ58" s="337"/>
      <c r="HK58" s="337"/>
      <c r="HL58" s="337"/>
      <c r="HM58" s="337"/>
      <c r="HN58" s="337"/>
      <c r="HO58" s="337"/>
      <c r="HP58" s="337"/>
      <c r="HQ58" s="337"/>
      <c r="HR58" s="337"/>
      <c r="HS58" s="337"/>
      <c r="HT58" s="337"/>
      <c r="HU58" s="337"/>
      <c r="HV58" s="337"/>
      <c r="HW58" s="337"/>
      <c r="HX58" s="337"/>
      <c r="HY58" s="337"/>
      <c r="HZ58" s="337"/>
      <c r="IA58" s="337"/>
      <c r="IB58" s="337"/>
      <c r="IC58" s="337"/>
      <c r="ID58" s="337"/>
      <c r="IE58" s="337"/>
      <c r="IF58" s="337"/>
      <c r="IG58" s="337"/>
      <c r="IH58" s="337"/>
      <c r="II58" s="337"/>
      <c r="IJ58" s="337"/>
      <c r="IK58" s="337"/>
      <c r="IL58" s="337"/>
      <c r="IM58" s="337"/>
      <c r="IN58" s="337"/>
      <c r="IO58" s="337"/>
      <c r="IP58" s="337"/>
      <c r="IQ58" s="337"/>
      <c r="IR58" s="337"/>
      <c r="IS58" s="337"/>
      <c r="IT58" s="337"/>
      <c r="IU58" s="337"/>
      <c r="IV58" s="337"/>
    </row>
    <row r="59" spans="1:256" s="87" customFormat="1" ht="15.75">
      <c r="B59" s="380"/>
      <c r="C59" s="381"/>
      <c r="D59" s="380"/>
      <c r="G59" s="89"/>
      <c r="H59" s="89"/>
      <c r="I59" s="89"/>
      <c r="N59" s="337"/>
      <c r="O59" s="337"/>
      <c r="P59" s="337"/>
      <c r="Q59" s="337"/>
      <c r="R59" s="337"/>
      <c r="S59" s="337"/>
      <c r="T59" s="337"/>
      <c r="U59" s="337"/>
      <c r="V59" s="337"/>
      <c r="W59" s="337"/>
      <c r="X59" s="337"/>
      <c r="Y59" s="337"/>
      <c r="Z59" s="337"/>
      <c r="AA59" s="337"/>
      <c r="AB59" s="337"/>
      <c r="AC59" s="337"/>
      <c r="AD59" s="337"/>
      <c r="AE59" s="337"/>
      <c r="AF59" s="337"/>
      <c r="AG59" s="337"/>
      <c r="AH59" s="337"/>
      <c r="AI59" s="337"/>
      <c r="AJ59" s="337"/>
      <c r="AK59" s="337"/>
      <c r="AL59" s="337"/>
      <c r="AM59" s="337"/>
      <c r="AN59" s="337"/>
      <c r="AO59" s="337"/>
      <c r="AP59" s="337"/>
      <c r="AQ59" s="337"/>
      <c r="AR59" s="337"/>
      <c r="AS59" s="337"/>
      <c r="AT59" s="337"/>
      <c r="AU59" s="337"/>
      <c r="AV59" s="337"/>
      <c r="AW59" s="337"/>
      <c r="AX59" s="337"/>
      <c r="AY59" s="337"/>
      <c r="AZ59" s="337"/>
      <c r="BA59" s="337"/>
      <c r="BB59" s="337"/>
      <c r="BC59" s="337"/>
      <c r="BD59" s="337"/>
      <c r="BE59" s="337"/>
      <c r="BF59" s="337"/>
      <c r="BG59" s="337"/>
      <c r="BH59" s="337"/>
      <c r="BI59" s="337"/>
      <c r="BJ59" s="337"/>
      <c r="BK59" s="337"/>
      <c r="BL59" s="337"/>
      <c r="BM59" s="337"/>
      <c r="BN59" s="337"/>
      <c r="BO59" s="337"/>
      <c r="BP59" s="337"/>
      <c r="BQ59" s="337"/>
      <c r="BR59" s="337"/>
      <c r="BS59" s="337"/>
      <c r="BT59" s="337"/>
      <c r="BU59" s="337"/>
      <c r="BV59" s="337"/>
      <c r="BW59" s="337"/>
      <c r="BX59" s="337"/>
      <c r="BY59" s="337"/>
      <c r="BZ59" s="337"/>
      <c r="CA59" s="337"/>
      <c r="CB59" s="337"/>
      <c r="CC59" s="337"/>
      <c r="CD59" s="337"/>
      <c r="CE59" s="337"/>
      <c r="CF59" s="337"/>
      <c r="CG59" s="337"/>
      <c r="CH59" s="337"/>
      <c r="CI59" s="337"/>
      <c r="CJ59" s="337"/>
      <c r="CK59" s="337"/>
      <c r="CL59" s="337"/>
      <c r="CM59" s="337"/>
      <c r="CN59" s="337"/>
      <c r="CO59" s="337"/>
      <c r="CP59" s="337"/>
      <c r="CQ59" s="337"/>
      <c r="CR59" s="337"/>
      <c r="CS59" s="337"/>
      <c r="CT59" s="337"/>
      <c r="CU59" s="337"/>
      <c r="CV59" s="337"/>
      <c r="CW59" s="337"/>
      <c r="CX59" s="337"/>
      <c r="CY59" s="337"/>
      <c r="CZ59" s="337"/>
      <c r="DA59" s="337"/>
      <c r="DB59" s="337"/>
      <c r="DC59" s="337"/>
      <c r="DD59" s="337"/>
      <c r="DE59" s="337"/>
      <c r="DF59" s="337"/>
      <c r="DG59" s="337"/>
      <c r="DH59" s="337"/>
      <c r="DI59" s="337"/>
      <c r="DJ59" s="337"/>
      <c r="DK59" s="337"/>
      <c r="DL59" s="337"/>
      <c r="DM59" s="337"/>
      <c r="DN59" s="337"/>
      <c r="DO59" s="337"/>
      <c r="DP59" s="337"/>
      <c r="DQ59" s="337"/>
      <c r="DR59" s="337"/>
      <c r="DS59" s="337"/>
      <c r="DT59" s="337"/>
      <c r="DU59" s="337"/>
      <c r="DV59" s="337"/>
      <c r="DW59" s="337"/>
      <c r="DX59" s="337"/>
      <c r="DY59" s="337"/>
      <c r="DZ59" s="337"/>
      <c r="EA59" s="337"/>
      <c r="EB59" s="337"/>
      <c r="EC59" s="337"/>
      <c r="ED59" s="337"/>
      <c r="EE59" s="337"/>
      <c r="EF59" s="337"/>
      <c r="EG59" s="337"/>
      <c r="EH59" s="337"/>
      <c r="EI59" s="337"/>
      <c r="EJ59" s="337"/>
      <c r="EK59" s="337"/>
      <c r="EL59" s="337"/>
      <c r="EM59" s="337"/>
      <c r="EN59" s="337"/>
      <c r="EO59" s="337"/>
      <c r="EP59" s="337"/>
      <c r="EQ59" s="337"/>
      <c r="ER59" s="337"/>
      <c r="ES59" s="337"/>
      <c r="ET59" s="337"/>
      <c r="EU59" s="337"/>
      <c r="EV59" s="337"/>
      <c r="EW59" s="337"/>
      <c r="EX59" s="337"/>
      <c r="EY59" s="337"/>
      <c r="EZ59" s="337"/>
      <c r="FA59" s="337"/>
      <c r="FB59" s="337"/>
      <c r="FC59" s="337"/>
      <c r="FD59" s="337"/>
      <c r="FE59" s="337"/>
      <c r="FF59" s="337"/>
      <c r="FG59" s="337"/>
      <c r="FH59" s="337"/>
      <c r="FI59" s="337"/>
      <c r="FJ59" s="337"/>
      <c r="FK59" s="337"/>
      <c r="FL59" s="337"/>
      <c r="FM59" s="337"/>
      <c r="FN59" s="337"/>
      <c r="FO59" s="337"/>
      <c r="FP59" s="337"/>
      <c r="FQ59" s="337"/>
      <c r="FR59" s="337"/>
      <c r="FS59" s="337"/>
      <c r="FT59" s="337"/>
      <c r="FU59" s="337"/>
      <c r="FV59" s="337"/>
      <c r="FW59" s="337"/>
      <c r="FX59" s="337"/>
      <c r="FY59" s="337"/>
      <c r="FZ59" s="337"/>
      <c r="GA59" s="337"/>
      <c r="GB59" s="337"/>
      <c r="GC59" s="337"/>
      <c r="GD59" s="337"/>
      <c r="GE59" s="337"/>
      <c r="GF59" s="337"/>
      <c r="GG59" s="337"/>
      <c r="GH59" s="337"/>
      <c r="GI59" s="337"/>
      <c r="GJ59" s="337"/>
      <c r="GK59" s="337"/>
      <c r="GL59" s="337"/>
      <c r="GM59" s="337"/>
      <c r="GN59" s="337"/>
      <c r="GO59" s="337"/>
      <c r="GP59" s="337"/>
      <c r="GQ59" s="337"/>
      <c r="GR59" s="337"/>
      <c r="GS59" s="337"/>
      <c r="GT59" s="337"/>
      <c r="GU59" s="337"/>
      <c r="GV59" s="337"/>
      <c r="GW59" s="337"/>
      <c r="GX59" s="337"/>
      <c r="GY59" s="337"/>
      <c r="GZ59" s="337"/>
      <c r="HA59" s="337"/>
      <c r="HB59" s="337"/>
      <c r="HC59" s="337"/>
      <c r="HD59" s="337"/>
      <c r="HE59" s="337"/>
      <c r="HF59" s="337"/>
      <c r="HG59" s="337"/>
      <c r="HH59" s="337"/>
      <c r="HI59" s="337"/>
      <c r="HJ59" s="337"/>
      <c r="HK59" s="337"/>
      <c r="HL59" s="337"/>
      <c r="HM59" s="337"/>
      <c r="HN59" s="337"/>
      <c r="HO59" s="337"/>
      <c r="HP59" s="337"/>
      <c r="HQ59" s="337"/>
      <c r="HR59" s="337"/>
      <c r="HS59" s="337"/>
      <c r="HT59" s="337"/>
      <c r="HU59" s="337"/>
      <c r="HV59" s="337"/>
      <c r="HW59" s="337"/>
      <c r="HX59" s="337"/>
      <c r="HY59" s="337"/>
      <c r="HZ59" s="337"/>
      <c r="IA59" s="337"/>
      <c r="IB59" s="337"/>
      <c r="IC59" s="337"/>
      <c r="ID59" s="337"/>
      <c r="IE59" s="337"/>
      <c r="IF59" s="337"/>
      <c r="IG59" s="337"/>
      <c r="IH59" s="337"/>
      <c r="II59" s="337"/>
      <c r="IJ59" s="337"/>
      <c r="IK59" s="337"/>
      <c r="IL59" s="337"/>
      <c r="IM59" s="337"/>
      <c r="IN59" s="337"/>
      <c r="IO59" s="337"/>
      <c r="IP59" s="337"/>
      <c r="IQ59" s="337"/>
      <c r="IR59" s="337"/>
      <c r="IS59" s="337"/>
      <c r="IT59" s="337"/>
      <c r="IU59" s="337"/>
      <c r="IV59" s="337"/>
    </row>
    <row r="60" spans="1:256" s="87" customFormat="1" ht="15.75">
      <c r="B60" s="380"/>
      <c r="C60" s="381"/>
      <c r="D60" s="380"/>
      <c r="G60" s="89"/>
      <c r="H60" s="89"/>
      <c r="I60" s="89"/>
      <c r="N60" s="337"/>
      <c r="O60" s="337"/>
      <c r="P60" s="337"/>
      <c r="Q60" s="337"/>
      <c r="R60" s="337"/>
      <c r="S60" s="337"/>
      <c r="T60" s="337"/>
      <c r="U60" s="337"/>
      <c r="V60" s="337"/>
      <c r="W60" s="337"/>
      <c r="X60" s="337"/>
      <c r="Y60" s="337"/>
      <c r="Z60" s="337"/>
      <c r="AA60" s="337"/>
      <c r="AB60" s="337"/>
      <c r="AC60" s="337"/>
      <c r="AD60" s="337"/>
      <c r="AE60" s="337"/>
      <c r="AF60" s="337"/>
      <c r="AG60" s="337"/>
      <c r="AH60" s="337"/>
      <c r="AI60" s="337"/>
      <c r="AJ60" s="337"/>
      <c r="AK60" s="337"/>
      <c r="AL60" s="337"/>
      <c r="AM60" s="337"/>
      <c r="AN60" s="337"/>
      <c r="AO60" s="337"/>
      <c r="AP60" s="337"/>
      <c r="AQ60" s="337"/>
      <c r="AR60" s="337"/>
      <c r="AS60" s="337"/>
      <c r="AT60" s="337"/>
      <c r="AU60" s="337"/>
      <c r="AV60" s="337"/>
      <c r="AW60" s="337"/>
      <c r="AX60" s="337"/>
      <c r="AY60" s="337"/>
      <c r="AZ60" s="337"/>
      <c r="BA60" s="337"/>
      <c r="BB60" s="337"/>
      <c r="BC60" s="337"/>
      <c r="BD60" s="337"/>
      <c r="BE60" s="337"/>
      <c r="BF60" s="337"/>
      <c r="BG60" s="337"/>
      <c r="BH60" s="337"/>
      <c r="BI60" s="337"/>
      <c r="BJ60" s="337"/>
      <c r="BK60" s="337"/>
      <c r="BL60" s="337"/>
      <c r="BM60" s="337"/>
      <c r="BN60" s="337"/>
      <c r="BO60" s="337"/>
      <c r="BP60" s="337"/>
      <c r="BQ60" s="337"/>
      <c r="BR60" s="337"/>
      <c r="BS60" s="337"/>
      <c r="BT60" s="337"/>
      <c r="BU60" s="337"/>
      <c r="BV60" s="337"/>
      <c r="BW60" s="337"/>
      <c r="BX60" s="337"/>
      <c r="BY60" s="337"/>
      <c r="BZ60" s="337"/>
      <c r="CA60" s="337"/>
      <c r="CB60" s="337"/>
      <c r="CC60" s="337"/>
      <c r="CD60" s="337"/>
      <c r="CE60" s="337"/>
      <c r="CF60" s="337"/>
      <c r="CG60" s="337"/>
      <c r="CH60" s="337"/>
      <c r="CI60" s="337"/>
      <c r="CJ60" s="337"/>
      <c r="CK60" s="337"/>
      <c r="CL60" s="337"/>
      <c r="CM60" s="337"/>
      <c r="CN60" s="337"/>
      <c r="CO60" s="337"/>
      <c r="CP60" s="337"/>
      <c r="CQ60" s="337"/>
      <c r="CR60" s="337"/>
      <c r="CS60" s="337"/>
      <c r="CT60" s="337"/>
      <c r="CU60" s="337"/>
      <c r="CV60" s="337"/>
      <c r="CW60" s="337"/>
      <c r="CX60" s="337"/>
      <c r="CY60" s="337"/>
      <c r="CZ60" s="337"/>
      <c r="DA60" s="337"/>
      <c r="DB60" s="337"/>
      <c r="DC60" s="337"/>
      <c r="DD60" s="337"/>
      <c r="DE60" s="337"/>
      <c r="DF60" s="337"/>
      <c r="DG60" s="337"/>
      <c r="DH60" s="337"/>
      <c r="DI60" s="337"/>
      <c r="DJ60" s="337"/>
      <c r="DK60" s="337"/>
      <c r="DL60" s="337"/>
      <c r="DM60" s="337"/>
      <c r="DN60" s="337"/>
      <c r="DO60" s="337"/>
      <c r="DP60" s="337"/>
      <c r="DQ60" s="337"/>
      <c r="DR60" s="337"/>
      <c r="DS60" s="337"/>
      <c r="DT60" s="337"/>
      <c r="DU60" s="337"/>
      <c r="DV60" s="337"/>
      <c r="DW60" s="337"/>
      <c r="DX60" s="337"/>
      <c r="DY60" s="337"/>
      <c r="DZ60" s="337"/>
      <c r="EA60" s="337"/>
      <c r="EB60" s="337"/>
      <c r="EC60" s="337"/>
      <c r="ED60" s="337"/>
      <c r="EE60" s="337"/>
      <c r="EF60" s="337"/>
      <c r="EG60" s="337"/>
      <c r="EH60" s="337"/>
      <c r="EI60" s="337"/>
      <c r="EJ60" s="337"/>
      <c r="EK60" s="337"/>
      <c r="EL60" s="337"/>
      <c r="EM60" s="337"/>
      <c r="EN60" s="337"/>
      <c r="EO60" s="337"/>
      <c r="EP60" s="337"/>
      <c r="EQ60" s="337"/>
      <c r="ER60" s="337"/>
      <c r="ES60" s="337"/>
      <c r="ET60" s="337"/>
      <c r="EU60" s="337"/>
      <c r="EV60" s="337"/>
      <c r="EW60" s="337"/>
      <c r="EX60" s="337"/>
      <c r="EY60" s="337"/>
      <c r="EZ60" s="337"/>
      <c r="FA60" s="337"/>
      <c r="FB60" s="337"/>
      <c r="FC60" s="337"/>
      <c r="FD60" s="337"/>
      <c r="FE60" s="337"/>
      <c r="FF60" s="337"/>
      <c r="FG60" s="337"/>
      <c r="FH60" s="337"/>
      <c r="FI60" s="337"/>
      <c r="FJ60" s="337"/>
      <c r="FK60" s="337"/>
      <c r="FL60" s="337"/>
      <c r="FM60" s="337"/>
      <c r="FN60" s="337"/>
      <c r="FO60" s="337"/>
      <c r="FP60" s="337"/>
      <c r="FQ60" s="337"/>
      <c r="FR60" s="337"/>
      <c r="FS60" s="337"/>
      <c r="FT60" s="337"/>
      <c r="FU60" s="337"/>
      <c r="FV60" s="337"/>
      <c r="FW60" s="337"/>
      <c r="FX60" s="337"/>
      <c r="FY60" s="337"/>
      <c r="FZ60" s="337"/>
      <c r="GA60" s="337"/>
      <c r="GB60" s="337"/>
      <c r="GC60" s="337"/>
      <c r="GD60" s="337"/>
      <c r="GE60" s="337"/>
      <c r="GF60" s="337"/>
      <c r="GG60" s="337"/>
      <c r="GH60" s="337"/>
      <c r="GI60" s="337"/>
      <c r="GJ60" s="337"/>
      <c r="GK60" s="337"/>
      <c r="GL60" s="337"/>
      <c r="GM60" s="337"/>
      <c r="GN60" s="337"/>
      <c r="GO60" s="337"/>
      <c r="GP60" s="337"/>
      <c r="GQ60" s="337"/>
      <c r="GR60" s="337"/>
      <c r="GS60" s="337"/>
      <c r="GT60" s="337"/>
      <c r="GU60" s="337"/>
      <c r="GV60" s="337"/>
      <c r="GW60" s="337"/>
      <c r="GX60" s="337"/>
      <c r="GY60" s="337"/>
      <c r="GZ60" s="337"/>
      <c r="HA60" s="337"/>
      <c r="HB60" s="337"/>
      <c r="HC60" s="337"/>
      <c r="HD60" s="337"/>
      <c r="HE60" s="337"/>
      <c r="HF60" s="337"/>
      <c r="HG60" s="337"/>
      <c r="HH60" s="337"/>
      <c r="HI60" s="337"/>
      <c r="HJ60" s="337"/>
      <c r="HK60" s="337"/>
      <c r="HL60" s="337"/>
      <c r="HM60" s="337"/>
      <c r="HN60" s="337"/>
      <c r="HO60" s="337"/>
      <c r="HP60" s="337"/>
      <c r="HQ60" s="337"/>
      <c r="HR60" s="337"/>
      <c r="HS60" s="337"/>
      <c r="HT60" s="337"/>
      <c r="HU60" s="337"/>
      <c r="HV60" s="337"/>
      <c r="HW60" s="337"/>
      <c r="HX60" s="337"/>
      <c r="HY60" s="337"/>
      <c r="HZ60" s="337"/>
      <c r="IA60" s="337"/>
      <c r="IB60" s="337"/>
      <c r="IC60" s="337"/>
      <c r="ID60" s="337"/>
      <c r="IE60" s="337"/>
      <c r="IF60" s="337"/>
      <c r="IG60" s="337"/>
      <c r="IH60" s="337"/>
      <c r="II60" s="337"/>
      <c r="IJ60" s="337"/>
      <c r="IK60" s="337"/>
      <c r="IL60" s="337"/>
      <c r="IM60" s="337"/>
      <c r="IN60" s="337"/>
      <c r="IO60" s="337"/>
      <c r="IP60" s="337"/>
      <c r="IQ60" s="337"/>
      <c r="IR60" s="337"/>
      <c r="IS60" s="337"/>
      <c r="IT60" s="337"/>
      <c r="IU60" s="337"/>
      <c r="IV60" s="337"/>
    </row>
    <row r="61" spans="1:256" s="87" customFormat="1" ht="15.75">
      <c r="B61" s="380"/>
      <c r="C61" s="381"/>
      <c r="D61" s="380"/>
      <c r="G61" s="89"/>
      <c r="H61" s="89"/>
      <c r="I61" s="89"/>
      <c r="N61" s="337"/>
      <c r="O61" s="337"/>
      <c r="P61" s="337"/>
      <c r="Q61" s="337"/>
      <c r="R61" s="337"/>
      <c r="S61" s="337"/>
      <c r="T61" s="337"/>
      <c r="U61" s="337"/>
      <c r="V61" s="337"/>
      <c r="W61" s="337"/>
      <c r="X61" s="337"/>
      <c r="Y61" s="337"/>
      <c r="Z61" s="337"/>
      <c r="AA61" s="337"/>
      <c r="AB61" s="337"/>
      <c r="AC61" s="337"/>
      <c r="AD61" s="337"/>
      <c r="AE61" s="337"/>
      <c r="AF61" s="337"/>
      <c r="AG61" s="337"/>
      <c r="AH61" s="337"/>
      <c r="AI61" s="337"/>
      <c r="AJ61" s="337"/>
      <c r="AK61" s="337"/>
      <c r="AL61" s="337"/>
      <c r="AM61" s="337"/>
      <c r="AN61" s="337"/>
      <c r="AO61" s="337"/>
      <c r="AP61" s="337"/>
      <c r="AQ61" s="337"/>
      <c r="AR61" s="337"/>
      <c r="AS61" s="337"/>
      <c r="AT61" s="337"/>
      <c r="AU61" s="337"/>
      <c r="AV61" s="337"/>
      <c r="AW61" s="337"/>
      <c r="AX61" s="337"/>
      <c r="AY61" s="337"/>
      <c r="AZ61" s="337"/>
      <c r="BA61" s="337"/>
      <c r="BB61" s="337"/>
      <c r="BC61" s="337"/>
      <c r="BD61" s="337"/>
      <c r="BE61" s="337"/>
      <c r="BF61" s="337"/>
      <c r="BG61" s="337"/>
      <c r="BH61" s="337"/>
      <c r="BI61" s="337"/>
      <c r="BJ61" s="337"/>
      <c r="BK61" s="337"/>
      <c r="BL61" s="337"/>
      <c r="BM61" s="337"/>
      <c r="BN61" s="337"/>
      <c r="BO61" s="337"/>
      <c r="BP61" s="337"/>
      <c r="BQ61" s="337"/>
      <c r="BR61" s="337"/>
      <c r="BS61" s="337"/>
      <c r="BT61" s="337"/>
      <c r="BU61" s="337"/>
      <c r="BV61" s="337"/>
      <c r="BW61" s="337"/>
      <c r="BX61" s="337"/>
      <c r="BY61" s="337"/>
      <c r="BZ61" s="337"/>
      <c r="CA61" s="337"/>
      <c r="CB61" s="337"/>
      <c r="CC61" s="337"/>
      <c r="CD61" s="337"/>
      <c r="CE61" s="337"/>
      <c r="CF61" s="337"/>
      <c r="CG61" s="337"/>
      <c r="CH61" s="337"/>
      <c r="CI61" s="337"/>
      <c r="CJ61" s="337"/>
      <c r="CK61" s="337"/>
      <c r="CL61" s="337"/>
      <c r="CM61" s="337"/>
      <c r="CN61" s="337"/>
      <c r="CO61" s="337"/>
      <c r="CP61" s="337"/>
      <c r="CQ61" s="337"/>
      <c r="CR61" s="337"/>
      <c r="CS61" s="337"/>
      <c r="CT61" s="337"/>
      <c r="CU61" s="337"/>
      <c r="CV61" s="337"/>
      <c r="CW61" s="337"/>
      <c r="CX61" s="337"/>
      <c r="CY61" s="337"/>
      <c r="CZ61" s="337"/>
      <c r="DA61" s="337"/>
      <c r="DB61" s="337"/>
      <c r="DC61" s="337"/>
      <c r="DD61" s="337"/>
      <c r="DE61" s="337"/>
      <c r="DF61" s="337"/>
      <c r="DG61" s="337"/>
      <c r="DH61" s="337"/>
      <c r="DI61" s="337"/>
      <c r="DJ61" s="337"/>
      <c r="DK61" s="337"/>
      <c r="DL61" s="337"/>
      <c r="DM61" s="337"/>
      <c r="DN61" s="337"/>
      <c r="DO61" s="337"/>
      <c r="DP61" s="337"/>
      <c r="DQ61" s="337"/>
      <c r="DR61" s="337"/>
      <c r="DS61" s="337"/>
      <c r="DT61" s="337"/>
      <c r="DU61" s="337"/>
      <c r="DV61" s="337"/>
      <c r="DW61" s="337"/>
      <c r="DX61" s="337"/>
      <c r="DY61" s="337"/>
      <c r="DZ61" s="337"/>
      <c r="EA61" s="337"/>
      <c r="EB61" s="337"/>
      <c r="EC61" s="337"/>
      <c r="ED61" s="337"/>
      <c r="EE61" s="337"/>
      <c r="EF61" s="337"/>
      <c r="EG61" s="337"/>
      <c r="EH61" s="337"/>
      <c r="EI61" s="337"/>
      <c r="EJ61" s="337"/>
      <c r="EK61" s="337"/>
      <c r="EL61" s="337"/>
      <c r="EM61" s="337"/>
      <c r="EN61" s="337"/>
      <c r="EO61" s="337"/>
      <c r="EP61" s="337"/>
      <c r="EQ61" s="337"/>
      <c r="ER61" s="337"/>
      <c r="ES61" s="337"/>
      <c r="ET61" s="337"/>
      <c r="EU61" s="337"/>
      <c r="EV61" s="337"/>
      <c r="EW61" s="337"/>
      <c r="EX61" s="337"/>
      <c r="EY61" s="337"/>
      <c r="EZ61" s="337"/>
      <c r="FA61" s="337"/>
      <c r="FB61" s="337"/>
      <c r="FC61" s="337"/>
      <c r="FD61" s="337"/>
      <c r="FE61" s="337"/>
      <c r="FF61" s="337"/>
      <c r="FG61" s="337"/>
      <c r="FH61" s="337"/>
      <c r="FI61" s="337"/>
      <c r="FJ61" s="337"/>
      <c r="FK61" s="337"/>
      <c r="FL61" s="337"/>
      <c r="FM61" s="337"/>
      <c r="FN61" s="337"/>
      <c r="FO61" s="337"/>
      <c r="FP61" s="337"/>
      <c r="FQ61" s="337"/>
      <c r="FR61" s="337"/>
      <c r="FS61" s="337"/>
      <c r="FT61" s="337"/>
      <c r="FU61" s="337"/>
      <c r="FV61" s="337"/>
      <c r="FW61" s="337"/>
      <c r="FX61" s="337"/>
      <c r="FY61" s="337"/>
      <c r="FZ61" s="337"/>
      <c r="GA61" s="337"/>
      <c r="GB61" s="337"/>
      <c r="GC61" s="337"/>
      <c r="GD61" s="337"/>
      <c r="GE61" s="337"/>
      <c r="GF61" s="337"/>
      <c r="GG61" s="337"/>
      <c r="GH61" s="337"/>
      <c r="GI61" s="337"/>
      <c r="GJ61" s="337"/>
      <c r="GK61" s="337"/>
      <c r="GL61" s="337"/>
      <c r="GM61" s="337"/>
      <c r="GN61" s="337"/>
      <c r="GO61" s="337"/>
      <c r="GP61" s="337"/>
      <c r="GQ61" s="337"/>
      <c r="GR61" s="337"/>
      <c r="GS61" s="337"/>
      <c r="GT61" s="337"/>
      <c r="GU61" s="337"/>
      <c r="GV61" s="337"/>
      <c r="GW61" s="337"/>
      <c r="GX61" s="337"/>
      <c r="GY61" s="337"/>
      <c r="GZ61" s="337"/>
      <c r="HA61" s="337"/>
      <c r="HB61" s="337"/>
      <c r="HC61" s="337"/>
      <c r="HD61" s="337"/>
      <c r="HE61" s="337"/>
      <c r="HF61" s="337"/>
      <c r="HG61" s="337"/>
      <c r="HH61" s="337"/>
      <c r="HI61" s="337"/>
      <c r="HJ61" s="337"/>
      <c r="HK61" s="337"/>
      <c r="HL61" s="337"/>
      <c r="HM61" s="337"/>
      <c r="HN61" s="337"/>
      <c r="HO61" s="337"/>
      <c r="HP61" s="337"/>
      <c r="HQ61" s="337"/>
      <c r="HR61" s="337"/>
      <c r="HS61" s="337"/>
      <c r="HT61" s="337"/>
      <c r="HU61" s="337"/>
      <c r="HV61" s="337"/>
      <c r="HW61" s="337"/>
      <c r="HX61" s="337"/>
      <c r="HY61" s="337"/>
      <c r="HZ61" s="337"/>
      <c r="IA61" s="337"/>
      <c r="IB61" s="337"/>
      <c r="IC61" s="337"/>
      <c r="ID61" s="337"/>
      <c r="IE61" s="337"/>
      <c r="IF61" s="337"/>
      <c r="IG61" s="337"/>
      <c r="IH61" s="337"/>
      <c r="II61" s="337"/>
      <c r="IJ61" s="337"/>
      <c r="IK61" s="337"/>
      <c r="IL61" s="337"/>
      <c r="IM61" s="337"/>
      <c r="IN61" s="337"/>
      <c r="IO61" s="337"/>
      <c r="IP61" s="337"/>
      <c r="IQ61" s="337"/>
      <c r="IR61" s="337"/>
      <c r="IS61" s="337"/>
      <c r="IT61" s="337"/>
      <c r="IU61" s="337"/>
      <c r="IV61" s="337"/>
    </row>
    <row r="62" spans="1:256" s="87" customFormat="1" ht="15.75">
      <c r="B62" s="380"/>
      <c r="C62" s="381"/>
      <c r="D62" s="380"/>
      <c r="G62" s="89"/>
      <c r="H62" s="89"/>
      <c r="I62" s="89"/>
      <c r="N62" s="337"/>
      <c r="O62" s="337"/>
      <c r="P62" s="337"/>
      <c r="Q62" s="337"/>
      <c r="R62" s="337"/>
      <c r="S62" s="337"/>
      <c r="T62" s="337"/>
      <c r="U62" s="337"/>
      <c r="V62" s="337"/>
      <c r="W62" s="337"/>
      <c r="X62" s="337"/>
      <c r="Y62" s="337"/>
      <c r="Z62" s="337"/>
      <c r="AA62" s="337"/>
      <c r="AB62" s="337"/>
      <c r="AC62" s="337"/>
      <c r="AD62" s="337"/>
      <c r="AE62" s="337"/>
      <c r="AF62" s="337"/>
      <c r="AG62" s="337"/>
      <c r="AH62" s="337"/>
      <c r="AI62" s="337"/>
      <c r="AJ62" s="337"/>
      <c r="AK62" s="337"/>
      <c r="AL62" s="337"/>
      <c r="AM62" s="337"/>
      <c r="AN62" s="337"/>
      <c r="AO62" s="337"/>
      <c r="AP62" s="337"/>
      <c r="AQ62" s="337"/>
      <c r="AR62" s="337"/>
      <c r="AS62" s="337"/>
      <c r="AT62" s="337"/>
      <c r="AU62" s="337"/>
      <c r="AV62" s="337"/>
      <c r="AW62" s="337"/>
      <c r="AX62" s="337"/>
      <c r="AY62" s="337"/>
      <c r="AZ62" s="337"/>
      <c r="BA62" s="337"/>
      <c r="BB62" s="337"/>
      <c r="BC62" s="337"/>
      <c r="BD62" s="337"/>
      <c r="BE62" s="337"/>
      <c r="BF62" s="337"/>
      <c r="BG62" s="337"/>
      <c r="BH62" s="337"/>
      <c r="BI62" s="337"/>
      <c r="BJ62" s="337"/>
      <c r="BK62" s="337"/>
      <c r="BL62" s="337"/>
      <c r="BM62" s="337"/>
      <c r="BN62" s="337"/>
      <c r="BO62" s="337"/>
      <c r="BP62" s="337"/>
      <c r="BQ62" s="337"/>
      <c r="BR62" s="337"/>
      <c r="BS62" s="337"/>
      <c r="BT62" s="337"/>
      <c r="BU62" s="337"/>
      <c r="BV62" s="337"/>
      <c r="BW62" s="337"/>
      <c r="BX62" s="337"/>
      <c r="BY62" s="337"/>
      <c r="BZ62" s="337"/>
      <c r="CA62" s="337"/>
      <c r="CB62" s="337"/>
      <c r="CC62" s="337"/>
      <c r="CD62" s="337"/>
      <c r="CE62" s="337"/>
      <c r="CF62" s="337"/>
      <c r="CG62" s="337"/>
      <c r="CH62" s="337"/>
      <c r="CI62" s="337"/>
      <c r="CJ62" s="337"/>
      <c r="CK62" s="337"/>
      <c r="CL62" s="337"/>
      <c r="CM62" s="337"/>
      <c r="CN62" s="337"/>
      <c r="CO62" s="337"/>
      <c r="CP62" s="337"/>
      <c r="CQ62" s="337"/>
      <c r="CR62" s="337"/>
      <c r="CS62" s="337"/>
      <c r="CT62" s="337"/>
      <c r="CU62" s="337"/>
      <c r="CV62" s="337"/>
      <c r="CW62" s="337"/>
      <c r="CX62" s="337"/>
      <c r="CY62" s="337"/>
      <c r="CZ62" s="337"/>
      <c r="DA62" s="337"/>
      <c r="DB62" s="337"/>
      <c r="DC62" s="337"/>
      <c r="DD62" s="337"/>
      <c r="DE62" s="337"/>
      <c r="DF62" s="337"/>
      <c r="DG62" s="337"/>
      <c r="DH62" s="337"/>
      <c r="DI62" s="337"/>
      <c r="DJ62" s="337"/>
      <c r="DK62" s="337"/>
      <c r="DL62" s="337"/>
      <c r="DM62" s="337"/>
      <c r="DN62" s="337"/>
      <c r="DO62" s="337"/>
      <c r="DP62" s="337"/>
      <c r="DQ62" s="337"/>
      <c r="DR62" s="337"/>
      <c r="DS62" s="337"/>
      <c r="DT62" s="337"/>
      <c r="DU62" s="337"/>
      <c r="DV62" s="337"/>
      <c r="DW62" s="337"/>
      <c r="DX62" s="337"/>
      <c r="DY62" s="337"/>
      <c r="DZ62" s="337"/>
      <c r="EA62" s="337"/>
      <c r="EB62" s="337"/>
      <c r="EC62" s="337"/>
      <c r="ED62" s="337"/>
      <c r="EE62" s="337"/>
      <c r="EF62" s="337"/>
      <c r="EG62" s="337"/>
      <c r="EH62" s="337"/>
      <c r="EI62" s="337"/>
      <c r="EJ62" s="337"/>
      <c r="EK62" s="337"/>
      <c r="EL62" s="337"/>
      <c r="EM62" s="337"/>
      <c r="EN62" s="337"/>
      <c r="EO62" s="337"/>
      <c r="EP62" s="337"/>
      <c r="EQ62" s="337"/>
      <c r="ER62" s="337"/>
      <c r="ES62" s="337"/>
      <c r="ET62" s="337"/>
      <c r="EU62" s="337"/>
      <c r="EV62" s="337"/>
      <c r="EW62" s="337"/>
      <c r="EX62" s="337"/>
      <c r="EY62" s="337"/>
      <c r="EZ62" s="337"/>
      <c r="FA62" s="337"/>
      <c r="FB62" s="337"/>
      <c r="FC62" s="337"/>
      <c r="FD62" s="337"/>
      <c r="FE62" s="337"/>
      <c r="FF62" s="337"/>
      <c r="FG62" s="337"/>
      <c r="FH62" s="337"/>
      <c r="FI62" s="337"/>
      <c r="FJ62" s="337"/>
      <c r="FK62" s="337"/>
      <c r="FL62" s="337"/>
      <c r="FM62" s="337"/>
      <c r="FN62" s="337"/>
      <c r="FO62" s="337"/>
      <c r="FP62" s="337"/>
      <c r="FQ62" s="337"/>
      <c r="FR62" s="337"/>
      <c r="FS62" s="337"/>
      <c r="FT62" s="337"/>
      <c r="FU62" s="337"/>
      <c r="FV62" s="337"/>
      <c r="FW62" s="337"/>
      <c r="FX62" s="337"/>
      <c r="FY62" s="337"/>
      <c r="FZ62" s="337"/>
      <c r="GA62" s="337"/>
      <c r="GB62" s="337"/>
      <c r="GC62" s="337"/>
      <c r="GD62" s="337"/>
      <c r="GE62" s="337"/>
      <c r="GF62" s="337"/>
      <c r="GG62" s="337"/>
      <c r="GH62" s="337"/>
      <c r="GI62" s="337"/>
      <c r="GJ62" s="337"/>
      <c r="GK62" s="337"/>
      <c r="GL62" s="337"/>
      <c r="GM62" s="337"/>
      <c r="GN62" s="337"/>
      <c r="GO62" s="337"/>
      <c r="GP62" s="337"/>
      <c r="GQ62" s="337"/>
      <c r="GR62" s="337"/>
      <c r="GS62" s="337"/>
      <c r="GT62" s="337"/>
      <c r="GU62" s="337"/>
      <c r="GV62" s="337"/>
      <c r="GW62" s="337"/>
      <c r="GX62" s="337"/>
      <c r="GY62" s="337"/>
      <c r="GZ62" s="337"/>
      <c r="HA62" s="337"/>
      <c r="HB62" s="337"/>
      <c r="HC62" s="337"/>
      <c r="HD62" s="337"/>
      <c r="HE62" s="337"/>
      <c r="HF62" s="337"/>
      <c r="HG62" s="337"/>
      <c r="HH62" s="337"/>
      <c r="HI62" s="337"/>
      <c r="HJ62" s="337"/>
      <c r="HK62" s="337"/>
      <c r="HL62" s="337"/>
      <c r="HM62" s="337"/>
      <c r="HN62" s="337"/>
      <c r="HO62" s="337"/>
      <c r="HP62" s="337"/>
      <c r="HQ62" s="337"/>
      <c r="HR62" s="337"/>
      <c r="HS62" s="337"/>
      <c r="HT62" s="337"/>
      <c r="HU62" s="337"/>
      <c r="HV62" s="337"/>
      <c r="HW62" s="337"/>
      <c r="HX62" s="337"/>
      <c r="HY62" s="337"/>
      <c r="HZ62" s="337"/>
      <c r="IA62" s="337"/>
      <c r="IB62" s="337"/>
      <c r="IC62" s="337"/>
      <c r="ID62" s="337"/>
      <c r="IE62" s="337"/>
      <c r="IF62" s="337"/>
      <c r="IG62" s="337"/>
      <c r="IH62" s="337"/>
      <c r="II62" s="337"/>
      <c r="IJ62" s="337"/>
      <c r="IK62" s="337"/>
      <c r="IL62" s="337"/>
      <c r="IM62" s="337"/>
      <c r="IN62" s="337"/>
      <c r="IO62" s="337"/>
      <c r="IP62" s="337"/>
      <c r="IQ62" s="337"/>
      <c r="IR62" s="337"/>
      <c r="IS62" s="337"/>
      <c r="IT62" s="337"/>
      <c r="IU62" s="337"/>
      <c r="IV62" s="337"/>
    </row>
    <row r="63" spans="1:256" s="87" customFormat="1" ht="15.75">
      <c r="B63" s="380"/>
      <c r="C63" s="381"/>
      <c r="D63" s="380"/>
      <c r="G63" s="89"/>
      <c r="H63" s="89"/>
      <c r="I63" s="89"/>
      <c r="N63" s="337"/>
      <c r="O63" s="337"/>
      <c r="P63" s="337"/>
      <c r="Q63" s="337"/>
      <c r="R63" s="337"/>
      <c r="S63" s="337"/>
      <c r="T63" s="337"/>
      <c r="U63" s="337"/>
      <c r="V63" s="337"/>
      <c r="W63" s="337"/>
      <c r="X63" s="337"/>
      <c r="Y63" s="337"/>
      <c r="Z63" s="337"/>
      <c r="AA63" s="337"/>
      <c r="AB63" s="337"/>
      <c r="AC63" s="337"/>
      <c r="AD63" s="337"/>
      <c r="AE63" s="337"/>
      <c r="AF63" s="337"/>
      <c r="AG63" s="337"/>
      <c r="AH63" s="337"/>
      <c r="AI63" s="337"/>
      <c r="AJ63" s="337"/>
      <c r="AK63" s="337"/>
      <c r="AL63" s="337"/>
      <c r="AM63" s="337"/>
      <c r="AN63" s="337"/>
      <c r="AO63" s="337"/>
      <c r="AP63" s="337"/>
      <c r="AQ63" s="337"/>
      <c r="AR63" s="337"/>
      <c r="AS63" s="337"/>
      <c r="AT63" s="337"/>
      <c r="AU63" s="337"/>
      <c r="AV63" s="337"/>
      <c r="AW63" s="337"/>
      <c r="AX63" s="337"/>
      <c r="AY63" s="337"/>
      <c r="AZ63" s="337"/>
      <c r="BA63" s="337"/>
      <c r="BB63" s="337"/>
      <c r="BC63" s="337"/>
      <c r="BD63" s="337"/>
      <c r="BE63" s="337"/>
      <c r="BF63" s="337"/>
      <c r="BG63" s="337"/>
      <c r="BH63" s="337"/>
      <c r="BI63" s="337"/>
      <c r="BJ63" s="337"/>
      <c r="BK63" s="337"/>
      <c r="BL63" s="337"/>
      <c r="BM63" s="337"/>
      <c r="BN63" s="337"/>
      <c r="BO63" s="337"/>
      <c r="BP63" s="337"/>
      <c r="BQ63" s="337"/>
      <c r="BR63" s="337"/>
      <c r="BS63" s="337"/>
      <c r="BT63" s="337"/>
      <c r="BU63" s="337"/>
      <c r="BV63" s="337"/>
      <c r="BW63" s="337"/>
      <c r="BX63" s="337"/>
      <c r="BY63" s="337"/>
      <c r="BZ63" s="337"/>
      <c r="CA63" s="337"/>
      <c r="CB63" s="337"/>
      <c r="CC63" s="337"/>
      <c r="CD63" s="337"/>
      <c r="CE63" s="337"/>
      <c r="CF63" s="337"/>
      <c r="CG63" s="337"/>
      <c r="CH63" s="337"/>
      <c r="CI63" s="337"/>
      <c r="CJ63" s="337"/>
      <c r="CK63" s="337"/>
      <c r="CL63" s="337"/>
      <c r="CM63" s="337"/>
      <c r="CN63" s="337"/>
      <c r="CO63" s="337"/>
      <c r="CP63" s="337"/>
      <c r="CQ63" s="337"/>
      <c r="CR63" s="337"/>
      <c r="CS63" s="337"/>
      <c r="CT63" s="337"/>
      <c r="CU63" s="337"/>
      <c r="CV63" s="337"/>
      <c r="CW63" s="337"/>
      <c r="CX63" s="337"/>
      <c r="CY63" s="337"/>
      <c r="CZ63" s="337"/>
      <c r="DA63" s="337"/>
      <c r="DB63" s="337"/>
      <c r="DC63" s="337"/>
      <c r="DD63" s="337"/>
      <c r="DE63" s="337"/>
      <c r="DF63" s="337"/>
      <c r="DG63" s="337"/>
      <c r="DH63" s="337"/>
      <c r="DI63" s="337"/>
      <c r="DJ63" s="337"/>
      <c r="DK63" s="337"/>
      <c r="DL63" s="337"/>
      <c r="DM63" s="337"/>
      <c r="DN63" s="337"/>
      <c r="DO63" s="337"/>
      <c r="DP63" s="337"/>
      <c r="DQ63" s="337"/>
      <c r="DR63" s="337"/>
      <c r="DS63" s="337"/>
      <c r="DT63" s="337"/>
      <c r="DU63" s="337"/>
      <c r="DV63" s="337"/>
      <c r="DW63" s="337"/>
      <c r="DX63" s="337"/>
      <c r="DY63" s="337"/>
      <c r="DZ63" s="337"/>
      <c r="EA63" s="337"/>
      <c r="EB63" s="337"/>
      <c r="EC63" s="337"/>
      <c r="ED63" s="337"/>
      <c r="EE63" s="337"/>
      <c r="EF63" s="337"/>
      <c r="EG63" s="337"/>
      <c r="EH63" s="337"/>
      <c r="EI63" s="337"/>
      <c r="EJ63" s="337"/>
      <c r="EK63" s="337"/>
      <c r="EL63" s="337"/>
      <c r="EM63" s="337"/>
      <c r="EN63" s="337"/>
      <c r="EO63" s="337"/>
      <c r="EP63" s="337"/>
      <c r="EQ63" s="337"/>
      <c r="ER63" s="337"/>
      <c r="ES63" s="337"/>
      <c r="ET63" s="337"/>
      <c r="EU63" s="337"/>
      <c r="EV63" s="337"/>
      <c r="EW63" s="337"/>
      <c r="EX63" s="337"/>
      <c r="EY63" s="337"/>
      <c r="EZ63" s="337"/>
      <c r="FA63" s="337"/>
      <c r="FB63" s="337"/>
      <c r="FC63" s="337"/>
      <c r="FD63" s="337"/>
      <c r="FE63" s="337"/>
      <c r="FF63" s="337"/>
      <c r="FG63" s="337"/>
      <c r="FH63" s="337"/>
      <c r="FI63" s="337"/>
      <c r="FJ63" s="337"/>
      <c r="FK63" s="337"/>
      <c r="FL63" s="337"/>
      <c r="FM63" s="337"/>
      <c r="FN63" s="337"/>
      <c r="FO63" s="337"/>
      <c r="FP63" s="337"/>
      <c r="FQ63" s="337"/>
      <c r="FR63" s="337"/>
      <c r="FS63" s="337"/>
      <c r="FT63" s="337"/>
      <c r="FU63" s="337"/>
      <c r="FV63" s="337"/>
      <c r="FW63" s="337"/>
      <c r="FX63" s="337"/>
      <c r="FY63" s="337"/>
      <c r="FZ63" s="337"/>
      <c r="GA63" s="337"/>
      <c r="GB63" s="337"/>
      <c r="GC63" s="337"/>
      <c r="GD63" s="337"/>
      <c r="GE63" s="337"/>
      <c r="GF63" s="337"/>
      <c r="GG63" s="337"/>
      <c r="GH63" s="337"/>
      <c r="GI63" s="337"/>
      <c r="GJ63" s="337"/>
      <c r="GK63" s="337"/>
      <c r="GL63" s="337"/>
      <c r="GM63" s="337"/>
      <c r="GN63" s="337"/>
      <c r="GO63" s="337"/>
      <c r="GP63" s="337"/>
      <c r="GQ63" s="337"/>
      <c r="GR63" s="337"/>
      <c r="GS63" s="337"/>
      <c r="GT63" s="337"/>
      <c r="GU63" s="337"/>
      <c r="GV63" s="337"/>
      <c r="GW63" s="337"/>
      <c r="GX63" s="337"/>
      <c r="GY63" s="337"/>
      <c r="GZ63" s="337"/>
      <c r="HA63" s="337"/>
      <c r="HB63" s="337"/>
      <c r="HC63" s="337"/>
      <c r="HD63" s="337"/>
      <c r="HE63" s="337"/>
      <c r="HF63" s="337"/>
      <c r="HG63" s="337"/>
      <c r="HH63" s="337"/>
      <c r="HI63" s="337"/>
      <c r="HJ63" s="337"/>
      <c r="HK63" s="337"/>
      <c r="HL63" s="337"/>
      <c r="HM63" s="337"/>
      <c r="HN63" s="337"/>
      <c r="HO63" s="337"/>
      <c r="HP63" s="337"/>
      <c r="HQ63" s="337"/>
      <c r="HR63" s="337"/>
      <c r="HS63" s="337"/>
      <c r="HT63" s="337"/>
      <c r="HU63" s="337"/>
      <c r="HV63" s="337"/>
      <c r="HW63" s="337"/>
      <c r="HX63" s="337"/>
      <c r="HY63" s="337"/>
      <c r="HZ63" s="337"/>
      <c r="IA63" s="337"/>
      <c r="IB63" s="337"/>
      <c r="IC63" s="337"/>
      <c r="ID63" s="337"/>
      <c r="IE63" s="337"/>
      <c r="IF63" s="337"/>
      <c r="IG63" s="337"/>
      <c r="IH63" s="337"/>
      <c r="II63" s="337"/>
      <c r="IJ63" s="337"/>
      <c r="IK63" s="337"/>
      <c r="IL63" s="337"/>
      <c r="IM63" s="337"/>
      <c r="IN63" s="337"/>
      <c r="IO63" s="337"/>
      <c r="IP63" s="337"/>
      <c r="IQ63" s="337"/>
      <c r="IR63" s="337"/>
      <c r="IS63" s="337"/>
      <c r="IT63" s="337"/>
      <c r="IU63" s="337"/>
      <c r="IV63" s="337"/>
    </row>
    <row r="64" spans="1:256">
      <c r="B64" s="380"/>
      <c r="C64" s="381"/>
      <c r="D64" s="380"/>
      <c r="G64" s="61"/>
      <c r="H64" s="61"/>
    </row>
    <row r="65" spans="1:256" s="2" customFormat="1" ht="15.75">
      <c r="B65" s="380"/>
      <c r="C65" s="381"/>
      <c r="D65" s="380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N65" s="12"/>
      <c r="EO65" s="12"/>
      <c r="EP65" s="12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O65" s="12"/>
      <c r="FP65" s="12"/>
      <c r="FQ65" s="12"/>
      <c r="FR65" s="12"/>
      <c r="FS65" s="12"/>
      <c r="FT65" s="12"/>
      <c r="FU65" s="12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L65" s="12"/>
      <c r="GM65" s="12"/>
      <c r="GN65" s="12"/>
      <c r="GO65" s="12"/>
      <c r="GP65" s="12"/>
      <c r="GQ65" s="12"/>
      <c r="GR65" s="12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G65" s="12"/>
      <c r="HH65" s="12"/>
      <c r="HI65" s="12"/>
      <c r="HJ65" s="12"/>
      <c r="HK65" s="12"/>
      <c r="HL65" s="12"/>
      <c r="HM65" s="12"/>
      <c r="HN65" s="12"/>
      <c r="HO65" s="12"/>
      <c r="HP65" s="12"/>
      <c r="HQ65" s="12"/>
      <c r="HR65" s="12"/>
      <c r="HS65" s="12"/>
      <c r="HT65" s="12"/>
      <c r="HU65" s="12"/>
      <c r="HV65" s="12"/>
      <c r="HW65" s="12"/>
      <c r="HX65" s="12"/>
      <c r="HY65" s="12"/>
      <c r="HZ65" s="12"/>
      <c r="IA65" s="12"/>
      <c r="IB65" s="12"/>
      <c r="IC65" s="12"/>
      <c r="ID65" s="12"/>
      <c r="IE65" s="12"/>
      <c r="IF65" s="12"/>
      <c r="IG65" s="12"/>
      <c r="IH65" s="12"/>
      <c r="II65" s="12"/>
      <c r="IJ65" s="12"/>
      <c r="IK65" s="12"/>
      <c r="IL65" s="12"/>
      <c r="IM65" s="12"/>
      <c r="IN65" s="12"/>
      <c r="IO65" s="12"/>
      <c r="IP65" s="12"/>
      <c r="IQ65" s="12"/>
      <c r="IR65" s="12"/>
      <c r="IS65" s="12"/>
      <c r="IT65" s="12"/>
      <c r="IU65" s="12"/>
      <c r="IV65" s="12"/>
    </row>
    <row r="66" spans="1:256" s="2" customFormat="1" ht="15.75">
      <c r="B66" s="380"/>
      <c r="C66" s="381"/>
      <c r="D66" s="380"/>
      <c r="G66" s="83"/>
      <c r="H66" s="86"/>
      <c r="I66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  <c r="DT66" s="12"/>
      <c r="DU66" s="1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J66" s="12"/>
      <c r="EK66" s="12"/>
      <c r="EL66" s="12"/>
      <c r="EM66" s="12"/>
      <c r="EN66" s="12"/>
      <c r="EO66" s="12"/>
      <c r="EP66" s="12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O66" s="12"/>
      <c r="FP66" s="12"/>
      <c r="FQ66" s="12"/>
      <c r="FR66" s="12"/>
      <c r="FS66" s="12"/>
      <c r="FT66" s="12"/>
      <c r="FU66" s="12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L66" s="12"/>
      <c r="GM66" s="12"/>
      <c r="GN66" s="12"/>
      <c r="GO66" s="12"/>
      <c r="GP66" s="12"/>
      <c r="GQ66" s="12"/>
      <c r="GR66" s="12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G66" s="12"/>
      <c r="HH66" s="12"/>
      <c r="HI66" s="12"/>
      <c r="HJ66" s="12"/>
      <c r="HK66" s="12"/>
      <c r="HL66" s="12"/>
      <c r="HM66" s="12"/>
      <c r="HN66" s="12"/>
      <c r="HO66" s="12"/>
      <c r="HP66" s="12"/>
      <c r="HQ66" s="12"/>
      <c r="HR66" s="12"/>
      <c r="HS66" s="12"/>
      <c r="HT66" s="12"/>
      <c r="HU66" s="12"/>
      <c r="HV66" s="12"/>
      <c r="HW66" s="12"/>
      <c r="HX66" s="12"/>
      <c r="HY66" s="12"/>
      <c r="HZ66" s="12"/>
      <c r="IA66" s="12"/>
      <c r="IB66" s="12"/>
      <c r="IC66" s="12"/>
      <c r="ID66" s="12"/>
      <c r="IE66" s="12"/>
      <c r="IF66" s="12"/>
      <c r="IG66" s="12"/>
      <c r="IH66" s="12"/>
      <c r="II66" s="12"/>
      <c r="IJ66" s="12"/>
      <c r="IK66" s="12"/>
      <c r="IL66" s="12"/>
      <c r="IM66" s="12"/>
      <c r="IN66" s="12"/>
      <c r="IO66" s="12"/>
      <c r="IP66" s="12"/>
      <c r="IQ66" s="12"/>
      <c r="IR66" s="12"/>
      <c r="IS66" s="12"/>
      <c r="IT66" s="12"/>
      <c r="IU66" s="12"/>
      <c r="IV66" s="12"/>
    </row>
    <row r="67" spans="1:256" s="2" customFormat="1" ht="15.75">
      <c r="A67"/>
      <c r="B67" s="380"/>
      <c r="C67" s="381"/>
      <c r="D67" s="380"/>
      <c r="G67" s="12" t="s">
        <v>130</v>
      </c>
      <c r="H67" s="85"/>
      <c r="I67"/>
      <c r="K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  <c r="DQ67" s="12"/>
      <c r="DR67" s="12"/>
      <c r="DS67" s="12"/>
      <c r="DT67" s="12"/>
      <c r="DU67" s="12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J67" s="12"/>
      <c r="EK67" s="12"/>
      <c r="EL67" s="12"/>
      <c r="EM67" s="12"/>
      <c r="EN67" s="12"/>
      <c r="EO67" s="12"/>
      <c r="EP67" s="12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O67" s="12"/>
      <c r="FP67" s="12"/>
      <c r="FQ67" s="12"/>
      <c r="FR67" s="12"/>
      <c r="FS67" s="12"/>
      <c r="FT67" s="12"/>
      <c r="FU67" s="12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L67" s="12"/>
      <c r="GM67" s="12"/>
      <c r="GN67" s="12"/>
      <c r="GO67" s="12"/>
      <c r="GP67" s="12"/>
      <c r="GQ67" s="12"/>
      <c r="GR67" s="12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G67" s="12"/>
      <c r="HH67" s="12"/>
      <c r="HI67" s="12"/>
      <c r="HJ67" s="12"/>
      <c r="HK67" s="12"/>
      <c r="HL67" s="12"/>
      <c r="HM67" s="12"/>
      <c r="HN67" s="12"/>
      <c r="HO67" s="12"/>
      <c r="HP67" s="12"/>
      <c r="HQ67" s="12"/>
      <c r="HR67" s="12"/>
      <c r="HS67" s="12"/>
      <c r="HT67" s="12"/>
      <c r="HU67" s="12"/>
      <c r="HV67" s="12"/>
      <c r="HW67" s="12"/>
      <c r="HX67" s="12"/>
      <c r="HY67" s="12"/>
      <c r="HZ67" s="12"/>
      <c r="IA67" s="12"/>
      <c r="IB67" s="12"/>
      <c r="IC67" s="12"/>
      <c r="ID67" s="12"/>
      <c r="IE67" s="12"/>
      <c r="IF67" s="12"/>
      <c r="IG67" s="12"/>
      <c r="IH67" s="12"/>
      <c r="II67" s="12"/>
      <c r="IJ67" s="12"/>
      <c r="IK67" s="12"/>
      <c r="IL67" s="12"/>
      <c r="IM67" s="12"/>
      <c r="IN67" s="12"/>
      <c r="IO67" s="12"/>
      <c r="IP67" s="12"/>
      <c r="IQ67" s="12"/>
      <c r="IR67" s="12"/>
      <c r="IS67" s="12"/>
      <c r="IT67" s="12"/>
      <c r="IU67" s="12"/>
      <c r="IV67" s="12"/>
    </row>
    <row r="68" spans="1:256" s="2" customFormat="1" ht="15.75">
      <c r="A68"/>
      <c r="B68" s="380"/>
      <c r="C68" s="381"/>
      <c r="D68" s="380"/>
      <c r="G68" s="2" t="s">
        <v>126</v>
      </c>
      <c r="H68"/>
      <c r="I68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  <c r="DQ68" s="12"/>
      <c r="DR68" s="12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J68" s="12"/>
      <c r="EK68" s="12"/>
      <c r="EL68" s="12"/>
      <c r="EM68" s="12"/>
      <c r="EN68" s="12"/>
      <c r="EO68" s="12"/>
      <c r="EP68" s="12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O68" s="12"/>
      <c r="FP68" s="12"/>
      <c r="FQ68" s="12"/>
      <c r="FR68" s="12"/>
      <c r="FS68" s="12"/>
      <c r="FT68" s="12"/>
      <c r="FU68" s="12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L68" s="12"/>
      <c r="GM68" s="12"/>
      <c r="GN68" s="12"/>
      <c r="GO68" s="12"/>
      <c r="GP68" s="12"/>
      <c r="GQ68" s="12"/>
      <c r="GR68" s="12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G68" s="12"/>
      <c r="HH68" s="12"/>
      <c r="HI68" s="12"/>
      <c r="HJ68" s="12"/>
      <c r="HK68" s="12"/>
      <c r="HL68" s="12"/>
      <c r="HM68" s="12"/>
      <c r="HN68" s="12"/>
      <c r="HO68" s="12"/>
      <c r="HP68" s="12"/>
      <c r="HQ68" s="12"/>
      <c r="HR68" s="12"/>
      <c r="HS68" s="12"/>
      <c r="HT68" s="12"/>
      <c r="HU68" s="12"/>
      <c r="HV68" s="12"/>
      <c r="HW68" s="12"/>
      <c r="HX68" s="12"/>
      <c r="HY68" s="12"/>
      <c r="HZ68" s="12"/>
      <c r="IA68" s="12"/>
      <c r="IB68" s="12"/>
      <c r="IC68" s="12"/>
      <c r="ID68" s="12"/>
      <c r="IE68" s="12"/>
      <c r="IF68" s="12"/>
      <c r="IG68" s="12"/>
      <c r="IH68" s="12"/>
      <c r="II68" s="12"/>
      <c r="IJ68" s="12"/>
      <c r="IK68" s="12"/>
      <c r="IL68" s="12"/>
      <c r="IM68" s="12"/>
      <c r="IN68" s="12"/>
      <c r="IO68" s="12"/>
      <c r="IP68" s="12"/>
      <c r="IQ68" s="12"/>
      <c r="IR68" s="12"/>
      <c r="IS68" s="12"/>
      <c r="IT68" s="12"/>
      <c r="IU68" s="12"/>
      <c r="IV68" s="12"/>
    </row>
    <row r="69" spans="1:256" customFormat="1">
      <c r="B69" s="380"/>
      <c r="C69" s="381"/>
      <c r="D69" s="380"/>
      <c r="E69" s="61"/>
      <c r="F69" s="61"/>
      <c r="K69" s="61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5"/>
      <c r="AD69" s="85"/>
      <c r="AE69" s="85"/>
      <c r="AF69" s="85"/>
      <c r="AG69" s="85"/>
      <c r="AH69" s="85"/>
      <c r="AI69" s="85"/>
      <c r="AJ69" s="85"/>
      <c r="AK69" s="85"/>
      <c r="AL69" s="85"/>
      <c r="AM69" s="85"/>
      <c r="AN69" s="85"/>
      <c r="AO69" s="85"/>
      <c r="AP69" s="85"/>
      <c r="AQ69" s="85"/>
      <c r="AR69" s="85"/>
      <c r="AS69" s="85"/>
      <c r="AT69" s="85"/>
      <c r="AU69" s="85"/>
      <c r="AV69" s="85"/>
      <c r="AW69" s="85"/>
      <c r="AX69" s="85"/>
      <c r="AY69" s="85"/>
      <c r="AZ69" s="85"/>
      <c r="BA69" s="85"/>
      <c r="BB69" s="85"/>
      <c r="BC69" s="85"/>
      <c r="BD69" s="85"/>
      <c r="BE69" s="85"/>
      <c r="BF69" s="85"/>
      <c r="BG69" s="85"/>
      <c r="BH69" s="85"/>
      <c r="BI69" s="85"/>
      <c r="BJ69" s="85"/>
      <c r="BK69" s="85"/>
      <c r="BL69" s="85"/>
      <c r="BM69" s="85"/>
      <c r="BN69" s="85"/>
      <c r="BO69" s="85"/>
      <c r="BP69" s="85"/>
      <c r="BQ69" s="85"/>
      <c r="BR69" s="85"/>
      <c r="BS69" s="85"/>
      <c r="BT69" s="85"/>
      <c r="BU69" s="85"/>
      <c r="BV69" s="85"/>
      <c r="BW69" s="85"/>
      <c r="BX69" s="85"/>
      <c r="BY69" s="85"/>
      <c r="BZ69" s="85"/>
      <c r="CA69" s="85"/>
      <c r="CB69" s="85"/>
      <c r="CC69" s="85"/>
      <c r="CD69" s="85"/>
      <c r="CE69" s="85"/>
      <c r="CF69" s="85"/>
      <c r="CG69" s="85"/>
      <c r="CH69" s="85"/>
      <c r="CI69" s="85"/>
      <c r="CJ69" s="85"/>
      <c r="CK69" s="85"/>
      <c r="CL69" s="85"/>
      <c r="CM69" s="85"/>
      <c r="CN69" s="85"/>
      <c r="CO69" s="85"/>
      <c r="CP69" s="85"/>
      <c r="CQ69" s="85"/>
      <c r="CR69" s="85"/>
      <c r="CS69" s="85"/>
      <c r="CT69" s="85"/>
      <c r="CU69" s="85"/>
      <c r="CV69" s="85"/>
      <c r="CW69" s="85"/>
      <c r="CX69" s="85"/>
      <c r="CY69" s="85"/>
      <c r="CZ69" s="85"/>
      <c r="DA69" s="85"/>
      <c r="DB69" s="85"/>
      <c r="DC69" s="85"/>
      <c r="DD69" s="85"/>
      <c r="DE69" s="85"/>
      <c r="DF69" s="85"/>
      <c r="DG69" s="85"/>
      <c r="DH69" s="85"/>
      <c r="DI69" s="85"/>
      <c r="DJ69" s="85"/>
      <c r="DK69" s="85"/>
      <c r="DL69" s="85"/>
      <c r="DM69" s="85"/>
      <c r="DN69" s="85"/>
      <c r="DO69" s="85"/>
      <c r="DP69" s="85"/>
      <c r="DQ69" s="85"/>
      <c r="DR69" s="85"/>
      <c r="DS69" s="85"/>
      <c r="DT69" s="85"/>
      <c r="DU69" s="85"/>
      <c r="DV69" s="85"/>
      <c r="DW69" s="85"/>
      <c r="DX69" s="85"/>
      <c r="DY69" s="85"/>
      <c r="DZ69" s="85"/>
      <c r="EA69" s="85"/>
      <c r="EB69" s="85"/>
      <c r="EC69" s="85"/>
      <c r="ED69" s="85"/>
      <c r="EE69" s="85"/>
      <c r="EF69" s="85"/>
      <c r="EG69" s="85"/>
      <c r="EH69" s="85"/>
      <c r="EI69" s="85"/>
      <c r="EJ69" s="85"/>
      <c r="EK69" s="85"/>
      <c r="EL69" s="85"/>
      <c r="EM69" s="85"/>
      <c r="EN69" s="85"/>
      <c r="EO69" s="85"/>
      <c r="EP69" s="85"/>
      <c r="EQ69" s="85"/>
      <c r="ER69" s="85"/>
      <c r="ES69" s="85"/>
      <c r="ET69" s="85"/>
      <c r="EU69" s="85"/>
      <c r="EV69" s="85"/>
      <c r="EW69" s="85"/>
      <c r="EX69" s="85"/>
      <c r="EY69" s="85"/>
      <c r="EZ69" s="85"/>
      <c r="FA69" s="85"/>
      <c r="FB69" s="85"/>
      <c r="FC69" s="85"/>
      <c r="FD69" s="85"/>
      <c r="FE69" s="85"/>
      <c r="FF69" s="85"/>
      <c r="FG69" s="85"/>
      <c r="FH69" s="85"/>
      <c r="FI69" s="85"/>
      <c r="FJ69" s="85"/>
      <c r="FK69" s="85"/>
      <c r="FL69" s="85"/>
      <c r="FM69" s="85"/>
      <c r="FN69" s="85"/>
      <c r="FO69" s="85"/>
      <c r="FP69" s="85"/>
      <c r="FQ69" s="85"/>
      <c r="FR69" s="85"/>
      <c r="FS69" s="85"/>
      <c r="FT69" s="85"/>
      <c r="FU69" s="85"/>
      <c r="FV69" s="85"/>
      <c r="FW69" s="85"/>
      <c r="FX69" s="85"/>
      <c r="FY69" s="85"/>
      <c r="FZ69" s="85"/>
      <c r="GA69" s="85"/>
      <c r="GB69" s="85"/>
      <c r="GC69" s="85"/>
      <c r="GD69" s="85"/>
      <c r="GE69" s="85"/>
      <c r="GF69" s="85"/>
      <c r="GG69" s="85"/>
      <c r="GH69" s="85"/>
      <c r="GI69" s="85"/>
      <c r="GJ69" s="85"/>
      <c r="GK69" s="85"/>
      <c r="GL69" s="85"/>
      <c r="GM69" s="85"/>
      <c r="GN69" s="85"/>
      <c r="GO69" s="85"/>
      <c r="GP69" s="85"/>
      <c r="GQ69" s="85"/>
      <c r="GR69" s="85"/>
      <c r="GS69" s="85"/>
      <c r="GT69" s="85"/>
      <c r="GU69" s="85"/>
      <c r="GV69" s="85"/>
      <c r="GW69" s="85"/>
      <c r="GX69" s="85"/>
      <c r="GY69" s="85"/>
      <c r="GZ69" s="85"/>
      <c r="HA69" s="85"/>
      <c r="HB69" s="85"/>
      <c r="HC69" s="85"/>
      <c r="HD69" s="85"/>
      <c r="HE69" s="85"/>
      <c r="HF69" s="85"/>
      <c r="HG69" s="85"/>
      <c r="HH69" s="85"/>
      <c r="HI69" s="85"/>
      <c r="HJ69" s="85"/>
      <c r="HK69" s="85"/>
      <c r="HL69" s="85"/>
      <c r="HM69" s="85"/>
      <c r="HN69" s="85"/>
      <c r="HO69" s="85"/>
      <c r="HP69" s="85"/>
      <c r="HQ69" s="85"/>
      <c r="HR69" s="85"/>
      <c r="HS69" s="85"/>
      <c r="HT69" s="85"/>
      <c r="HU69" s="85"/>
      <c r="HV69" s="85"/>
      <c r="HW69" s="85"/>
      <c r="HX69" s="85"/>
      <c r="HY69" s="85"/>
      <c r="HZ69" s="85"/>
      <c r="IA69" s="85"/>
      <c r="IB69" s="85"/>
      <c r="IC69" s="85"/>
      <c r="ID69" s="85"/>
      <c r="IE69" s="85"/>
      <c r="IF69" s="85"/>
      <c r="IG69" s="85"/>
      <c r="IH69" s="85"/>
      <c r="II69" s="85"/>
      <c r="IJ69" s="85"/>
      <c r="IK69" s="85"/>
      <c r="IL69" s="85"/>
      <c r="IM69" s="85"/>
      <c r="IN69" s="85"/>
      <c r="IO69" s="85"/>
      <c r="IP69" s="85"/>
      <c r="IQ69" s="85"/>
      <c r="IR69" s="85"/>
      <c r="IS69" s="85"/>
      <c r="IT69" s="85"/>
      <c r="IU69" s="85"/>
      <c r="IV69" s="85"/>
    </row>
    <row r="70" spans="1:256" customFormat="1">
      <c r="B70" s="380"/>
      <c r="C70" s="381"/>
      <c r="D70" s="380"/>
      <c r="E70" s="61"/>
      <c r="F70" s="61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  <c r="AC70" s="85"/>
      <c r="AD70" s="85"/>
      <c r="AE70" s="85"/>
      <c r="AF70" s="85"/>
      <c r="AG70" s="85"/>
      <c r="AH70" s="85"/>
      <c r="AI70" s="85"/>
      <c r="AJ70" s="85"/>
      <c r="AK70" s="85"/>
      <c r="AL70" s="85"/>
      <c r="AM70" s="85"/>
      <c r="AN70" s="85"/>
      <c r="AO70" s="85"/>
      <c r="AP70" s="85"/>
      <c r="AQ70" s="85"/>
      <c r="AR70" s="85"/>
      <c r="AS70" s="85"/>
      <c r="AT70" s="85"/>
      <c r="AU70" s="85"/>
      <c r="AV70" s="85"/>
      <c r="AW70" s="85"/>
      <c r="AX70" s="85"/>
      <c r="AY70" s="85"/>
      <c r="AZ70" s="85"/>
      <c r="BA70" s="85"/>
      <c r="BB70" s="85"/>
      <c r="BC70" s="85"/>
      <c r="BD70" s="85"/>
      <c r="BE70" s="85"/>
      <c r="BF70" s="85"/>
      <c r="BG70" s="85"/>
      <c r="BH70" s="85"/>
      <c r="BI70" s="85"/>
      <c r="BJ70" s="85"/>
      <c r="BK70" s="85"/>
      <c r="BL70" s="85"/>
      <c r="BM70" s="85"/>
      <c r="BN70" s="85"/>
      <c r="BO70" s="85"/>
      <c r="BP70" s="85"/>
      <c r="BQ70" s="85"/>
      <c r="BR70" s="85"/>
      <c r="BS70" s="85"/>
      <c r="BT70" s="85"/>
      <c r="BU70" s="85"/>
      <c r="BV70" s="85"/>
      <c r="BW70" s="85"/>
      <c r="BX70" s="85"/>
      <c r="BY70" s="85"/>
      <c r="BZ70" s="85"/>
      <c r="CA70" s="85"/>
      <c r="CB70" s="85"/>
      <c r="CC70" s="85"/>
      <c r="CD70" s="85"/>
      <c r="CE70" s="85"/>
      <c r="CF70" s="85"/>
      <c r="CG70" s="85"/>
      <c r="CH70" s="85"/>
      <c r="CI70" s="85"/>
      <c r="CJ70" s="85"/>
      <c r="CK70" s="85"/>
      <c r="CL70" s="85"/>
      <c r="CM70" s="85"/>
      <c r="CN70" s="85"/>
      <c r="CO70" s="85"/>
      <c r="CP70" s="85"/>
      <c r="CQ70" s="85"/>
      <c r="CR70" s="85"/>
      <c r="CS70" s="85"/>
      <c r="CT70" s="85"/>
      <c r="CU70" s="85"/>
      <c r="CV70" s="85"/>
      <c r="CW70" s="85"/>
      <c r="CX70" s="85"/>
      <c r="CY70" s="85"/>
      <c r="CZ70" s="85"/>
      <c r="DA70" s="85"/>
      <c r="DB70" s="85"/>
      <c r="DC70" s="85"/>
      <c r="DD70" s="85"/>
      <c r="DE70" s="85"/>
      <c r="DF70" s="85"/>
      <c r="DG70" s="85"/>
      <c r="DH70" s="85"/>
      <c r="DI70" s="85"/>
      <c r="DJ70" s="85"/>
      <c r="DK70" s="85"/>
      <c r="DL70" s="85"/>
      <c r="DM70" s="85"/>
      <c r="DN70" s="85"/>
      <c r="DO70" s="85"/>
      <c r="DP70" s="85"/>
      <c r="DQ70" s="85"/>
      <c r="DR70" s="85"/>
      <c r="DS70" s="85"/>
      <c r="DT70" s="85"/>
      <c r="DU70" s="85"/>
      <c r="DV70" s="85"/>
      <c r="DW70" s="85"/>
      <c r="DX70" s="85"/>
      <c r="DY70" s="85"/>
      <c r="DZ70" s="85"/>
      <c r="EA70" s="85"/>
      <c r="EB70" s="85"/>
      <c r="EC70" s="85"/>
      <c r="ED70" s="85"/>
      <c r="EE70" s="85"/>
      <c r="EF70" s="85"/>
      <c r="EG70" s="85"/>
      <c r="EH70" s="85"/>
      <c r="EI70" s="85"/>
      <c r="EJ70" s="85"/>
      <c r="EK70" s="85"/>
      <c r="EL70" s="85"/>
      <c r="EM70" s="85"/>
      <c r="EN70" s="85"/>
      <c r="EO70" s="85"/>
      <c r="EP70" s="85"/>
      <c r="EQ70" s="85"/>
      <c r="ER70" s="85"/>
      <c r="ES70" s="85"/>
      <c r="ET70" s="85"/>
      <c r="EU70" s="85"/>
      <c r="EV70" s="85"/>
      <c r="EW70" s="85"/>
      <c r="EX70" s="85"/>
      <c r="EY70" s="85"/>
      <c r="EZ70" s="85"/>
      <c r="FA70" s="85"/>
      <c r="FB70" s="85"/>
      <c r="FC70" s="85"/>
      <c r="FD70" s="85"/>
      <c r="FE70" s="85"/>
      <c r="FF70" s="85"/>
      <c r="FG70" s="85"/>
      <c r="FH70" s="85"/>
      <c r="FI70" s="85"/>
      <c r="FJ70" s="85"/>
      <c r="FK70" s="85"/>
      <c r="FL70" s="85"/>
      <c r="FM70" s="85"/>
      <c r="FN70" s="85"/>
      <c r="FO70" s="85"/>
      <c r="FP70" s="85"/>
      <c r="FQ70" s="85"/>
      <c r="FR70" s="85"/>
      <c r="FS70" s="85"/>
      <c r="FT70" s="85"/>
      <c r="FU70" s="85"/>
      <c r="FV70" s="85"/>
      <c r="FW70" s="85"/>
      <c r="FX70" s="85"/>
      <c r="FY70" s="85"/>
      <c r="FZ70" s="85"/>
      <c r="GA70" s="85"/>
      <c r="GB70" s="85"/>
      <c r="GC70" s="85"/>
      <c r="GD70" s="85"/>
      <c r="GE70" s="85"/>
      <c r="GF70" s="85"/>
      <c r="GG70" s="85"/>
      <c r="GH70" s="85"/>
      <c r="GI70" s="85"/>
      <c r="GJ70" s="85"/>
      <c r="GK70" s="85"/>
      <c r="GL70" s="85"/>
      <c r="GM70" s="85"/>
      <c r="GN70" s="85"/>
      <c r="GO70" s="85"/>
      <c r="GP70" s="85"/>
      <c r="GQ70" s="85"/>
      <c r="GR70" s="85"/>
      <c r="GS70" s="85"/>
      <c r="GT70" s="85"/>
      <c r="GU70" s="85"/>
      <c r="GV70" s="85"/>
      <c r="GW70" s="85"/>
      <c r="GX70" s="85"/>
      <c r="GY70" s="85"/>
      <c r="GZ70" s="85"/>
      <c r="HA70" s="85"/>
      <c r="HB70" s="85"/>
      <c r="HC70" s="85"/>
      <c r="HD70" s="85"/>
      <c r="HE70" s="85"/>
      <c r="HF70" s="85"/>
      <c r="HG70" s="85"/>
      <c r="HH70" s="85"/>
      <c r="HI70" s="85"/>
      <c r="HJ70" s="85"/>
      <c r="HK70" s="85"/>
      <c r="HL70" s="85"/>
      <c r="HM70" s="85"/>
      <c r="HN70" s="85"/>
      <c r="HO70" s="85"/>
      <c r="HP70" s="85"/>
      <c r="HQ70" s="85"/>
      <c r="HR70" s="85"/>
      <c r="HS70" s="85"/>
      <c r="HT70" s="85"/>
      <c r="HU70" s="85"/>
      <c r="HV70" s="85"/>
      <c r="HW70" s="85"/>
      <c r="HX70" s="85"/>
      <c r="HY70" s="85"/>
      <c r="HZ70" s="85"/>
      <c r="IA70" s="85"/>
      <c r="IB70" s="85"/>
      <c r="IC70" s="85"/>
      <c r="ID70" s="85"/>
      <c r="IE70" s="85"/>
      <c r="IF70" s="85"/>
      <c r="IG70" s="85"/>
      <c r="IH70" s="85"/>
      <c r="II70" s="85"/>
      <c r="IJ70" s="85"/>
      <c r="IK70" s="85"/>
      <c r="IL70" s="85"/>
      <c r="IM70" s="85"/>
      <c r="IN70" s="85"/>
      <c r="IO70" s="85"/>
      <c r="IP70" s="85"/>
      <c r="IQ70" s="85"/>
      <c r="IR70" s="85"/>
      <c r="IS70" s="85"/>
      <c r="IT70" s="85"/>
      <c r="IU70" s="85"/>
      <c r="IV70" s="85"/>
    </row>
    <row r="71" spans="1:256" customFormat="1">
      <c r="B71" s="380"/>
      <c r="C71" s="381"/>
      <c r="D71" s="380"/>
      <c r="E71" s="61"/>
      <c r="F71" s="61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  <c r="AF71" s="85"/>
      <c r="AG71" s="85"/>
      <c r="AH71" s="85"/>
      <c r="AI71" s="85"/>
      <c r="AJ71" s="85"/>
      <c r="AK71" s="85"/>
      <c r="AL71" s="85"/>
      <c r="AM71" s="85"/>
      <c r="AN71" s="85"/>
      <c r="AO71" s="85"/>
      <c r="AP71" s="85"/>
      <c r="AQ71" s="85"/>
      <c r="AR71" s="85"/>
      <c r="AS71" s="85"/>
      <c r="AT71" s="85"/>
      <c r="AU71" s="85"/>
      <c r="AV71" s="85"/>
      <c r="AW71" s="85"/>
      <c r="AX71" s="85"/>
      <c r="AY71" s="85"/>
      <c r="AZ71" s="85"/>
      <c r="BA71" s="85"/>
      <c r="BB71" s="85"/>
      <c r="BC71" s="85"/>
      <c r="BD71" s="85"/>
      <c r="BE71" s="85"/>
      <c r="BF71" s="85"/>
      <c r="BG71" s="85"/>
      <c r="BH71" s="85"/>
      <c r="BI71" s="85"/>
      <c r="BJ71" s="85"/>
      <c r="BK71" s="85"/>
      <c r="BL71" s="85"/>
      <c r="BM71" s="85"/>
      <c r="BN71" s="85"/>
      <c r="BO71" s="85"/>
      <c r="BP71" s="85"/>
      <c r="BQ71" s="85"/>
      <c r="BR71" s="85"/>
      <c r="BS71" s="85"/>
      <c r="BT71" s="85"/>
      <c r="BU71" s="85"/>
      <c r="BV71" s="85"/>
      <c r="BW71" s="85"/>
      <c r="BX71" s="85"/>
      <c r="BY71" s="85"/>
      <c r="BZ71" s="85"/>
      <c r="CA71" s="85"/>
      <c r="CB71" s="85"/>
      <c r="CC71" s="85"/>
      <c r="CD71" s="85"/>
      <c r="CE71" s="85"/>
      <c r="CF71" s="85"/>
      <c r="CG71" s="85"/>
      <c r="CH71" s="85"/>
      <c r="CI71" s="85"/>
      <c r="CJ71" s="85"/>
      <c r="CK71" s="85"/>
      <c r="CL71" s="85"/>
      <c r="CM71" s="85"/>
      <c r="CN71" s="85"/>
      <c r="CO71" s="85"/>
      <c r="CP71" s="85"/>
      <c r="CQ71" s="85"/>
      <c r="CR71" s="85"/>
      <c r="CS71" s="85"/>
      <c r="CT71" s="85"/>
      <c r="CU71" s="85"/>
      <c r="CV71" s="85"/>
      <c r="CW71" s="85"/>
      <c r="CX71" s="85"/>
      <c r="CY71" s="85"/>
      <c r="CZ71" s="85"/>
      <c r="DA71" s="85"/>
      <c r="DB71" s="85"/>
      <c r="DC71" s="85"/>
      <c r="DD71" s="85"/>
      <c r="DE71" s="85"/>
      <c r="DF71" s="85"/>
      <c r="DG71" s="85"/>
      <c r="DH71" s="85"/>
      <c r="DI71" s="85"/>
      <c r="DJ71" s="85"/>
      <c r="DK71" s="85"/>
      <c r="DL71" s="85"/>
      <c r="DM71" s="85"/>
      <c r="DN71" s="85"/>
      <c r="DO71" s="85"/>
      <c r="DP71" s="85"/>
      <c r="DQ71" s="85"/>
      <c r="DR71" s="85"/>
      <c r="DS71" s="85"/>
      <c r="DT71" s="85"/>
      <c r="DU71" s="85"/>
      <c r="DV71" s="85"/>
      <c r="DW71" s="85"/>
      <c r="DX71" s="85"/>
      <c r="DY71" s="85"/>
      <c r="DZ71" s="85"/>
      <c r="EA71" s="85"/>
      <c r="EB71" s="85"/>
      <c r="EC71" s="85"/>
      <c r="ED71" s="85"/>
      <c r="EE71" s="85"/>
      <c r="EF71" s="85"/>
      <c r="EG71" s="85"/>
      <c r="EH71" s="85"/>
      <c r="EI71" s="85"/>
      <c r="EJ71" s="85"/>
      <c r="EK71" s="85"/>
      <c r="EL71" s="85"/>
      <c r="EM71" s="85"/>
      <c r="EN71" s="85"/>
      <c r="EO71" s="85"/>
      <c r="EP71" s="85"/>
      <c r="EQ71" s="85"/>
      <c r="ER71" s="85"/>
      <c r="ES71" s="85"/>
      <c r="ET71" s="85"/>
      <c r="EU71" s="85"/>
      <c r="EV71" s="85"/>
      <c r="EW71" s="85"/>
      <c r="EX71" s="85"/>
      <c r="EY71" s="85"/>
      <c r="EZ71" s="85"/>
      <c r="FA71" s="85"/>
      <c r="FB71" s="85"/>
      <c r="FC71" s="85"/>
      <c r="FD71" s="85"/>
      <c r="FE71" s="85"/>
      <c r="FF71" s="85"/>
      <c r="FG71" s="85"/>
      <c r="FH71" s="85"/>
      <c r="FI71" s="85"/>
      <c r="FJ71" s="85"/>
      <c r="FK71" s="85"/>
      <c r="FL71" s="85"/>
      <c r="FM71" s="85"/>
      <c r="FN71" s="85"/>
      <c r="FO71" s="85"/>
      <c r="FP71" s="85"/>
      <c r="FQ71" s="85"/>
      <c r="FR71" s="85"/>
      <c r="FS71" s="85"/>
      <c r="FT71" s="85"/>
      <c r="FU71" s="85"/>
      <c r="FV71" s="85"/>
      <c r="FW71" s="85"/>
      <c r="FX71" s="85"/>
      <c r="FY71" s="85"/>
      <c r="FZ71" s="85"/>
      <c r="GA71" s="85"/>
      <c r="GB71" s="85"/>
      <c r="GC71" s="85"/>
      <c r="GD71" s="85"/>
      <c r="GE71" s="85"/>
      <c r="GF71" s="85"/>
      <c r="GG71" s="85"/>
      <c r="GH71" s="85"/>
      <c r="GI71" s="85"/>
      <c r="GJ71" s="85"/>
      <c r="GK71" s="85"/>
      <c r="GL71" s="85"/>
      <c r="GM71" s="85"/>
      <c r="GN71" s="85"/>
      <c r="GO71" s="85"/>
      <c r="GP71" s="85"/>
      <c r="GQ71" s="85"/>
      <c r="GR71" s="85"/>
      <c r="GS71" s="85"/>
      <c r="GT71" s="85"/>
      <c r="GU71" s="85"/>
      <c r="GV71" s="85"/>
      <c r="GW71" s="85"/>
      <c r="GX71" s="85"/>
      <c r="GY71" s="85"/>
      <c r="GZ71" s="85"/>
      <c r="HA71" s="85"/>
      <c r="HB71" s="85"/>
      <c r="HC71" s="85"/>
      <c r="HD71" s="85"/>
      <c r="HE71" s="85"/>
      <c r="HF71" s="85"/>
      <c r="HG71" s="85"/>
      <c r="HH71" s="85"/>
      <c r="HI71" s="85"/>
      <c r="HJ71" s="85"/>
      <c r="HK71" s="85"/>
      <c r="HL71" s="85"/>
      <c r="HM71" s="85"/>
      <c r="HN71" s="85"/>
      <c r="HO71" s="85"/>
      <c r="HP71" s="85"/>
      <c r="HQ71" s="85"/>
      <c r="HR71" s="85"/>
      <c r="HS71" s="85"/>
      <c r="HT71" s="85"/>
      <c r="HU71" s="85"/>
      <c r="HV71" s="85"/>
      <c r="HW71" s="85"/>
      <c r="HX71" s="85"/>
      <c r="HY71" s="85"/>
      <c r="HZ71" s="85"/>
      <c r="IA71" s="85"/>
      <c r="IB71" s="85"/>
      <c r="IC71" s="85"/>
      <c r="ID71" s="85"/>
      <c r="IE71" s="85"/>
      <c r="IF71" s="85"/>
      <c r="IG71" s="85"/>
      <c r="IH71" s="85"/>
      <c r="II71" s="85"/>
      <c r="IJ71" s="85"/>
      <c r="IK71" s="85"/>
      <c r="IL71" s="85"/>
      <c r="IM71" s="85"/>
      <c r="IN71" s="85"/>
      <c r="IO71" s="85"/>
      <c r="IP71" s="85"/>
      <c r="IQ71" s="85"/>
      <c r="IR71" s="85"/>
      <c r="IS71" s="85"/>
      <c r="IT71" s="85"/>
      <c r="IU71" s="85"/>
      <c r="IV71" s="85"/>
    </row>
    <row r="72" spans="1:256" customFormat="1">
      <c r="B72" s="380"/>
      <c r="C72" s="381"/>
      <c r="D72" s="380"/>
      <c r="E72" s="61"/>
      <c r="F72" s="61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85"/>
      <c r="AD72" s="85"/>
      <c r="AE72" s="85"/>
      <c r="AF72" s="85"/>
      <c r="AG72" s="85"/>
      <c r="AH72" s="85"/>
      <c r="AI72" s="85"/>
      <c r="AJ72" s="85"/>
      <c r="AK72" s="85"/>
      <c r="AL72" s="85"/>
      <c r="AM72" s="85"/>
      <c r="AN72" s="85"/>
      <c r="AO72" s="85"/>
      <c r="AP72" s="85"/>
      <c r="AQ72" s="85"/>
      <c r="AR72" s="85"/>
      <c r="AS72" s="85"/>
      <c r="AT72" s="85"/>
      <c r="AU72" s="85"/>
      <c r="AV72" s="85"/>
      <c r="AW72" s="85"/>
      <c r="AX72" s="85"/>
      <c r="AY72" s="85"/>
      <c r="AZ72" s="85"/>
      <c r="BA72" s="85"/>
      <c r="BB72" s="85"/>
      <c r="BC72" s="85"/>
      <c r="BD72" s="85"/>
      <c r="BE72" s="85"/>
      <c r="BF72" s="85"/>
      <c r="BG72" s="85"/>
      <c r="BH72" s="85"/>
      <c r="BI72" s="85"/>
      <c r="BJ72" s="85"/>
      <c r="BK72" s="85"/>
      <c r="BL72" s="85"/>
      <c r="BM72" s="85"/>
      <c r="BN72" s="85"/>
      <c r="BO72" s="85"/>
      <c r="BP72" s="85"/>
      <c r="BQ72" s="85"/>
      <c r="BR72" s="85"/>
      <c r="BS72" s="85"/>
      <c r="BT72" s="85"/>
      <c r="BU72" s="85"/>
      <c r="BV72" s="85"/>
      <c r="BW72" s="85"/>
      <c r="BX72" s="85"/>
      <c r="BY72" s="85"/>
      <c r="BZ72" s="85"/>
      <c r="CA72" s="85"/>
      <c r="CB72" s="85"/>
      <c r="CC72" s="85"/>
      <c r="CD72" s="85"/>
      <c r="CE72" s="85"/>
      <c r="CF72" s="85"/>
      <c r="CG72" s="85"/>
      <c r="CH72" s="85"/>
      <c r="CI72" s="85"/>
      <c r="CJ72" s="85"/>
      <c r="CK72" s="85"/>
      <c r="CL72" s="85"/>
      <c r="CM72" s="85"/>
      <c r="CN72" s="85"/>
      <c r="CO72" s="85"/>
      <c r="CP72" s="85"/>
      <c r="CQ72" s="85"/>
      <c r="CR72" s="85"/>
      <c r="CS72" s="85"/>
      <c r="CT72" s="85"/>
      <c r="CU72" s="85"/>
      <c r="CV72" s="85"/>
      <c r="CW72" s="85"/>
      <c r="CX72" s="85"/>
      <c r="CY72" s="85"/>
      <c r="CZ72" s="85"/>
      <c r="DA72" s="85"/>
      <c r="DB72" s="85"/>
      <c r="DC72" s="85"/>
      <c r="DD72" s="85"/>
      <c r="DE72" s="85"/>
      <c r="DF72" s="85"/>
      <c r="DG72" s="85"/>
      <c r="DH72" s="85"/>
      <c r="DI72" s="85"/>
      <c r="DJ72" s="85"/>
      <c r="DK72" s="85"/>
      <c r="DL72" s="85"/>
      <c r="DM72" s="85"/>
      <c r="DN72" s="85"/>
      <c r="DO72" s="85"/>
      <c r="DP72" s="85"/>
      <c r="DQ72" s="85"/>
      <c r="DR72" s="85"/>
      <c r="DS72" s="85"/>
      <c r="DT72" s="85"/>
      <c r="DU72" s="85"/>
      <c r="DV72" s="85"/>
      <c r="DW72" s="85"/>
      <c r="DX72" s="85"/>
      <c r="DY72" s="85"/>
      <c r="DZ72" s="85"/>
      <c r="EA72" s="85"/>
      <c r="EB72" s="85"/>
      <c r="EC72" s="85"/>
      <c r="ED72" s="85"/>
      <c r="EE72" s="85"/>
      <c r="EF72" s="85"/>
      <c r="EG72" s="85"/>
      <c r="EH72" s="85"/>
      <c r="EI72" s="85"/>
      <c r="EJ72" s="85"/>
      <c r="EK72" s="85"/>
      <c r="EL72" s="85"/>
      <c r="EM72" s="85"/>
      <c r="EN72" s="85"/>
      <c r="EO72" s="85"/>
      <c r="EP72" s="85"/>
      <c r="EQ72" s="85"/>
      <c r="ER72" s="85"/>
      <c r="ES72" s="85"/>
      <c r="ET72" s="85"/>
      <c r="EU72" s="85"/>
      <c r="EV72" s="85"/>
      <c r="EW72" s="85"/>
      <c r="EX72" s="85"/>
      <c r="EY72" s="85"/>
      <c r="EZ72" s="85"/>
      <c r="FA72" s="85"/>
      <c r="FB72" s="85"/>
      <c r="FC72" s="85"/>
      <c r="FD72" s="85"/>
      <c r="FE72" s="85"/>
      <c r="FF72" s="85"/>
      <c r="FG72" s="85"/>
      <c r="FH72" s="85"/>
      <c r="FI72" s="85"/>
      <c r="FJ72" s="85"/>
      <c r="FK72" s="85"/>
      <c r="FL72" s="85"/>
      <c r="FM72" s="85"/>
      <c r="FN72" s="85"/>
      <c r="FO72" s="85"/>
      <c r="FP72" s="85"/>
      <c r="FQ72" s="85"/>
      <c r="FR72" s="85"/>
      <c r="FS72" s="85"/>
      <c r="FT72" s="85"/>
      <c r="FU72" s="85"/>
      <c r="FV72" s="85"/>
      <c r="FW72" s="85"/>
      <c r="FX72" s="85"/>
      <c r="FY72" s="85"/>
      <c r="FZ72" s="85"/>
      <c r="GA72" s="85"/>
      <c r="GB72" s="85"/>
      <c r="GC72" s="85"/>
      <c r="GD72" s="85"/>
      <c r="GE72" s="85"/>
      <c r="GF72" s="85"/>
      <c r="GG72" s="85"/>
      <c r="GH72" s="85"/>
      <c r="GI72" s="85"/>
      <c r="GJ72" s="85"/>
      <c r="GK72" s="85"/>
      <c r="GL72" s="85"/>
      <c r="GM72" s="85"/>
      <c r="GN72" s="85"/>
      <c r="GO72" s="85"/>
      <c r="GP72" s="85"/>
      <c r="GQ72" s="85"/>
      <c r="GR72" s="85"/>
      <c r="GS72" s="85"/>
      <c r="GT72" s="85"/>
      <c r="GU72" s="85"/>
      <c r="GV72" s="85"/>
      <c r="GW72" s="85"/>
      <c r="GX72" s="85"/>
      <c r="GY72" s="85"/>
      <c r="GZ72" s="85"/>
      <c r="HA72" s="85"/>
      <c r="HB72" s="85"/>
      <c r="HC72" s="85"/>
      <c r="HD72" s="85"/>
      <c r="HE72" s="85"/>
      <c r="HF72" s="85"/>
      <c r="HG72" s="85"/>
      <c r="HH72" s="85"/>
      <c r="HI72" s="85"/>
      <c r="HJ72" s="85"/>
      <c r="HK72" s="85"/>
      <c r="HL72" s="85"/>
      <c r="HM72" s="85"/>
      <c r="HN72" s="85"/>
      <c r="HO72" s="85"/>
      <c r="HP72" s="85"/>
      <c r="HQ72" s="85"/>
      <c r="HR72" s="85"/>
      <c r="HS72" s="85"/>
      <c r="HT72" s="85"/>
      <c r="HU72" s="85"/>
      <c r="HV72" s="85"/>
      <c r="HW72" s="85"/>
      <c r="HX72" s="85"/>
      <c r="HY72" s="85"/>
      <c r="HZ72" s="85"/>
      <c r="IA72" s="85"/>
      <c r="IB72" s="85"/>
      <c r="IC72" s="85"/>
      <c r="ID72" s="85"/>
      <c r="IE72" s="85"/>
      <c r="IF72" s="85"/>
      <c r="IG72" s="85"/>
      <c r="IH72" s="85"/>
      <c r="II72" s="85"/>
      <c r="IJ72" s="85"/>
      <c r="IK72" s="85"/>
      <c r="IL72" s="85"/>
      <c r="IM72" s="85"/>
      <c r="IN72" s="85"/>
      <c r="IO72" s="85"/>
      <c r="IP72" s="85"/>
      <c r="IQ72" s="85"/>
      <c r="IR72" s="85"/>
      <c r="IS72" s="85"/>
      <c r="IT72" s="85"/>
      <c r="IU72" s="85"/>
      <c r="IV72" s="85"/>
    </row>
    <row r="73" spans="1:256" customFormat="1">
      <c r="B73" s="380"/>
      <c r="C73" s="381"/>
      <c r="D73" s="380"/>
      <c r="E73" s="61"/>
      <c r="F73" s="61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  <c r="AF73" s="85"/>
      <c r="AG73" s="85"/>
      <c r="AH73" s="85"/>
      <c r="AI73" s="85"/>
      <c r="AJ73" s="85"/>
      <c r="AK73" s="85"/>
      <c r="AL73" s="85"/>
      <c r="AM73" s="85"/>
      <c r="AN73" s="85"/>
      <c r="AO73" s="85"/>
      <c r="AP73" s="85"/>
      <c r="AQ73" s="85"/>
      <c r="AR73" s="85"/>
      <c r="AS73" s="85"/>
      <c r="AT73" s="85"/>
      <c r="AU73" s="85"/>
      <c r="AV73" s="85"/>
      <c r="AW73" s="85"/>
      <c r="AX73" s="85"/>
      <c r="AY73" s="85"/>
      <c r="AZ73" s="85"/>
      <c r="BA73" s="85"/>
      <c r="BB73" s="85"/>
      <c r="BC73" s="85"/>
      <c r="BD73" s="85"/>
      <c r="BE73" s="85"/>
      <c r="BF73" s="85"/>
      <c r="BG73" s="85"/>
      <c r="BH73" s="85"/>
      <c r="BI73" s="85"/>
      <c r="BJ73" s="85"/>
      <c r="BK73" s="85"/>
      <c r="BL73" s="85"/>
      <c r="BM73" s="85"/>
      <c r="BN73" s="85"/>
      <c r="BO73" s="85"/>
      <c r="BP73" s="85"/>
      <c r="BQ73" s="85"/>
      <c r="BR73" s="85"/>
      <c r="BS73" s="85"/>
      <c r="BT73" s="85"/>
      <c r="BU73" s="85"/>
      <c r="BV73" s="85"/>
      <c r="BW73" s="85"/>
      <c r="BX73" s="85"/>
      <c r="BY73" s="85"/>
      <c r="BZ73" s="85"/>
      <c r="CA73" s="85"/>
      <c r="CB73" s="85"/>
      <c r="CC73" s="85"/>
      <c r="CD73" s="85"/>
      <c r="CE73" s="85"/>
      <c r="CF73" s="85"/>
      <c r="CG73" s="85"/>
      <c r="CH73" s="85"/>
      <c r="CI73" s="85"/>
      <c r="CJ73" s="85"/>
      <c r="CK73" s="85"/>
      <c r="CL73" s="85"/>
      <c r="CM73" s="85"/>
      <c r="CN73" s="85"/>
      <c r="CO73" s="85"/>
      <c r="CP73" s="85"/>
      <c r="CQ73" s="85"/>
      <c r="CR73" s="85"/>
      <c r="CS73" s="85"/>
      <c r="CT73" s="85"/>
      <c r="CU73" s="85"/>
      <c r="CV73" s="85"/>
      <c r="CW73" s="85"/>
      <c r="CX73" s="85"/>
      <c r="CY73" s="85"/>
      <c r="CZ73" s="85"/>
      <c r="DA73" s="85"/>
      <c r="DB73" s="85"/>
      <c r="DC73" s="85"/>
      <c r="DD73" s="85"/>
      <c r="DE73" s="85"/>
      <c r="DF73" s="85"/>
      <c r="DG73" s="85"/>
      <c r="DH73" s="85"/>
      <c r="DI73" s="85"/>
      <c r="DJ73" s="85"/>
      <c r="DK73" s="85"/>
      <c r="DL73" s="85"/>
      <c r="DM73" s="85"/>
      <c r="DN73" s="85"/>
      <c r="DO73" s="85"/>
      <c r="DP73" s="85"/>
      <c r="DQ73" s="85"/>
      <c r="DR73" s="85"/>
      <c r="DS73" s="85"/>
      <c r="DT73" s="85"/>
      <c r="DU73" s="85"/>
      <c r="DV73" s="85"/>
      <c r="DW73" s="85"/>
      <c r="DX73" s="85"/>
      <c r="DY73" s="85"/>
      <c r="DZ73" s="85"/>
      <c r="EA73" s="85"/>
      <c r="EB73" s="85"/>
      <c r="EC73" s="85"/>
      <c r="ED73" s="85"/>
      <c r="EE73" s="85"/>
      <c r="EF73" s="85"/>
      <c r="EG73" s="85"/>
      <c r="EH73" s="85"/>
      <c r="EI73" s="85"/>
      <c r="EJ73" s="85"/>
      <c r="EK73" s="85"/>
      <c r="EL73" s="85"/>
      <c r="EM73" s="85"/>
      <c r="EN73" s="85"/>
      <c r="EO73" s="85"/>
      <c r="EP73" s="85"/>
      <c r="EQ73" s="85"/>
      <c r="ER73" s="85"/>
      <c r="ES73" s="85"/>
      <c r="ET73" s="85"/>
      <c r="EU73" s="85"/>
      <c r="EV73" s="85"/>
      <c r="EW73" s="85"/>
      <c r="EX73" s="85"/>
      <c r="EY73" s="85"/>
      <c r="EZ73" s="85"/>
      <c r="FA73" s="85"/>
      <c r="FB73" s="85"/>
      <c r="FC73" s="85"/>
      <c r="FD73" s="85"/>
      <c r="FE73" s="85"/>
      <c r="FF73" s="85"/>
      <c r="FG73" s="85"/>
      <c r="FH73" s="85"/>
      <c r="FI73" s="85"/>
      <c r="FJ73" s="85"/>
      <c r="FK73" s="85"/>
      <c r="FL73" s="85"/>
      <c r="FM73" s="85"/>
      <c r="FN73" s="85"/>
      <c r="FO73" s="85"/>
      <c r="FP73" s="85"/>
      <c r="FQ73" s="85"/>
      <c r="FR73" s="85"/>
      <c r="FS73" s="85"/>
      <c r="FT73" s="85"/>
      <c r="FU73" s="85"/>
      <c r="FV73" s="85"/>
      <c r="FW73" s="85"/>
      <c r="FX73" s="85"/>
      <c r="FY73" s="85"/>
      <c r="FZ73" s="85"/>
      <c r="GA73" s="85"/>
      <c r="GB73" s="85"/>
      <c r="GC73" s="85"/>
      <c r="GD73" s="85"/>
      <c r="GE73" s="85"/>
      <c r="GF73" s="85"/>
      <c r="GG73" s="85"/>
      <c r="GH73" s="85"/>
      <c r="GI73" s="85"/>
      <c r="GJ73" s="85"/>
      <c r="GK73" s="85"/>
      <c r="GL73" s="85"/>
      <c r="GM73" s="85"/>
      <c r="GN73" s="85"/>
      <c r="GO73" s="85"/>
      <c r="GP73" s="85"/>
      <c r="GQ73" s="85"/>
      <c r="GR73" s="85"/>
      <c r="GS73" s="85"/>
      <c r="GT73" s="85"/>
      <c r="GU73" s="85"/>
      <c r="GV73" s="85"/>
      <c r="GW73" s="85"/>
      <c r="GX73" s="85"/>
      <c r="GY73" s="85"/>
      <c r="GZ73" s="85"/>
      <c r="HA73" s="85"/>
      <c r="HB73" s="85"/>
      <c r="HC73" s="85"/>
      <c r="HD73" s="85"/>
      <c r="HE73" s="85"/>
      <c r="HF73" s="85"/>
      <c r="HG73" s="85"/>
      <c r="HH73" s="85"/>
      <c r="HI73" s="85"/>
      <c r="HJ73" s="85"/>
      <c r="HK73" s="85"/>
      <c r="HL73" s="85"/>
      <c r="HM73" s="85"/>
      <c r="HN73" s="85"/>
      <c r="HO73" s="85"/>
      <c r="HP73" s="85"/>
      <c r="HQ73" s="85"/>
      <c r="HR73" s="85"/>
      <c r="HS73" s="85"/>
      <c r="HT73" s="85"/>
      <c r="HU73" s="85"/>
      <c r="HV73" s="85"/>
      <c r="HW73" s="85"/>
      <c r="HX73" s="85"/>
      <c r="HY73" s="85"/>
      <c r="HZ73" s="85"/>
      <c r="IA73" s="85"/>
      <c r="IB73" s="85"/>
      <c r="IC73" s="85"/>
      <c r="ID73" s="85"/>
      <c r="IE73" s="85"/>
      <c r="IF73" s="85"/>
      <c r="IG73" s="85"/>
      <c r="IH73" s="85"/>
      <c r="II73" s="85"/>
      <c r="IJ73" s="85"/>
      <c r="IK73" s="85"/>
      <c r="IL73" s="85"/>
      <c r="IM73" s="85"/>
      <c r="IN73" s="85"/>
      <c r="IO73" s="85"/>
      <c r="IP73" s="85"/>
      <c r="IQ73" s="85"/>
      <c r="IR73" s="85"/>
      <c r="IS73" s="85"/>
      <c r="IT73" s="85"/>
      <c r="IU73" s="85"/>
      <c r="IV73" s="85"/>
    </row>
    <row r="74" spans="1:256" customFormat="1">
      <c r="B74" s="380"/>
      <c r="C74" s="381"/>
      <c r="D74" s="380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85"/>
      <c r="AF74" s="85"/>
      <c r="AG74" s="85"/>
      <c r="AH74" s="85"/>
      <c r="AI74" s="85"/>
      <c r="AJ74" s="85"/>
      <c r="AK74" s="85"/>
      <c r="AL74" s="85"/>
      <c r="AM74" s="85"/>
      <c r="AN74" s="85"/>
      <c r="AO74" s="85"/>
      <c r="AP74" s="85"/>
      <c r="AQ74" s="85"/>
      <c r="AR74" s="85"/>
      <c r="AS74" s="85"/>
      <c r="AT74" s="85"/>
      <c r="AU74" s="85"/>
      <c r="AV74" s="85"/>
      <c r="AW74" s="85"/>
      <c r="AX74" s="85"/>
      <c r="AY74" s="85"/>
      <c r="AZ74" s="85"/>
      <c r="BA74" s="85"/>
      <c r="BB74" s="85"/>
      <c r="BC74" s="85"/>
      <c r="BD74" s="85"/>
      <c r="BE74" s="85"/>
      <c r="BF74" s="85"/>
      <c r="BG74" s="85"/>
      <c r="BH74" s="85"/>
      <c r="BI74" s="85"/>
      <c r="BJ74" s="85"/>
      <c r="BK74" s="85"/>
      <c r="BL74" s="85"/>
      <c r="BM74" s="85"/>
      <c r="BN74" s="85"/>
      <c r="BO74" s="85"/>
      <c r="BP74" s="85"/>
      <c r="BQ74" s="85"/>
      <c r="BR74" s="85"/>
      <c r="BS74" s="85"/>
      <c r="BT74" s="85"/>
      <c r="BU74" s="85"/>
      <c r="BV74" s="85"/>
      <c r="BW74" s="85"/>
      <c r="BX74" s="85"/>
      <c r="BY74" s="85"/>
      <c r="BZ74" s="85"/>
      <c r="CA74" s="85"/>
      <c r="CB74" s="85"/>
      <c r="CC74" s="85"/>
      <c r="CD74" s="85"/>
      <c r="CE74" s="85"/>
      <c r="CF74" s="85"/>
      <c r="CG74" s="85"/>
      <c r="CH74" s="85"/>
      <c r="CI74" s="85"/>
      <c r="CJ74" s="85"/>
      <c r="CK74" s="85"/>
      <c r="CL74" s="85"/>
      <c r="CM74" s="85"/>
      <c r="CN74" s="85"/>
      <c r="CO74" s="85"/>
      <c r="CP74" s="85"/>
      <c r="CQ74" s="85"/>
      <c r="CR74" s="85"/>
      <c r="CS74" s="85"/>
      <c r="CT74" s="85"/>
      <c r="CU74" s="85"/>
      <c r="CV74" s="85"/>
      <c r="CW74" s="85"/>
      <c r="CX74" s="85"/>
      <c r="CY74" s="85"/>
      <c r="CZ74" s="85"/>
      <c r="DA74" s="85"/>
      <c r="DB74" s="85"/>
      <c r="DC74" s="85"/>
      <c r="DD74" s="85"/>
      <c r="DE74" s="85"/>
      <c r="DF74" s="85"/>
      <c r="DG74" s="85"/>
      <c r="DH74" s="85"/>
      <c r="DI74" s="85"/>
      <c r="DJ74" s="85"/>
      <c r="DK74" s="85"/>
      <c r="DL74" s="85"/>
      <c r="DM74" s="85"/>
      <c r="DN74" s="85"/>
      <c r="DO74" s="85"/>
      <c r="DP74" s="85"/>
      <c r="DQ74" s="85"/>
      <c r="DR74" s="85"/>
      <c r="DS74" s="85"/>
      <c r="DT74" s="85"/>
      <c r="DU74" s="85"/>
      <c r="DV74" s="85"/>
      <c r="DW74" s="85"/>
      <c r="DX74" s="85"/>
      <c r="DY74" s="85"/>
      <c r="DZ74" s="85"/>
      <c r="EA74" s="85"/>
      <c r="EB74" s="85"/>
      <c r="EC74" s="85"/>
      <c r="ED74" s="85"/>
      <c r="EE74" s="85"/>
      <c r="EF74" s="85"/>
      <c r="EG74" s="85"/>
      <c r="EH74" s="85"/>
      <c r="EI74" s="85"/>
      <c r="EJ74" s="85"/>
      <c r="EK74" s="85"/>
      <c r="EL74" s="85"/>
      <c r="EM74" s="85"/>
      <c r="EN74" s="85"/>
      <c r="EO74" s="85"/>
      <c r="EP74" s="85"/>
      <c r="EQ74" s="85"/>
      <c r="ER74" s="85"/>
      <c r="ES74" s="85"/>
      <c r="ET74" s="85"/>
      <c r="EU74" s="85"/>
      <c r="EV74" s="85"/>
      <c r="EW74" s="85"/>
      <c r="EX74" s="85"/>
      <c r="EY74" s="85"/>
      <c r="EZ74" s="85"/>
      <c r="FA74" s="85"/>
      <c r="FB74" s="85"/>
      <c r="FC74" s="85"/>
      <c r="FD74" s="85"/>
      <c r="FE74" s="85"/>
      <c r="FF74" s="85"/>
      <c r="FG74" s="85"/>
      <c r="FH74" s="85"/>
      <c r="FI74" s="85"/>
      <c r="FJ74" s="85"/>
      <c r="FK74" s="85"/>
      <c r="FL74" s="85"/>
      <c r="FM74" s="85"/>
      <c r="FN74" s="85"/>
      <c r="FO74" s="85"/>
      <c r="FP74" s="85"/>
      <c r="FQ74" s="85"/>
      <c r="FR74" s="85"/>
      <c r="FS74" s="85"/>
      <c r="FT74" s="85"/>
      <c r="FU74" s="85"/>
      <c r="FV74" s="85"/>
      <c r="FW74" s="85"/>
      <c r="FX74" s="85"/>
      <c r="FY74" s="85"/>
      <c r="FZ74" s="85"/>
      <c r="GA74" s="85"/>
      <c r="GB74" s="85"/>
      <c r="GC74" s="85"/>
      <c r="GD74" s="85"/>
      <c r="GE74" s="85"/>
      <c r="GF74" s="85"/>
      <c r="GG74" s="85"/>
      <c r="GH74" s="85"/>
      <c r="GI74" s="85"/>
      <c r="GJ74" s="85"/>
      <c r="GK74" s="85"/>
      <c r="GL74" s="85"/>
      <c r="GM74" s="85"/>
      <c r="GN74" s="85"/>
      <c r="GO74" s="85"/>
      <c r="GP74" s="85"/>
      <c r="GQ74" s="85"/>
      <c r="GR74" s="85"/>
      <c r="GS74" s="85"/>
      <c r="GT74" s="85"/>
      <c r="GU74" s="85"/>
      <c r="GV74" s="85"/>
      <c r="GW74" s="85"/>
      <c r="GX74" s="85"/>
      <c r="GY74" s="85"/>
      <c r="GZ74" s="85"/>
      <c r="HA74" s="85"/>
      <c r="HB74" s="85"/>
      <c r="HC74" s="85"/>
      <c r="HD74" s="85"/>
      <c r="HE74" s="85"/>
      <c r="HF74" s="85"/>
      <c r="HG74" s="85"/>
      <c r="HH74" s="85"/>
      <c r="HI74" s="85"/>
      <c r="HJ74" s="85"/>
      <c r="HK74" s="85"/>
      <c r="HL74" s="85"/>
      <c r="HM74" s="85"/>
      <c r="HN74" s="85"/>
      <c r="HO74" s="85"/>
      <c r="HP74" s="85"/>
      <c r="HQ74" s="85"/>
      <c r="HR74" s="85"/>
      <c r="HS74" s="85"/>
      <c r="HT74" s="85"/>
      <c r="HU74" s="85"/>
      <c r="HV74" s="85"/>
      <c r="HW74" s="85"/>
      <c r="HX74" s="85"/>
      <c r="HY74" s="85"/>
      <c r="HZ74" s="85"/>
      <c r="IA74" s="85"/>
      <c r="IB74" s="85"/>
      <c r="IC74" s="85"/>
      <c r="ID74" s="85"/>
      <c r="IE74" s="85"/>
      <c r="IF74" s="85"/>
      <c r="IG74" s="85"/>
      <c r="IH74" s="85"/>
      <c r="II74" s="85"/>
      <c r="IJ74" s="85"/>
      <c r="IK74" s="85"/>
      <c r="IL74" s="85"/>
      <c r="IM74" s="85"/>
      <c r="IN74" s="85"/>
      <c r="IO74" s="85"/>
      <c r="IP74" s="85"/>
      <c r="IQ74" s="85"/>
      <c r="IR74" s="85"/>
      <c r="IS74" s="85"/>
      <c r="IT74" s="85"/>
      <c r="IU74" s="85"/>
      <c r="IV74" s="85"/>
    </row>
    <row r="75" spans="1:256">
      <c r="B75" s="380"/>
      <c r="C75" s="381"/>
      <c r="D75" s="380"/>
    </row>
    <row r="76" spans="1:256">
      <c r="B76" s="380"/>
      <c r="C76" s="381"/>
      <c r="D76" s="380"/>
    </row>
    <row r="77" spans="1:256">
      <c r="B77" s="380"/>
      <c r="C77" s="381"/>
      <c r="D77" s="380"/>
    </row>
    <row r="78" spans="1:256">
      <c r="B78" s="380"/>
      <c r="C78" s="381"/>
      <c r="D78" s="380"/>
    </row>
    <row r="79" spans="1:256">
      <c r="B79" s="380"/>
      <c r="C79" s="381"/>
      <c r="D79" s="380"/>
    </row>
    <row r="80" spans="1:256">
      <c r="B80" s="380"/>
      <c r="C80" s="381"/>
      <c r="D80" s="380"/>
    </row>
    <row r="81" spans="2:4">
      <c r="B81" s="380"/>
      <c r="C81" s="381"/>
      <c r="D81" s="380"/>
    </row>
    <row r="82" spans="2:4">
      <c r="B82" s="380"/>
      <c r="C82" s="381"/>
      <c r="D82" s="380"/>
    </row>
    <row r="83" spans="2:4">
      <c r="B83" s="380"/>
      <c r="C83" s="381"/>
      <c r="D83" s="380"/>
    </row>
    <row r="84" spans="2:4">
      <c r="B84" s="380"/>
      <c r="C84" s="381"/>
      <c r="D84" s="380"/>
    </row>
    <row r="85" spans="2:4">
      <c r="B85" s="380"/>
      <c r="C85" s="381"/>
      <c r="D85" s="380"/>
    </row>
    <row r="86" spans="2:4">
      <c r="B86" s="380"/>
      <c r="C86" s="381"/>
      <c r="D86" s="380"/>
    </row>
    <row r="87" spans="2:4">
      <c r="B87" s="380"/>
      <c r="C87" s="381"/>
      <c r="D87" s="380"/>
    </row>
    <row r="88" spans="2:4">
      <c r="B88" s="380"/>
      <c r="C88" s="381"/>
      <c r="D88" s="380"/>
    </row>
    <row r="89" spans="2:4">
      <c r="B89" s="380"/>
      <c r="C89" s="381"/>
      <c r="D89" s="380"/>
    </row>
    <row r="90" spans="2:4">
      <c r="B90" s="380"/>
      <c r="C90" s="381"/>
      <c r="D90" s="380"/>
    </row>
    <row r="91" spans="2:4">
      <c r="B91" s="380"/>
      <c r="C91" s="381"/>
      <c r="D91" s="380"/>
    </row>
    <row r="92" spans="2:4">
      <c r="B92" s="380"/>
      <c r="C92" s="381"/>
      <c r="D92" s="380"/>
    </row>
    <row r="93" spans="2:4">
      <c r="B93" s="380"/>
      <c r="C93" s="381"/>
      <c r="D93" s="380"/>
    </row>
    <row r="94" spans="2:4">
      <c r="B94" s="380"/>
      <c r="C94" s="381"/>
      <c r="D94" s="380"/>
    </row>
    <row r="95" spans="2:4">
      <c r="B95" s="380"/>
      <c r="C95" s="381"/>
      <c r="D95" s="380"/>
    </row>
    <row r="96" spans="2:4">
      <c r="B96" s="380"/>
      <c r="C96" s="381"/>
      <c r="D96" s="380"/>
    </row>
    <row r="97" spans="2:4">
      <c r="B97" s="380"/>
      <c r="C97" s="381"/>
      <c r="D97" s="380"/>
    </row>
    <row r="98" spans="2:4">
      <c r="B98" s="380"/>
      <c r="C98" s="381"/>
      <c r="D98" s="380"/>
    </row>
    <row r="99" spans="2:4">
      <c r="B99" s="380"/>
      <c r="C99" s="381"/>
      <c r="D99" s="380"/>
    </row>
    <row r="100" spans="2:4">
      <c r="B100" s="380"/>
      <c r="C100" s="381"/>
      <c r="D100" s="380"/>
    </row>
    <row r="101" spans="2:4">
      <c r="B101" s="380"/>
      <c r="C101" s="381"/>
      <c r="D101" s="380"/>
    </row>
    <row r="102" spans="2:4">
      <c r="B102" s="380"/>
      <c r="C102" s="381"/>
      <c r="D102" s="380"/>
    </row>
    <row r="103" spans="2:4">
      <c r="B103" s="380"/>
      <c r="C103" s="381"/>
      <c r="D103" s="380"/>
    </row>
    <row r="104" spans="2:4">
      <c r="B104" s="380"/>
      <c r="C104" s="381"/>
      <c r="D104" s="380"/>
    </row>
    <row r="105" spans="2:4">
      <c r="B105" s="380"/>
      <c r="C105" s="381"/>
      <c r="D105" s="380"/>
    </row>
    <row r="106" spans="2:4">
      <c r="B106" s="380"/>
      <c r="C106" s="381"/>
      <c r="D106" s="380"/>
    </row>
    <row r="107" spans="2:4">
      <c r="B107" s="380"/>
      <c r="C107" s="381"/>
      <c r="D107" s="380"/>
    </row>
    <row r="108" spans="2:4">
      <c r="B108" s="380"/>
      <c r="C108" s="381"/>
      <c r="D108" s="380"/>
    </row>
    <row r="109" spans="2:4">
      <c r="B109" s="380"/>
      <c r="C109" s="381"/>
      <c r="D109" s="380"/>
    </row>
    <row r="110" spans="2:4">
      <c r="B110" s="380"/>
      <c r="C110" s="381"/>
      <c r="D110" s="380"/>
    </row>
    <row r="111" spans="2:4">
      <c r="B111" s="380"/>
      <c r="C111" s="381"/>
      <c r="D111" s="380"/>
    </row>
    <row r="112" spans="2:4">
      <c r="B112" s="380"/>
      <c r="C112" s="381"/>
      <c r="D112" s="380"/>
    </row>
    <row r="113" spans="2:4">
      <c r="B113" s="380"/>
      <c r="C113" s="381"/>
      <c r="D113" s="380"/>
    </row>
    <row r="114" spans="2:4">
      <c r="B114" s="380"/>
      <c r="C114" s="381"/>
      <c r="D114" s="380"/>
    </row>
    <row r="115" spans="2:4">
      <c r="B115" s="380"/>
      <c r="C115" s="381"/>
      <c r="D115" s="380"/>
    </row>
    <row r="116" spans="2:4">
      <c r="B116" s="380"/>
      <c r="C116" s="381"/>
      <c r="D116" s="380"/>
    </row>
    <row r="117" spans="2:4">
      <c r="B117" s="380"/>
      <c r="C117" s="381"/>
      <c r="D117" s="380"/>
    </row>
    <row r="118" spans="2:4">
      <c r="B118" s="380"/>
      <c r="C118" s="381"/>
      <c r="D118" s="380"/>
    </row>
    <row r="119" spans="2:4">
      <c r="B119" s="380"/>
      <c r="C119" s="381"/>
      <c r="D119" s="380"/>
    </row>
    <row r="120" spans="2:4">
      <c r="B120" s="380"/>
      <c r="C120" s="381"/>
      <c r="D120" s="380"/>
    </row>
    <row r="121" spans="2:4">
      <c r="B121" s="380"/>
      <c r="C121" s="381"/>
      <c r="D121" s="380"/>
    </row>
    <row r="122" spans="2:4">
      <c r="B122" s="380"/>
      <c r="C122" s="381"/>
      <c r="D122" s="380"/>
    </row>
    <row r="123" spans="2:4">
      <c r="B123" s="380"/>
      <c r="C123" s="381"/>
      <c r="D123" s="380"/>
    </row>
    <row r="124" spans="2:4">
      <c r="B124" s="380"/>
      <c r="C124" s="381"/>
      <c r="D124" s="380"/>
    </row>
    <row r="125" spans="2:4">
      <c r="B125" s="380"/>
      <c r="C125" s="381"/>
      <c r="D125" s="380"/>
    </row>
    <row r="126" spans="2:4">
      <c r="B126" s="380"/>
      <c r="C126" s="381"/>
      <c r="D126" s="380"/>
    </row>
    <row r="127" spans="2:4">
      <c r="B127" s="380"/>
      <c r="C127" s="381"/>
      <c r="D127" s="380"/>
    </row>
    <row r="128" spans="2:4">
      <c r="B128" s="380"/>
      <c r="C128" s="381"/>
      <c r="D128" s="380"/>
    </row>
    <row r="129" spans="2:4">
      <c r="B129" s="380"/>
      <c r="C129" s="381"/>
      <c r="D129" s="380"/>
    </row>
    <row r="130" spans="2:4">
      <c r="B130" s="380"/>
      <c r="C130" s="381"/>
      <c r="D130" s="380"/>
    </row>
    <row r="131" spans="2:4">
      <c r="B131" s="380"/>
      <c r="C131" s="381"/>
      <c r="D131" s="380"/>
    </row>
    <row r="132" spans="2:4">
      <c r="B132" s="380"/>
      <c r="C132" s="381"/>
      <c r="D132" s="380"/>
    </row>
    <row r="133" spans="2:4">
      <c r="B133" s="380"/>
      <c r="C133" s="381"/>
      <c r="D133" s="380"/>
    </row>
    <row r="134" spans="2:4">
      <c r="B134" s="380"/>
      <c r="C134" s="381"/>
      <c r="D134" s="380"/>
    </row>
    <row r="135" spans="2:4">
      <c r="B135" s="380"/>
      <c r="C135" s="381"/>
      <c r="D135" s="380"/>
    </row>
    <row r="136" spans="2:4">
      <c r="B136" s="380"/>
      <c r="C136" s="381"/>
      <c r="D136" s="380"/>
    </row>
    <row r="137" spans="2:4">
      <c r="B137" s="380"/>
      <c r="C137" s="381"/>
      <c r="D137" s="380"/>
    </row>
    <row r="138" spans="2:4">
      <c r="B138" s="380"/>
      <c r="C138" s="381"/>
      <c r="D138" s="380"/>
    </row>
    <row r="139" spans="2:4">
      <c r="B139" s="380"/>
      <c r="C139" s="381"/>
      <c r="D139" s="380"/>
    </row>
    <row r="140" spans="2:4">
      <c r="B140" s="380"/>
      <c r="C140" s="381"/>
      <c r="D140" s="380"/>
    </row>
    <row r="141" spans="2:4">
      <c r="B141" s="380"/>
      <c r="C141" s="381"/>
      <c r="D141" s="380"/>
    </row>
    <row r="142" spans="2:4">
      <c r="B142" s="380"/>
      <c r="C142" s="381"/>
      <c r="D142" s="380"/>
    </row>
    <row r="143" spans="2:4">
      <c r="B143" s="380"/>
      <c r="C143" s="381"/>
      <c r="D143" s="380"/>
    </row>
    <row r="144" spans="2:4">
      <c r="B144" s="380"/>
      <c r="C144" s="381"/>
      <c r="D144" s="380"/>
    </row>
    <row r="145" spans="2:4">
      <c r="B145" s="380"/>
      <c r="C145" s="381"/>
      <c r="D145" s="380"/>
    </row>
    <row r="146" spans="2:4">
      <c r="B146" s="380"/>
      <c r="C146" s="381"/>
      <c r="D146" s="380"/>
    </row>
    <row r="147" spans="2:4">
      <c r="B147" s="380"/>
      <c r="C147" s="381"/>
      <c r="D147" s="380"/>
    </row>
    <row r="148" spans="2:4">
      <c r="B148" s="380"/>
      <c r="C148" s="381"/>
      <c r="D148" s="380"/>
    </row>
    <row r="149" spans="2:4">
      <c r="B149" s="380"/>
      <c r="C149" s="381"/>
      <c r="D149" s="380"/>
    </row>
    <row r="150" spans="2:4">
      <c r="B150" s="380"/>
      <c r="C150" s="381"/>
      <c r="D150" s="380"/>
    </row>
    <row r="151" spans="2:4">
      <c r="B151" s="380"/>
      <c r="C151" s="381"/>
      <c r="D151" s="380"/>
    </row>
    <row r="152" spans="2:4">
      <c r="B152" s="380"/>
      <c r="C152" s="381"/>
      <c r="D152" s="380"/>
    </row>
    <row r="153" spans="2:4">
      <c r="B153" s="380"/>
      <c r="C153" s="381"/>
      <c r="D153" s="380"/>
    </row>
    <row r="154" spans="2:4">
      <c r="B154" s="380"/>
      <c r="C154" s="381"/>
      <c r="D154" s="380"/>
    </row>
    <row r="155" spans="2:4">
      <c r="B155" s="380"/>
      <c r="C155" s="381"/>
      <c r="D155" s="380"/>
    </row>
    <row r="156" spans="2:4">
      <c r="B156" s="380"/>
      <c r="C156" s="381"/>
      <c r="D156" s="380"/>
    </row>
    <row r="157" spans="2:4">
      <c r="B157" s="380"/>
      <c r="C157" s="381"/>
      <c r="D157" s="380"/>
    </row>
    <row r="158" spans="2:4">
      <c r="B158" s="380"/>
      <c r="C158" s="381"/>
      <c r="D158" s="380"/>
    </row>
    <row r="159" spans="2:4">
      <c r="B159" s="380"/>
      <c r="C159" s="381"/>
      <c r="D159" s="380"/>
    </row>
    <row r="160" spans="2:4">
      <c r="B160" s="380"/>
      <c r="C160" s="381"/>
      <c r="D160" s="380"/>
    </row>
    <row r="161" spans="2:4">
      <c r="B161" s="380"/>
      <c r="C161" s="381"/>
      <c r="D161" s="380"/>
    </row>
    <row r="162" spans="2:4">
      <c r="B162" s="380"/>
      <c r="C162" s="381"/>
      <c r="D162" s="380"/>
    </row>
    <row r="163" spans="2:4">
      <c r="B163" s="338"/>
      <c r="C163" s="338"/>
      <c r="D163" s="338"/>
    </row>
    <row r="164" spans="2:4">
      <c r="B164" s="338"/>
      <c r="C164" s="338"/>
      <c r="D164" s="338"/>
    </row>
  </sheetData>
  <mergeCells count="2">
    <mergeCell ref="J7:L7"/>
    <mergeCell ref="M2:N2"/>
  </mergeCells>
  <phoneticPr fontId="37" type="noConversion"/>
  <dataValidations count="4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51:I52 G10:G22 G30:G50">
      <formula1>11</formula1>
    </dataValidation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I10:I5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162">
      <formula1>"ფულადი შემოწირულობა, არაფულადი შემოწირულობა, საწევრო, შეღავათიანი კრედიტით მიღებული შემოწირულობა, სხვა"</formula1>
    </dataValidation>
    <dataValidation allowBlank="1" showInputMessage="1" showErrorMessage="1" error="თვე/დღე/წელი" prompt="თვე/დღე/წელი" sqref="B10:B22 B34:B162"/>
  </dataValidations>
  <printOptions gridLines="1"/>
  <pageMargins left="0.25" right="0.25" top="0.75" bottom="0.75" header="0.3" footer="0.3"/>
  <pageSetup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showGridLines="0" view="pageBreakPreview" zoomScale="70" zoomScaleSheetLayoutView="70" workbookViewId="0">
      <selection activeCell="C3" sqref="C3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16" s="6" customFormat="1">
      <c r="A1" s="90" t="s">
        <v>193</v>
      </c>
      <c r="B1" s="93"/>
      <c r="C1" s="585" t="s">
        <v>447</v>
      </c>
      <c r="D1" s="585"/>
      <c r="E1" s="107"/>
    </row>
    <row r="2" spans="1:16" s="6" customFormat="1">
      <c r="A2" s="90" t="s">
        <v>187</v>
      </c>
      <c r="B2" s="93"/>
      <c r="C2" s="583" t="s">
        <v>1139</v>
      </c>
      <c r="D2" s="584"/>
      <c r="E2" s="107"/>
    </row>
    <row r="3" spans="1:16" s="6" customFormat="1">
      <c r="A3" s="92" t="s">
        <v>478</v>
      </c>
      <c r="B3" s="90"/>
      <c r="C3" s="91"/>
      <c r="D3" s="91"/>
      <c r="E3" s="107"/>
    </row>
    <row r="4" spans="1:16" s="6" customFormat="1">
      <c r="A4" s="92"/>
      <c r="B4" s="92"/>
      <c r="C4" s="91"/>
      <c r="D4" s="91"/>
      <c r="E4" s="107"/>
    </row>
    <row r="5" spans="1:16">
      <c r="A5" s="119" t="s">
        <v>131</v>
      </c>
      <c r="B5" s="93"/>
      <c r="C5" s="92"/>
      <c r="D5" s="92"/>
      <c r="E5" s="108"/>
    </row>
    <row r="6" spans="1:16">
      <c r="A6" s="126" t="s">
        <v>786</v>
      </c>
      <c r="B6" s="96"/>
      <c r="C6" s="97"/>
      <c r="D6" s="97"/>
      <c r="E6" s="108"/>
    </row>
    <row r="7" spans="1:16">
      <c r="A7" s="93"/>
      <c r="B7" s="93"/>
      <c r="C7" s="92"/>
      <c r="D7" s="92"/>
      <c r="E7" s="108"/>
    </row>
    <row r="8" spans="1:16" s="6" customFormat="1">
      <c r="A8" s="116"/>
      <c r="B8" s="116"/>
      <c r="C8" s="94"/>
      <c r="D8" s="94"/>
      <c r="E8" s="107"/>
    </row>
    <row r="9" spans="1:16" s="6" customFormat="1" ht="30">
      <c r="A9" s="105" t="s">
        <v>410</v>
      </c>
      <c r="B9" s="105" t="s">
        <v>192</v>
      </c>
      <c r="C9" s="95" t="s">
        <v>357</v>
      </c>
      <c r="D9" s="95" t="s">
        <v>356</v>
      </c>
      <c r="E9" s="107"/>
    </row>
    <row r="10" spans="1:16" s="9" customFormat="1" ht="30">
      <c r="A10" s="114" t="s">
        <v>190</v>
      </c>
      <c r="B10" s="103" t="s">
        <v>884</v>
      </c>
      <c r="C10" s="397"/>
      <c r="D10" s="397"/>
      <c r="E10" s="109"/>
      <c r="K10" s="6"/>
      <c r="L10" s="6"/>
      <c r="M10" s="6"/>
      <c r="N10" s="6"/>
      <c r="O10" s="6"/>
      <c r="P10" s="6"/>
    </row>
    <row r="11" spans="1:16" s="10" customFormat="1" ht="30">
      <c r="A11" s="114" t="s">
        <v>191</v>
      </c>
      <c r="B11" s="103" t="s">
        <v>885</v>
      </c>
      <c r="C11" s="397"/>
      <c r="D11" s="397"/>
      <c r="E11" s="110"/>
      <c r="K11" s="6"/>
      <c r="L11" s="6"/>
      <c r="M11" s="6"/>
      <c r="N11" s="6"/>
      <c r="O11" s="6"/>
      <c r="P11" s="6"/>
    </row>
    <row r="12" spans="1:16" s="10" customFormat="1" ht="30">
      <c r="A12" s="114" t="s">
        <v>339</v>
      </c>
      <c r="B12" s="103" t="s">
        <v>886</v>
      </c>
      <c r="C12" s="397"/>
      <c r="D12" s="397"/>
      <c r="E12" s="110"/>
      <c r="G12" s="81"/>
      <c r="K12" s="6"/>
      <c r="L12" s="6"/>
      <c r="M12" s="6"/>
      <c r="N12" s="6"/>
      <c r="O12" s="6"/>
      <c r="P12" s="6"/>
    </row>
    <row r="13" spans="1:16" s="10" customFormat="1" ht="30">
      <c r="A13" s="114" t="s">
        <v>340</v>
      </c>
      <c r="B13" s="114" t="s">
        <v>883</v>
      </c>
      <c r="C13" s="397"/>
      <c r="D13" s="397"/>
      <c r="E13" s="110"/>
      <c r="K13" s="6"/>
      <c r="L13" s="6"/>
      <c r="M13" s="6"/>
      <c r="N13" s="6"/>
      <c r="O13" s="6"/>
      <c r="P13" s="6"/>
    </row>
    <row r="14" spans="1:16" s="10" customFormat="1" ht="30">
      <c r="A14" s="114" t="s">
        <v>341</v>
      </c>
      <c r="B14" s="114" t="s">
        <v>327</v>
      </c>
      <c r="C14" s="397"/>
      <c r="D14" s="397"/>
      <c r="E14" s="110"/>
      <c r="K14" s="6"/>
      <c r="L14" s="6"/>
      <c r="M14" s="6"/>
      <c r="N14" s="6"/>
      <c r="O14" s="6"/>
      <c r="P14" s="6"/>
    </row>
    <row r="15" spans="1:16" s="10" customFormat="1" ht="30">
      <c r="A15" s="114" t="s">
        <v>342</v>
      </c>
      <c r="B15" s="114"/>
      <c r="C15" s="397"/>
      <c r="D15" s="397"/>
      <c r="E15" s="110"/>
    </row>
    <row r="16" spans="1:16" s="10" customFormat="1">
      <c r="A16" s="114" t="s">
        <v>188</v>
      </c>
      <c r="B16" s="103"/>
      <c r="C16" s="397"/>
      <c r="D16" s="397"/>
      <c r="E16" s="110"/>
    </row>
    <row r="17" spans="1:9" s="10" customFormat="1">
      <c r="A17" s="114" t="s">
        <v>189</v>
      </c>
      <c r="B17" s="103"/>
      <c r="C17" s="397"/>
      <c r="D17" s="397"/>
      <c r="E17" s="110"/>
    </row>
    <row r="18" spans="1:9" s="10" customFormat="1">
      <c r="A18" s="114" t="s">
        <v>329</v>
      </c>
      <c r="B18" s="103"/>
      <c r="C18" s="397"/>
      <c r="D18" s="397"/>
      <c r="E18" s="110"/>
    </row>
    <row r="19" spans="1:9" s="10" customFormat="1">
      <c r="A19" s="114" t="s">
        <v>335</v>
      </c>
      <c r="B19" s="103"/>
      <c r="C19" s="4"/>
      <c r="D19" s="4"/>
      <c r="E19" s="110"/>
    </row>
    <row r="20" spans="1:9" s="10" customFormat="1">
      <c r="A20" s="114"/>
      <c r="B20" s="103"/>
      <c r="C20" s="4"/>
      <c r="D20" s="4"/>
      <c r="E20" s="110"/>
    </row>
    <row r="21" spans="1:9" s="3" customFormat="1">
      <c r="A21" s="104"/>
      <c r="B21" s="104"/>
      <c r="C21" s="4"/>
      <c r="D21" s="4"/>
      <c r="E21" s="111"/>
    </row>
    <row r="22" spans="1:9">
      <c r="A22" s="115"/>
      <c r="B22" s="115" t="s">
        <v>194</v>
      </c>
      <c r="C22" s="102">
        <f>SUM(C10:C21)</f>
        <v>0</v>
      </c>
      <c r="D22" s="102">
        <f>SUM(D10:D21)</f>
        <v>0</v>
      </c>
      <c r="E22" s="112"/>
    </row>
    <row r="23" spans="1:9">
      <c r="A23" s="42"/>
      <c r="B23" s="42"/>
    </row>
    <row r="24" spans="1:9">
      <c r="A24" s="2" t="s">
        <v>279</v>
      </c>
      <c r="E24" s="5"/>
    </row>
    <row r="25" spans="1:9">
      <c r="A25" s="2" t="s">
        <v>264</v>
      </c>
    </row>
    <row r="26" spans="1:9">
      <c r="A26" s="243" t="s">
        <v>265</v>
      </c>
    </row>
    <row r="27" spans="1:9">
      <c r="A27" s="243"/>
    </row>
    <row r="28" spans="1:9">
      <c r="A28" s="243" t="s">
        <v>209</v>
      </c>
    </row>
    <row r="29" spans="1:9" s="22" customFormat="1" ht="12.75"/>
    <row r="30" spans="1:9">
      <c r="A30" s="82" t="s">
        <v>445</v>
      </c>
      <c r="E30" s="5"/>
    </row>
    <row r="31" spans="1:9">
      <c r="E31"/>
      <c r="F31"/>
      <c r="G31"/>
      <c r="H31"/>
      <c r="I31"/>
    </row>
    <row r="32" spans="1:9">
      <c r="D32" s="12"/>
      <c r="E32"/>
      <c r="F32"/>
      <c r="G32"/>
      <c r="H32"/>
      <c r="I32"/>
    </row>
    <row r="33" spans="1:9">
      <c r="A33" s="82"/>
      <c r="B33" s="82" t="s">
        <v>128</v>
      </c>
      <c r="D33" s="12"/>
      <c r="E33"/>
      <c r="F33"/>
      <c r="G33"/>
      <c r="H33"/>
      <c r="I33"/>
    </row>
    <row r="34" spans="1:9">
      <c r="B34" s="2" t="s">
        <v>127</v>
      </c>
      <c r="D34" s="12"/>
      <c r="E34"/>
      <c r="F34"/>
      <c r="G34"/>
      <c r="H34"/>
      <c r="I34"/>
    </row>
    <row r="35" spans="1:9" customFormat="1" ht="12.75">
      <c r="A35" s="77"/>
      <c r="B35" s="77" t="s">
        <v>477</v>
      </c>
    </row>
    <row r="36" spans="1:9" s="22" customFormat="1" ht="12.75"/>
  </sheetData>
  <mergeCells count="2">
    <mergeCell ref="C1:D1"/>
    <mergeCell ref="C2:D2"/>
  </mergeCells>
  <phoneticPr fontId="37" type="noConversion"/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view="pageBreakPreview" zoomScale="60" zoomScaleNormal="100" workbookViewId="0">
      <selection activeCell="C3" sqref="C3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392" t="s">
        <v>618</v>
      </c>
      <c r="B1" s="402"/>
      <c r="C1" s="586" t="s">
        <v>447</v>
      </c>
      <c r="D1" s="586"/>
    </row>
    <row r="2" spans="1:5">
      <c r="A2" s="392" t="s">
        <v>619</v>
      </c>
      <c r="B2" s="402"/>
      <c r="C2" s="583" t="s">
        <v>1139</v>
      </c>
      <c r="D2" s="584"/>
    </row>
    <row r="3" spans="1:5">
      <c r="A3" s="402" t="s">
        <v>478</v>
      </c>
      <c r="B3" s="402"/>
      <c r="C3" s="403"/>
      <c r="D3" s="403"/>
    </row>
    <row r="4" spans="1:5">
      <c r="A4" s="392"/>
      <c r="B4" s="402"/>
      <c r="C4" s="403"/>
      <c r="D4" s="403"/>
    </row>
    <row r="5" spans="1:5">
      <c r="A5" s="393" t="str">
        <f>'[4]ფორმა N2'!A4</f>
        <v>ანგარიშვალდებული პირის დასახელება:</v>
      </c>
      <c r="B5" s="393"/>
      <c r="C5" s="393"/>
      <c r="D5" s="402"/>
      <c r="E5" s="5"/>
    </row>
    <row r="6" spans="1:5">
      <c r="A6" s="126" t="s">
        <v>786</v>
      </c>
      <c r="B6" s="152"/>
      <c r="C6" s="152"/>
      <c r="D6" s="57"/>
      <c r="E6" s="5"/>
    </row>
    <row r="7" spans="1:5">
      <c r="A7" s="393"/>
      <c r="B7" s="393"/>
      <c r="C7" s="393"/>
      <c r="D7" s="402"/>
      <c r="E7" s="5"/>
    </row>
    <row r="8" spans="1:5" s="6" customFormat="1">
      <c r="A8" s="404"/>
      <c r="B8" s="404"/>
      <c r="C8" s="405"/>
      <c r="D8" s="405"/>
    </row>
    <row r="9" spans="1:5" s="6" customFormat="1" ht="30">
      <c r="A9" s="406" t="s">
        <v>410</v>
      </c>
      <c r="B9" s="407" t="s">
        <v>358</v>
      </c>
      <c r="C9" s="407" t="s">
        <v>357</v>
      </c>
      <c r="D9" s="407" t="s">
        <v>356</v>
      </c>
    </row>
    <row r="10" spans="1:5" s="7" customFormat="1">
      <c r="A10" s="408">
        <v>1</v>
      </c>
      <c r="B10" s="408" t="s">
        <v>620</v>
      </c>
      <c r="C10" s="409">
        <f>SUM(C11,C14,C17,C20:C22)</f>
        <v>0</v>
      </c>
      <c r="D10" s="409">
        <f>SUM(D11,D14,D17,D20:D22)</f>
        <v>0</v>
      </c>
    </row>
    <row r="11" spans="1:5" s="9" customFormat="1" ht="18">
      <c r="A11" s="410">
        <v>1.1000000000000001</v>
      </c>
      <c r="B11" s="410" t="s">
        <v>414</v>
      </c>
      <c r="C11" s="409">
        <f>SUM(C12:C13)</f>
        <v>0</v>
      </c>
      <c r="D11" s="409">
        <f>SUM(D12:D13)</f>
        <v>0</v>
      </c>
    </row>
    <row r="12" spans="1:5" s="9" customFormat="1" ht="18">
      <c r="A12" s="411" t="s">
        <v>377</v>
      </c>
      <c r="B12" s="411" t="s">
        <v>621</v>
      </c>
      <c r="C12" s="412"/>
      <c r="D12" s="413"/>
    </row>
    <row r="13" spans="1:5" s="9" customFormat="1" ht="18">
      <c r="A13" s="411" t="s">
        <v>378</v>
      </c>
      <c r="B13" s="411" t="s">
        <v>622</v>
      </c>
      <c r="C13" s="412"/>
      <c r="D13" s="413"/>
    </row>
    <row r="14" spans="1:5" s="3" customFormat="1">
      <c r="A14" s="410">
        <v>1.2</v>
      </c>
      <c r="B14" s="410" t="s">
        <v>415</v>
      </c>
      <c r="C14" s="409">
        <f>SUM(C15:C16)</f>
        <v>0</v>
      </c>
      <c r="D14" s="409">
        <f>SUM(D15:D16)</f>
        <v>0</v>
      </c>
    </row>
    <row r="15" spans="1:5">
      <c r="A15" s="411" t="s">
        <v>379</v>
      </c>
      <c r="B15" s="411" t="s">
        <v>623</v>
      </c>
      <c r="C15" s="412"/>
      <c r="D15" s="413"/>
    </row>
    <row r="16" spans="1:5">
      <c r="A16" s="411" t="s">
        <v>380</v>
      </c>
      <c r="B16" s="411" t="s">
        <v>624</v>
      </c>
      <c r="C16" s="412"/>
      <c r="D16" s="413"/>
    </row>
    <row r="17" spans="1:9">
      <c r="A17" s="410">
        <v>1.3</v>
      </c>
      <c r="B17" s="410" t="s">
        <v>416</v>
      </c>
      <c r="C17" s="409">
        <f>SUM(C18:C19)</f>
        <v>0</v>
      </c>
      <c r="D17" s="409">
        <f>SUM(D18:D19)</f>
        <v>0</v>
      </c>
    </row>
    <row r="18" spans="1:9">
      <c r="A18" s="411" t="s">
        <v>396</v>
      </c>
      <c r="B18" s="411" t="s">
        <v>625</v>
      </c>
      <c r="C18" s="412"/>
      <c r="D18" s="413"/>
    </row>
    <row r="19" spans="1:9">
      <c r="A19" s="411" t="s">
        <v>397</v>
      </c>
      <c r="B19" s="411" t="s">
        <v>626</v>
      </c>
      <c r="C19" s="412"/>
      <c r="D19" s="413"/>
    </row>
    <row r="20" spans="1:9">
      <c r="A20" s="410">
        <v>1.4</v>
      </c>
      <c r="B20" s="410" t="s">
        <v>627</v>
      </c>
      <c r="C20" s="412"/>
      <c r="D20" s="413"/>
    </row>
    <row r="21" spans="1:9">
      <c r="A21" s="410">
        <v>1.5</v>
      </c>
      <c r="B21" s="410" t="s">
        <v>628</v>
      </c>
      <c r="C21" s="412"/>
      <c r="D21" s="413"/>
    </row>
    <row r="22" spans="1:9">
      <c r="A22" s="410">
        <v>1.6</v>
      </c>
      <c r="B22" s="410" t="s">
        <v>355</v>
      </c>
      <c r="C22" s="412"/>
      <c r="D22" s="413"/>
    </row>
    <row r="25" spans="1:9" s="22" customFormat="1" ht="12.75"/>
    <row r="26" spans="1:9">
      <c r="A26" s="82" t="s">
        <v>445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82" t="s">
        <v>128</v>
      </c>
      <c r="D29" s="12"/>
      <c r="E29"/>
      <c r="F29"/>
      <c r="G29"/>
      <c r="H29"/>
      <c r="I29"/>
    </row>
    <row r="30" spans="1:9">
      <c r="A30"/>
      <c r="B30" s="2" t="s">
        <v>127</v>
      </c>
      <c r="D30" s="12"/>
      <c r="E30"/>
      <c r="F30"/>
      <c r="G30"/>
      <c r="H30"/>
      <c r="I30"/>
    </row>
    <row r="31" spans="1:9" customFormat="1" ht="12.75">
      <c r="B31" s="77" t="s">
        <v>477</v>
      </c>
    </row>
    <row r="32" spans="1:9" s="22" customFormat="1" ht="12.75"/>
  </sheetData>
  <mergeCells count="2">
    <mergeCell ref="C1:D1"/>
    <mergeCell ref="C2:D2"/>
  </mergeCells>
  <pageMargins left="0.7" right="0.7" top="0.75" bottom="0.75" header="0.3" footer="0.3"/>
  <pageSetup scale="7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view="pageBreakPreview" zoomScale="60" zoomScaleNormal="100" workbookViewId="0">
      <selection activeCell="C3" sqref="C3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392" t="s">
        <v>629</v>
      </c>
      <c r="B1" s="393"/>
      <c r="C1" s="585" t="s">
        <v>447</v>
      </c>
      <c r="D1" s="585"/>
      <c r="E1" s="414"/>
    </row>
    <row r="2" spans="1:5" s="6" customFormat="1">
      <c r="A2" s="392" t="s">
        <v>630</v>
      </c>
      <c r="B2" s="393"/>
      <c r="C2" s="583" t="s">
        <v>1139</v>
      </c>
      <c r="D2" s="584"/>
      <c r="E2" s="414"/>
    </row>
    <row r="3" spans="1:5" s="6" customFormat="1">
      <c r="A3" s="402" t="s">
        <v>478</v>
      </c>
      <c r="B3" s="392"/>
      <c r="C3" s="403"/>
      <c r="D3" s="403"/>
      <c r="E3" s="414"/>
    </row>
    <row r="4" spans="1:5" s="6" customFormat="1">
      <c r="A4" s="402"/>
      <c r="B4" s="402"/>
      <c r="C4" s="403"/>
      <c r="D4" s="403"/>
      <c r="E4" s="414"/>
    </row>
    <row r="5" spans="1:5">
      <c r="A5" s="393" t="str">
        <f>'[4]ფორმა N2'!A4</f>
        <v>ანგარიშვალდებული პირის დასახელება:</v>
      </c>
      <c r="B5" s="393"/>
      <c r="C5" s="402"/>
      <c r="D5" s="402"/>
      <c r="E5" s="415"/>
    </row>
    <row r="6" spans="1:5">
      <c r="A6" s="126" t="s">
        <v>786</v>
      </c>
      <c r="B6" s="416"/>
      <c r="C6" s="417"/>
      <c r="D6" s="417"/>
      <c r="E6" s="415"/>
    </row>
    <row r="7" spans="1:5">
      <c r="A7" s="393"/>
      <c r="B7" s="393"/>
      <c r="C7" s="402"/>
      <c r="D7" s="402"/>
      <c r="E7" s="415"/>
    </row>
    <row r="8" spans="1:5" s="6" customFormat="1">
      <c r="A8" s="404"/>
      <c r="B8" s="404"/>
      <c r="C8" s="405"/>
      <c r="D8" s="405"/>
      <c r="E8" s="414"/>
    </row>
    <row r="9" spans="1:5" s="6" customFormat="1" ht="30">
      <c r="A9" s="418" t="s">
        <v>410</v>
      </c>
      <c r="B9" s="418" t="s">
        <v>192</v>
      </c>
      <c r="C9" s="407" t="s">
        <v>357</v>
      </c>
      <c r="D9" s="407" t="s">
        <v>356</v>
      </c>
      <c r="E9" s="414"/>
    </row>
    <row r="10" spans="1:5" s="9" customFormat="1" ht="18">
      <c r="A10" s="114" t="s">
        <v>157</v>
      </c>
      <c r="B10" s="114" t="s">
        <v>668</v>
      </c>
      <c r="C10" s="384"/>
      <c r="D10" s="384"/>
      <c r="E10" s="419"/>
    </row>
    <row r="11" spans="1:5" s="10" customFormat="1">
      <c r="A11" s="114" t="s">
        <v>158</v>
      </c>
      <c r="B11" s="114"/>
      <c r="C11" s="384"/>
      <c r="D11" s="384"/>
      <c r="E11" s="420"/>
    </row>
    <row r="12" spans="1:5" s="10" customFormat="1">
      <c r="A12" s="114" t="s">
        <v>159</v>
      </c>
      <c r="B12" s="103"/>
      <c r="C12" s="384"/>
      <c r="D12" s="384"/>
      <c r="E12" s="420"/>
    </row>
    <row r="13" spans="1:5" s="10" customFormat="1">
      <c r="A13" s="103" t="s">
        <v>138</v>
      </c>
      <c r="B13" s="103"/>
      <c r="C13" s="384"/>
      <c r="D13" s="384"/>
      <c r="E13" s="420"/>
    </row>
    <row r="14" spans="1:5" s="10" customFormat="1">
      <c r="A14" s="103" t="s">
        <v>138</v>
      </c>
      <c r="B14" s="103"/>
      <c r="C14" s="384"/>
      <c r="D14" s="384"/>
      <c r="E14" s="420"/>
    </row>
    <row r="15" spans="1:5" s="10" customFormat="1">
      <c r="A15" s="103" t="s">
        <v>138</v>
      </c>
      <c r="B15" s="103"/>
      <c r="C15" s="384"/>
      <c r="D15" s="384"/>
      <c r="E15" s="420"/>
    </row>
    <row r="16" spans="1:5" s="10" customFormat="1">
      <c r="A16" s="103" t="s">
        <v>138</v>
      </c>
      <c r="B16" s="103"/>
      <c r="C16" s="384"/>
      <c r="D16" s="384"/>
      <c r="E16" s="420"/>
    </row>
    <row r="17" spans="1:9">
      <c r="A17" s="115"/>
      <c r="B17" s="115" t="s">
        <v>194</v>
      </c>
      <c r="C17" s="421"/>
      <c r="D17" s="421"/>
      <c r="E17" s="422"/>
    </row>
    <row r="18" spans="1:9">
      <c r="A18" s="42"/>
      <c r="B18" s="42"/>
    </row>
    <row r="19" spans="1:9">
      <c r="A19" s="2" t="s">
        <v>631</v>
      </c>
      <c r="E19" s="5"/>
    </row>
    <row r="20" spans="1:9">
      <c r="A20" s="2" t="s">
        <v>632</v>
      </c>
    </row>
    <row r="21" spans="1:9">
      <c r="A21" s="243"/>
    </row>
    <row r="22" spans="1:9">
      <c r="A22" s="243" t="s">
        <v>633</v>
      </c>
    </row>
    <row r="23" spans="1:9" s="22" customFormat="1" ht="12.75"/>
    <row r="24" spans="1:9">
      <c r="A24" s="82" t="s">
        <v>445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82"/>
      <c r="B27" s="82" t="s">
        <v>292</v>
      </c>
      <c r="D27" s="12"/>
      <c r="E27"/>
      <c r="F27"/>
      <c r="G27"/>
      <c r="H27"/>
      <c r="I27"/>
    </row>
    <row r="28" spans="1:9">
      <c r="B28" s="2" t="s">
        <v>293</v>
      </c>
      <c r="D28" s="12"/>
      <c r="E28"/>
      <c r="F28"/>
      <c r="G28"/>
      <c r="H28"/>
      <c r="I28"/>
    </row>
    <row r="29" spans="1:9" customFormat="1" ht="12.75">
      <c r="A29" s="77"/>
      <c r="B29" s="77" t="s">
        <v>477</v>
      </c>
    </row>
    <row r="30" spans="1:9" s="22" customFormat="1" ht="12.75"/>
  </sheetData>
  <mergeCells count="2">
    <mergeCell ref="C1:D1"/>
    <mergeCell ref="C2:D2"/>
  </mergeCells>
  <pageMargins left="0.7" right="0.7" top="0.75" bottom="0.75" header="0.3" footer="0.3"/>
  <pageSetup scale="76" orientation="portrait" r:id="rId1"/>
  <colBreaks count="1" manualBreakCount="1">
    <brk id="4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3"/>
  <sheetViews>
    <sheetView showGridLines="0" tabSelected="1" view="pageBreakPreview" zoomScale="70" zoomScaleSheetLayoutView="70" workbookViewId="0">
      <selection activeCell="C30" sqref="C30"/>
    </sheetView>
  </sheetViews>
  <sheetFormatPr defaultRowHeight="15"/>
  <cols>
    <col min="1" max="1" width="12.85546875" style="28" customWidth="1"/>
    <col min="2" max="2" width="65.5703125" style="27" customWidth="1"/>
    <col min="3" max="4" width="14.85546875" style="2" customWidth="1"/>
    <col min="5" max="5" width="0.85546875" style="2" customWidth="1"/>
    <col min="6" max="9" width="9.140625" style="2"/>
    <col min="10" max="10" width="10.28515625" style="2" bestFit="1" customWidth="1"/>
    <col min="11" max="11" width="9.28515625" style="2" bestFit="1" customWidth="1"/>
    <col min="12" max="12" width="9.140625" style="2"/>
    <col min="13" max="13" width="22.5703125" style="2" customWidth="1"/>
    <col min="14" max="16384" width="9.140625" style="2"/>
  </cols>
  <sheetData>
    <row r="1" spans="1:19">
      <c r="A1" s="90" t="s">
        <v>79</v>
      </c>
      <c r="B1" s="153"/>
      <c r="C1" s="587" t="s">
        <v>53</v>
      </c>
      <c r="D1" s="587"/>
      <c r="E1" s="136"/>
    </row>
    <row r="2" spans="1:19">
      <c r="A2" s="92" t="s">
        <v>478</v>
      </c>
      <c r="B2" s="153"/>
      <c r="C2" s="93"/>
      <c r="D2" s="583" t="s">
        <v>1139</v>
      </c>
      <c r="E2" s="584"/>
    </row>
    <row r="3" spans="1:19">
      <c r="A3" s="149"/>
      <c r="B3" s="153"/>
      <c r="C3" s="93"/>
      <c r="D3" s="93"/>
      <c r="E3" s="136"/>
    </row>
    <row r="4" spans="1:19">
      <c r="A4" s="119" t="s">
        <v>131</v>
      </c>
      <c r="B4" s="92"/>
      <c r="C4" s="92"/>
      <c r="D4" s="92"/>
      <c r="E4" s="141"/>
    </row>
    <row r="5" spans="1:19">
      <c r="A5" s="126" t="s">
        <v>786</v>
      </c>
      <c r="B5" s="152"/>
      <c r="C5" s="152"/>
      <c r="D5" s="57"/>
      <c r="E5" s="141"/>
    </row>
    <row r="6" spans="1:19">
      <c r="A6" s="93"/>
      <c r="B6" s="92"/>
      <c r="C6" s="92"/>
      <c r="D6" s="92"/>
      <c r="E6" s="141"/>
    </row>
    <row r="7" spans="1:19">
      <c r="A7" s="148"/>
      <c r="B7" s="154"/>
      <c r="C7" s="155"/>
      <c r="D7" s="155"/>
      <c r="E7" s="136"/>
      <c r="H7" s="361"/>
    </row>
    <row r="8" spans="1:19" ht="45">
      <c r="A8" s="156" t="s">
        <v>451</v>
      </c>
      <c r="B8" s="156" t="s">
        <v>45</v>
      </c>
      <c r="C8" s="156" t="s">
        <v>163</v>
      </c>
      <c r="D8" s="156" t="s">
        <v>114</v>
      </c>
      <c r="E8" s="136"/>
    </row>
    <row r="9" spans="1:19">
      <c r="A9" s="47"/>
      <c r="B9" s="48"/>
      <c r="C9" s="190"/>
      <c r="D9" s="190"/>
      <c r="E9" s="136"/>
    </row>
    <row r="10" spans="1:19">
      <c r="A10" s="49" t="s">
        <v>46</v>
      </c>
      <c r="B10" s="50"/>
      <c r="C10" s="330">
        <f>SUM(C11,C34)</f>
        <v>244675.96</v>
      </c>
      <c r="D10" s="330">
        <f>SUM(D11,D34)</f>
        <v>360780.79</v>
      </c>
      <c r="E10" s="136"/>
      <c r="G10" s="361"/>
      <c r="H10" s="361"/>
      <c r="I10" s="361"/>
      <c r="J10" s="361"/>
      <c r="K10" s="361"/>
      <c r="L10" s="361"/>
      <c r="M10" s="361"/>
      <c r="N10" s="361"/>
    </row>
    <row r="11" spans="1:19">
      <c r="A11" s="51" t="s">
        <v>47</v>
      </c>
      <c r="B11" s="52"/>
      <c r="C11" s="329">
        <f>SUM(C12:C32)</f>
        <v>148248.95999999999</v>
      </c>
      <c r="D11" s="329">
        <f>SUM(D12:D32)</f>
        <v>265268.99</v>
      </c>
      <c r="E11" s="136"/>
      <c r="G11" s="361"/>
      <c r="H11" s="361"/>
      <c r="I11" s="323"/>
      <c r="J11" s="361"/>
      <c r="K11" s="323"/>
      <c r="L11" s="361"/>
      <c r="M11" s="323"/>
      <c r="N11" s="361"/>
    </row>
    <row r="12" spans="1:19">
      <c r="A12" s="55">
        <v>1110</v>
      </c>
      <c r="B12" s="54" t="s">
        <v>480</v>
      </c>
      <c r="C12" s="8"/>
      <c r="D12" s="300"/>
      <c r="E12" s="136"/>
      <c r="H12" s="361"/>
      <c r="I12" s="323"/>
      <c r="J12" s="361"/>
      <c r="K12" s="323"/>
      <c r="L12" s="361"/>
      <c r="M12" s="323"/>
      <c r="P12" s="323"/>
    </row>
    <row r="13" spans="1:19" ht="19.5">
      <c r="A13" s="55">
        <v>1120</v>
      </c>
      <c r="B13" s="54" t="s">
        <v>481</v>
      </c>
      <c r="C13" s="8"/>
      <c r="D13" s="8"/>
      <c r="E13" s="136"/>
      <c r="H13" s="361"/>
      <c r="I13" s="323"/>
      <c r="K13" s="323"/>
      <c r="L13" s="323"/>
      <c r="M13" s="326"/>
      <c r="O13" s="323"/>
      <c r="P13" s="323"/>
      <c r="S13" s="323"/>
    </row>
    <row r="14" spans="1:19">
      <c r="A14" s="55">
        <v>1211</v>
      </c>
      <c r="B14" s="54" t="s">
        <v>482</v>
      </c>
      <c r="C14" s="328">
        <v>126540</v>
      </c>
      <c r="D14" s="328">
        <v>212091.91</v>
      </c>
      <c r="E14" s="136"/>
      <c r="M14" s="323"/>
    </row>
    <row r="15" spans="1:19">
      <c r="A15" s="55">
        <v>1212</v>
      </c>
      <c r="B15" s="54" t="s">
        <v>0</v>
      </c>
      <c r="C15" s="300"/>
      <c r="D15" s="300"/>
      <c r="E15" s="136"/>
      <c r="I15" s="323"/>
      <c r="J15" s="323"/>
    </row>
    <row r="16" spans="1:19">
      <c r="A16" s="55">
        <v>1213</v>
      </c>
      <c r="B16" s="54" t="s">
        <v>1</v>
      </c>
      <c r="C16" s="300"/>
      <c r="D16" s="8"/>
      <c r="E16" s="136"/>
      <c r="G16" s="361"/>
      <c r="I16" s="361"/>
      <c r="K16" s="361"/>
      <c r="M16" s="361"/>
    </row>
    <row r="17" spans="1:13">
      <c r="A17" s="55">
        <v>1214</v>
      </c>
      <c r="B17" s="54" t="s">
        <v>2</v>
      </c>
      <c r="C17" s="300"/>
      <c r="D17" s="8"/>
      <c r="E17" s="136"/>
      <c r="G17" s="361"/>
      <c r="H17" s="361"/>
    </row>
    <row r="18" spans="1:13">
      <c r="A18" s="55">
        <v>1215</v>
      </c>
      <c r="B18" s="54" t="s">
        <v>3</v>
      </c>
      <c r="C18" s="300"/>
      <c r="D18" s="300"/>
      <c r="E18" s="136"/>
    </row>
    <row r="19" spans="1:13">
      <c r="A19" s="55">
        <v>1300</v>
      </c>
      <c r="B19" s="54" t="s">
        <v>4</v>
      </c>
      <c r="C19" s="300"/>
      <c r="D19" s="8"/>
      <c r="E19" s="136"/>
    </row>
    <row r="20" spans="1:13">
      <c r="A20" s="55">
        <v>1410</v>
      </c>
      <c r="B20" s="54" t="s">
        <v>5</v>
      </c>
      <c r="C20" s="328"/>
      <c r="D20" s="314"/>
      <c r="E20" s="136"/>
      <c r="G20" s="361"/>
      <c r="I20" s="323"/>
      <c r="K20" s="361"/>
    </row>
    <row r="21" spans="1:13">
      <c r="A21" s="55">
        <v>1421</v>
      </c>
      <c r="B21" s="54" t="s">
        <v>6</v>
      </c>
      <c r="C21" s="300"/>
      <c r="D21" s="300"/>
      <c r="E21" s="136"/>
    </row>
    <row r="22" spans="1:13" ht="21">
      <c r="A22" s="55">
        <v>1422</v>
      </c>
      <c r="B22" s="54" t="s">
        <v>7</v>
      </c>
      <c r="C22" s="300"/>
      <c r="D22" s="300"/>
      <c r="E22" s="136"/>
      <c r="G22" s="361"/>
      <c r="I22" s="361"/>
      <c r="J22" s="324"/>
      <c r="K22" s="361"/>
      <c r="L22" s="323"/>
      <c r="M22" s="361"/>
    </row>
    <row r="23" spans="1:13">
      <c r="A23" s="55">
        <v>1423</v>
      </c>
      <c r="B23" s="54" t="s">
        <v>8</v>
      </c>
      <c r="C23" s="328">
        <v>1389.9</v>
      </c>
      <c r="D23" s="328">
        <v>120</v>
      </c>
      <c r="E23" s="136"/>
      <c r="I23" s="361"/>
    </row>
    <row r="24" spans="1:13">
      <c r="A24" s="55">
        <v>1431</v>
      </c>
      <c r="B24" s="54" t="s">
        <v>9</v>
      </c>
      <c r="C24" s="300"/>
      <c r="D24" s="300"/>
      <c r="E24" s="136"/>
    </row>
    <row r="25" spans="1:13">
      <c r="A25" s="55">
        <v>1432</v>
      </c>
      <c r="B25" s="54" t="s">
        <v>10</v>
      </c>
      <c r="C25" s="300"/>
      <c r="D25" s="300"/>
      <c r="E25" s="136"/>
      <c r="G25" s="361"/>
    </row>
    <row r="26" spans="1:13">
      <c r="A26" s="55">
        <v>1433</v>
      </c>
      <c r="B26" s="54" t="s">
        <v>11</v>
      </c>
      <c r="C26" s="328">
        <v>7987.6</v>
      </c>
      <c r="D26" s="328">
        <v>7746.62</v>
      </c>
      <c r="E26" s="136"/>
      <c r="H26" s="361"/>
    </row>
    <row r="27" spans="1:13">
      <c r="A27" s="55">
        <v>1441</v>
      </c>
      <c r="B27" s="54" t="s">
        <v>12</v>
      </c>
      <c r="C27" s="328">
        <v>7887.46</v>
      </c>
      <c r="D27" s="328">
        <v>7887.46</v>
      </c>
      <c r="E27" s="136"/>
    </row>
    <row r="28" spans="1:13">
      <c r="A28" s="55">
        <v>1442</v>
      </c>
      <c r="B28" s="54" t="s">
        <v>13</v>
      </c>
      <c r="C28" s="328">
        <v>4444</v>
      </c>
      <c r="D28" s="328">
        <v>37423</v>
      </c>
      <c r="E28" s="136"/>
    </row>
    <row r="29" spans="1:13">
      <c r="A29" s="55">
        <v>1443</v>
      </c>
      <c r="B29" s="54" t="s">
        <v>14</v>
      </c>
      <c r="C29" s="328"/>
      <c r="D29" s="328"/>
      <c r="E29" s="136"/>
    </row>
    <row r="30" spans="1:13">
      <c r="A30" s="55">
        <v>1444</v>
      </c>
      <c r="B30" s="54" t="s">
        <v>15</v>
      </c>
      <c r="C30" s="328"/>
      <c r="D30" s="328"/>
      <c r="E30" s="136"/>
    </row>
    <row r="31" spans="1:13">
      <c r="A31" s="55">
        <v>1445</v>
      </c>
      <c r="B31" s="54" t="s">
        <v>16</v>
      </c>
      <c r="C31" s="328"/>
      <c r="D31" s="328"/>
      <c r="E31" s="136"/>
    </row>
    <row r="32" spans="1:13">
      <c r="A32" s="55">
        <v>1446</v>
      </c>
      <c r="B32" s="54" t="s">
        <v>17</v>
      </c>
      <c r="C32" s="328"/>
      <c r="D32" s="328"/>
      <c r="E32" s="136"/>
    </row>
    <row r="33" spans="1:10">
      <c r="A33" s="29"/>
      <c r="C33" s="26"/>
      <c r="D33" s="26"/>
      <c r="E33" s="136"/>
    </row>
    <row r="34" spans="1:10">
      <c r="A34" s="56" t="s">
        <v>48</v>
      </c>
      <c r="B34" s="54"/>
      <c r="C34" s="572">
        <f>SUM(C35:C42)</f>
        <v>96427</v>
      </c>
      <c r="D34" s="572">
        <f>SUM(D35:D42)</f>
        <v>95511.8</v>
      </c>
      <c r="E34" s="136"/>
    </row>
    <row r="35" spans="1:10">
      <c r="A35" s="55">
        <v>2110</v>
      </c>
      <c r="B35" s="54" t="s">
        <v>438</v>
      </c>
      <c r="C35" s="300"/>
      <c r="D35" s="300"/>
      <c r="E35" s="136"/>
    </row>
    <row r="36" spans="1:10">
      <c r="A36" s="55">
        <v>2120</v>
      </c>
      <c r="B36" s="54" t="s">
        <v>18</v>
      </c>
      <c r="C36" s="328">
        <v>89060</v>
      </c>
      <c r="D36" s="328">
        <v>89060</v>
      </c>
      <c r="E36" s="136"/>
    </row>
    <row r="37" spans="1:10">
      <c r="A37" s="55">
        <v>2130</v>
      </c>
      <c r="B37" s="54" t="s">
        <v>439</v>
      </c>
      <c r="C37" s="300"/>
      <c r="D37" s="300"/>
      <c r="E37" s="136"/>
    </row>
    <row r="38" spans="1:10">
      <c r="A38" s="55">
        <v>2140</v>
      </c>
      <c r="B38" s="54" t="s">
        <v>259</v>
      </c>
      <c r="C38" s="300"/>
      <c r="D38" s="300"/>
      <c r="E38" s="136"/>
    </row>
    <row r="39" spans="1:10">
      <c r="A39" s="55">
        <v>2150</v>
      </c>
      <c r="B39" s="54" t="s">
        <v>261</v>
      </c>
      <c r="C39" s="328">
        <v>2352</v>
      </c>
      <c r="D39" s="328">
        <v>2352</v>
      </c>
      <c r="E39" s="136"/>
    </row>
    <row r="40" spans="1:10">
      <c r="A40" s="55">
        <v>2220</v>
      </c>
      <c r="B40" s="54" t="s">
        <v>440</v>
      </c>
      <c r="C40" s="328">
        <v>5015</v>
      </c>
      <c r="D40" s="328">
        <v>4099.8</v>
      </c>
      <c r="E40" s="136"/>
      <c r="F40" s="361"/>
    </row>
    <row r="41" spans="1:10">
      <c r="A41" s="55">
        <v>2300</v>
      </c>
      <c r="B41" s="54" t="s">
        <v>19</v>
      </c>
      <c r="C41" s="300"/>
      <c r="D41" s="300"/>
      <c r="E41" s="136"/>
    </row>
    <row r="42" spans="1:10">
      <c r="A42" s="55">
        <v>2400</v>
      </c>
      <c r="B42" s="54" t="s">
        <v>20</v>
      </c>
      <c r="C42" s="328">
        <v>0</v>
      </c>
      <c r="D42" s="328">
        <v>0</v>
      </c>
      <c r="E42" s="136"/>
    </row>
    <row r="43" spans="1:10">
      <c r="A43" s="30"/>
      <c r="E43" s="136"/>
    </row>
    <row r="44" spans="1:10">
      <c r="A44" s="53" t="s">
        <v>52</v>
      </c>
      <c r="B44" s="54"/>
      <c r="C44" s="329">
        <f>SUM(C45,C64)</f>
        <v>244676</v>
      </c>
      <c r="D44" s="329">
        <f>SUM(D45,D64)</f>
        <v>360781.00999999978</v>
      </c>
      <c r="E44" s="136"/>
      <c r="G44" s="361"/>
      <c r="H44" s="361"/>
    </row>
    <row r="45" spans="1:10">
      <c r="A45" s="56" t="s">
        <v>49</v>
      </c>
      <c r="B45" s="54"/>
      <c r="C45" s="329">
        <f>SUM(C46:C61)</f>
        <v>2262441</v>
      </c>
      <c r="D45" s="329">
        <f>SUM(D46:D61)</f>
        <v>2169159.0099999998</v>
      </c>
      <c r="E45" s="136"/>
      <c r="G45" s="361"/>
      <c r="H45" s="361"/>
      <c r="I45" s="361"/>
      <c r="J45" s="361"/>
    </row>
    <row r="46" spans="1:10">
      <c r="A46" s="55">
        <v>3100</v>
      </c>
      <c r="B46" s="54" t="s">
        <v>21</v>
      </c>
      <c r="C46" s="8"/>
      <c r="D46" s="328"/>
      <c r="E46" s="136"/>
      <c r="G46" s="361"/>
    </row>
    <row r="47" spans="1:10">
      <c r="A47" s="55">
        <v>3210</v>
      </c>
      <c r="B47" s="54" t="s">
        <v>22</v>
      </c>
      <c r="C47" s="328">
        <v>2262321</v>
      </c>
      <c r="D47" s="328">
        <v>2168965</v>
      </c>
      <c r="E47" s="136"/>
      <c r="G47" s="361"/>
    </row>
    <row r="48" spans="1:10">
      <c r="A48" s="55">
        <v>3221</v>
      </c>
      <c r="B48" s="54" t="s">
        <v>23</v>
      </c>
      <c r="C48" s="328">
        <v>0</v>
      </c>
      <c r="D48" s="328"/>
      <c r="E48" s="136"/>
    </row>
    <row r="49" spans="1:7">
      <c r="A49" s="55">
        <v>3222</v>
      </c>
      <c r="B49" s="54" t="s">
        <v>24</v>
      </c>
      <c r="C49" s="328">
        <v>0</v>
      </c>
      <c r="D49" s="328"/>
      <c r="E49" s="136"/>
    </row>
    <row r="50" spans="1:7">
      <c r="A50" s="55">
        <v>3223</v>
      </c>
      <c r="B50" s="54" t="s">
        <v>25</v>
      </c>
      <c r="C50" s="328"/>
      <c r="D50" s="328"/>
      <c r="E50" s="136"/>
    </row>
    <row r="51" spans="1:7">
      <c r="A51" s="55">
        <v>3224</v>
      </c>
      <c r="B51" s="54" t="s">
        <v>26</v>
      </c>
      <c r="C51" s="328">
        <v>0</v>
      </c>
      <c r="D51" s="328"/>
      <c r="E51" s="136"/>
    </row>
    <row r="52" spans="1:7">
      <c r="A52" s="55">
        <v>3231</v>
      </c>
      <c r="B52" s="54" t="s">
        <v>27</v>
      </c>
      <c r="C52" s="328">
        <v>0</v>
      </c>
      <c r="D52" s="328"/>
      <c r="E52" s="136"/>
    </row>
    <row r="53" spans="1:7">
      <c r="A53" s="55">
        <v>3232</v>
      </c>
      <c r="B53" s="54" t="s">
        <v>28</v>
      </c>
      <c r="C53" s="328">
        <v>0</v>
      </c>
      <c r="D53" s="328"/>
      <c r="E53" s="136"/>
    </row>
    <row r="54" spans="1:7">
      <c r="A54" s="55">
        <v>3234</v>
      </c>
      <c r="B54" s="54" t="s">
        <v>29</v>
      </c>
      <c r="C54" s="328">
        <v>120</v>
      </c>
      <c r="D54" s="328">
        <v>194.01</v>
      </c>
      <c r="E54" s="136"/>
      <c r="G54" s="361"/>
    </row>
    <row r="55" spans="1:7" ht="30">
      <c r="A55" s="55">
        <v>3236</v>
      </c>
      <c r="B55" s="54" t="s">
        <v>44</v>
      </c>
      <c r="C55" s="8"/>
      <c r="D55" s="300"/>
      <c r="E55" s="136"/>
    </row>
    <row r="56" spans="1:7" ht="45">
      <c r="A56" s="55">
        <v>3237</v>
      </c>
      <c r="B56" s="54" t="s">
        <v>30</v>
      </c>
      <c r="C56" s="8"/>
      <c r="D56" s="300"/>
      <c r="E56" s="136"/>
    </row>
    <row r="57" spans="1:7">
      <c r="A57" s="55">
        <v>3241</v>
      </c>
      <c r="B57" s="54" t="s">
        <v>31</v>
      </c>
      <c r="C57" s="8"/>
      <c r="D57" s="300"/>
      <c r="E57" s="136"/>
    </row>
    <row r="58" spans="1:7">
      <c r="A58" s="55">
        <v>3242</v>
      </c>
      <c r="B58" s="54" t="s">
        <v>32</v>
      </c>
      <c r="C58" s="8"/>
      <c r="D58" s="300"/>
      <c r="E58" s="136"/>
    </row>
    <row r="59" spans="1:7">
      <c r="A59" s="55">
        <v>3243</v>
      </c>
      <c r="B59" s="54" t="s">
        <v>33</v>
      </c>
      <c r="C59" s="8"/>
      <c r="D59" s="300"/>
      <c r="E59" s="136"/>
    </row>
    <row r="60" spans="1:7">
      <c r="A60" s="55">
        <v>3245</v>
      </c>
      <c r="B60" s="54" t="s">
        <v>34</v>
      </c>
      <c r="C60" s="8"/>
      <c r="D60" s="300"/>
      <c r="E60" s="136"/>
    </row>
    <row r="61" spans="1:7">
      <c r="A61" s="55">
        <v>3246</v>
      </c>
      <c r="B61" s="54" t="s">
        <v>35</v>
      </c>
      <c r="C61" s="8">
        <v>0</v>
      </c>
      <c r="D61" s="300"/>
      <c r="E61" s="136"/>
    </row>
    <row r="62" spans="1:7">
      <c r="A62" s="30"/>
      <c r="D62" s="26"/>
      <c r="E62" s="136"/>
    </row>
    <row r="63" spans="1:7">
      <c r="A63" s="31"/>
      <c r="D63" s="26"/>
      <c r="E63" s="136"/>
    </row>
    <row r="64" spans="1:7">
      <c r="A64" s="56" t="s">
        <v>50</v>
      </c>
      <c r="B64" s="54"/>
      <c r="C64" s="329">
        <f>SUM(C65:C67)</f>
        <v>-2017765</v>
      </c>
      <c r="D64" s="572">
        <f>SUM(D65:D67)</f>
        <v>-1808378</v>
      </c>
      <c r="E64" s="136"/>
    </row>
    <row r="65" spans="1:5">
      <c r="A65" s="55">
        <v>5100</v>
      </c>
      <c r="B65" s="54" t="s">
        <v>112</v>
      </c>
      <c r="C65" s="8"/>
      <c r="D65" s="300"/>
      <c r="E65" s="136"/>
    </row>
    <row r="66" spans="1:5">
      <c r="A66" s="55">
        <v>5220</v>
      </c>
      <c r="B66" s="54" t="s">
        <v>280</v>
      </c>
      <c r="C66" s="328"/>
      <c r="D66" s="300"/>
      <c r="E66" s="136"/>
    </row>
    <row r="67" spans="1:5">
      <c r="A67" s="55">
        <v>5230</v>
      </c>
      <c r="B67" s="54" t="s">
        <v>281</v>
      </c>
      <c r="C67" s="328">
        <f>-2017765</f>
        <v>-2017765</v>
      </c>
      <c r="D67" s="328">
        <v>-1808378</v>
      </c>
      <c r="E67" s="136"/>
    </row>
    <row r="68" spans="1:5">
      <c r="A68" s="30"/>
      <c r="D68" s="26"/>
      <c r="E68" s="136"/>
    </row>
    <row r="69" spans="1:5">
      <c r="A69" s="2"/>
      <c r="D69" s="26"/>
      <c r="E69" s="136"/>
    </row>
    <row r="70" spans="1:5">
      <c r="A70" s="53" t="s">
        <v>51</v>
      </c>
      <c r="B70" s="54"/>
      <c r="C70" s="8"/>
      <c r="D70" s="300"/>
      <c r="E70" s="136"/>
    </row>
    <row r="71" spans="1:5" ht="30">
      <c r="A71" s="55">
        <v>1</v>
      </c>
      <c r="B71" s="54" t="s">
        <v>36</v>
      </c>
      <c r="C71" s="8"/>
      <c r="D71" s="300"/>
      <c r="E71" s="136"/>
    </row>
    <row r="72" spans="1:5">
      <c r="A72" s="55">
        <v>2</v>
      </c>
      <c r="B72" s="54" t="s">
        <v>37</v>
      </c>
      <c r="C72" s="8"/>
      <c r="D72" s="300"/>
      <c r="E72" s="136"/>
    </row>
    <row r="73" spans="1:5">
      <c r="A73" s="55">
        <v>3</v>
      </c>
      <c r="B73" s="54" t="s">
        <v>38</v>
      </c>
      <c r="C73" s="8"/>
      <c r="D73" s="300"/>
      <c r="E73" s="136"/>
    </row>
    <row r="74" spans="1:5">
      <c r="A74" s="55">
        <v>4</v>
      </c>
      <c r="B74" s="54" t="s">
        <v>223</v>
      </c>
      <c r="C74" s="8"/>
      <c r="D74" s="300"/>
      <c r="E74" s="136"/>
    </row>
    <row r="75" spans="1:5">
      <c r="A75" s="55">
        <v>5</v>
      </c>
      <c r="B75" s="54" t="s">
        <v>39</v>
      </c>
      <c r="C75" s="8"/>
      <c r="D75" s="300"/>
      <c r="E75" s="136"/>
    </row>
    <row r="76" spans="1:5">
      <c r="A76" s="55">
        <v>6</v>
      </c>
      <c r="B76" s="54" t="s">
        <v>40</v>
      </c>
      <c r="C76" s="8"/>
      <c r="D76" s="300"/>
      <c r="E76" s="136"/>
    </row>
    <row r="77" spans="1:5">
      <c r="A77" s="55">
        <v>7</v>
      </c>
      <c r="B77" s="54" t="s">
        <v>41</v>
      </c>
      <c r="C77" s="8"/>
      <c r="D77" s="8"/>
      <c r="E77" s="136"/>
    </row>
    <row r="78" spans="1:5">
      <c r="A78" s="55">
        <v>8</v>
      </c>
      <c r="B78" s="54" t="s">
        <v>42</v>
      </c>
      <c r="C78" s="8"/>
      <c r="D78" s="8"/>
      <c r="E78" s="136"/>
    </row>
    <row r="79" spans="1:5">
      <c r="A79" s="55">
        <v>9</v>
      </c>
      <c r="B79" s="54" t="s">
        <v>43</v>
      </c>
      <c r="C79" s="8"/>
      <c r="D79" s="8"/>
      <c r="E79" s="136"/>
    </row>
    <row r="83" spans="1:9">
      <c r="A83" s="2"/>
      <c r="B83" s="2"/>
    </row>
    <row r="84" spans="1:9">
      <c r="A84" s="82" t="s">
        <v>445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82" t="s">
        <v>292</v>
      </c>
      <c r="D87" s="12"/>
      <c r="E87"/>
      <c r="F87"/>
      <c r="G87"/>
      <c r="H87"/>
      <c r="I87"/>
    </row>
    <row r="88" spans="1:9">
      <c r="A88"/>
      <c r="B88" s="2" t="s">
        <v>293</v>
      </c>
      <c r="D88" s="12"/>
      <c r="E88"/>
      <c r="F88"/>
      <c r="G88"/>
      <c r="H88"/>
      <c r="I88"/>
    </row>
    <row r="89" spans="1:9" customFormat="1" ht="12.75">
      <c r="B89" s="77" t="s">
        <v>477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D2:E2"/>
  </mergeCells>
  <phoneticPr fontId="37" type="noConversion"/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8"/>
  <sheetViews>
    <sheetView showGridLines="0" view="pageBreakPreview" zoomScale="70" zoomScaleSheetLayoutView="70" workbookViewId="0">
      <selection activeCell="I3" sqref="I3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90" t="s">
        <v>299</v>
      </c>
      <c r="B1" s="92"/>
      <c r="C1" s="92"/>
      <c r="D1" s="92"/>
      <c r="E1" s="92"/>
      <c r="F1" s="92"/>
      <c r="G1" s="92"/>
      <c r="H1" s="92"/>
      <c r="I1" s="585" t="s">
        <v>447</v>
      </c>
      <c r="J1" s="585"/>
      <c r="K1" s="136"/>
    </row>
    <row r="2" spans="1:11">
      <c r="A2" s="92" t="s">
        <v>478</v>
      </c>
      <c r="B2" s="92"/>
      <c r="C2" s="92"/>
      <c r="D2" s="92"/>
      <c r="E2" s="92"/>
      <c r="F2" s="92"/>
      <c r="G2" s="92"/>
      <c r="H2" s="92"/>
      <c r="I2" s="583" t="s">
        <v>1139</v>
      </c>
      <c r="J2" s="584"/>
      <c r="K2" s="136"/>
    </row>
    <row r="3" spans="1:11">
      <c r="A3" s="92"/>
      <c r="B3" s="92"/>
      <c r="C3" s="92"/>
      <c r="D3" s="92"/>
      <c r="E3" s="92"/>
      <c r="F3" s="92"/>
      <c r="G3" s="92"/>
      <c r="H3" s="92"/>
      <c r="I3" s="91"/>
      <c r="J3" s="91"/>
      <c r="K3" s="136"/>
    </row>
    <row r="4" spans="1:11">
      <c r="A4" s="119" t="s">
        <v>131</v>
      </c>
      <c r="B4" s="92"/>
      <c r="C4" s="92"/>
      <c r="D4" s="92"/>
      <c r="E4" s="92"/>
      <c r="F4" s="157"/>
      <c r="G4" s="92"/>
      <c r="H4" s="92"/>
      <c r="I4" s="92"/>
      <c r="J4" s="92"/>
      <c r="K4" s="136"/>
    </row>
    <row r="5" spans="1:11">
      <c r="A5" s="126" t="s">
        <v>786</v>
      </c>
      <c r="B5" s="261"/>
      <c r="C5" s="261"/>
      <c r="D5" s="261"/>
      <c r="E5" s="261"/>
      <c r="F5" s="262"/>
      <c r="G5" s="261"/>
      <c r="H5" s="261"/>
      <c r="I5" s="261"/>
      <c r="J5" s="261"/>
      <c r="K5" s="136"/>
    </row>
    <row r="6" spans="1:11">
      <c r="A6" s="93"/>
      <c r="B6" s="93"/>
      <c r="C6" s="92"/>
      <c r="D6" s="92"/>
      <c r="E6" s="92"/>
      <c r="F6" s="157"/>
      <c r="G6" s="92"/>
      <c r="H6" s="92"/>
      <c r="I6" s="92"/>
      <c r="J6" s="92"/>
      <c r="K6" s="136"/>
    </row>
    <row r="7" spans="1:11">
      <c r="A7" s="158"/>
      <c r="B7" s="155"/>
      <c r="C7" s="155"/>
      <c r="D7" s="155"/>
      <c r="E7" s="155"/>
      <c r="F7" s="155"/>
      <c r="G7" s="155"/>
      <c r="H7" s="155"/>
      <c r="I7" s="155"/>
      <c r="J7" s="155"/>
      <c r="K7" s="136"/>
    </row>
    <row r="8" spans="1:11" s="26" customFormat="1" ht="45">
      <c r="A8" s="160" t="s">
        <v>410</v>
      </c>
      <c r="B8" s="160" t="s">
        <v>449</v>
      </c>
      <c r="C8" s="161" t="s">
        <v>451</v>
      </c>
      <c r="D8" s="161" t="s">
        <v>132</v>
      </c>
      <c r="E8" s="161" t="s">
        <v>450</v>
      </c>
      <c r="F8" s="159" t="s">
        <v>113</v>
      </c>
      <c r="G8" s="159" t="s">
        <v>154</v>
      </c>
      <c r="H8" s="159" t="s">
        <v>155</v>
      </c>
      <c r="I8" s="159" t="s">
        <v>114</v>
      </c>
      <c r="J8" s="162" t="s">
        <v>452</v>
      </c>
      <c r="K8" s="136"/>
    </row>
    <row r="9" spans="1:11" s="26" customFormat="1">
      <c r="A9" s="194">
        <v>1</v>
      </c>
      <c r="B9" s="194">
        <v>2</v>
      </c>
      <c r="C9" s="195">
        <v>3</v>
      </c>
      <c r="D9" s="195">
        <v>4</v>
      </c>
      <c r="E9" s="195">
        <v>5</v>
      </c>
      <c r="F9" s="195">
        <v>6</v>
      </c>
      <c r="G9" s="195">
        <v>7</v>
      </c>
      <c r="H9" s="195">
        <v>8</v>
      </c>
      <c r="I9" s="195">
        <v>9</v>
      </c>
      <c r="J9" s="195">
        <v>10</v>
      </c>
      <c r="K9" s="136"/>
    </row>
    <row r="10" spans="1:11" s="26" customFormat="1" ht="30">
      <c r="A10" s="351">
        <v>1</v>
      </c>
      <c r="B10" s="352" t="s">
        <v>310</v>
      </c>
      <c r="C10" s="353" t="s">
        <v>312</v>
      </c>
      <c r="D10" s="354" t="s">
        <v>313</v>
      </c>
      <c r="E10" s="355" t="s">
        <v>314</v>
      </c>
      <c r="F10" s="356">
        <v>126539.52</v>
      </c>
      <c r="G10" s="356">
        <v>317965.78999999998</v>
      </c>
      <c r="H10" s="482">
        <v>232413.4</v>
      </c>
      <c r="I10" s="356">
        <f>F10+G10-H10</f>
        <v>212091.91</v>
      </c>
      <c r="J10" s="195"/>
      <c r="K10" s="136"/>
    </row>
    <row r="11" spans="1:11" s="26" customFormat="1" ht="30">
      <c r="A11" s="194"/>
      <c r="B11" s="357" t="s">
        <v>310</v>
      </c>
      <c r="C11" s="370" t="s">
        <v>604</v>
      </c>
      <c r="D11" s="376" t="s">
        <v>343</v>
      </c>
      <c r="E11" s="378" t="s">
        <v>314</v>
      </c>
      <c r="F11" s="377"/>
      <c r="G11" s="377"/>
      <c r="H11" s="377"/>
      <c r="I11" s="377"/>
      <c r="J11" s="195"/>
      <c r="K11" s="136"/>
    </row>
    <row r="12" spans="1:11" s="26" customFormat="1" ht="30">
      <c r="A12" s="194"/>
      <c r="B12" s="357" t="s">
        <v>310</v>
      </c>
      <c r="C12" s="370" t="s">
        <v>604</v>
      </c>
      <c r="D12" s="376" t="s">
        <v>344</v>
      </c>
      <c r="E12" s="378" t="s">
        <v>314</v>
      </c>
      <c r="F12" s="377"/>
      <c r="G12" s="377"/>
      <c r="H12" s="377"/>
      <c r="I12" s="377"/>
      <c r="J12" s="195"/>
      <c r="K12" s="136"/>
    </row>
    <row r="13" spans="1:11" s="26" customFormat="1" ht="15.75">
      <c r="A13" s="191"/>
      <c r="B13" s="297"/>
      <c r="C13" s="192"/>
      <c r="D13" s="193"/>
      <c r="E13" s="298"/>
      <c r="F13" s="350"/>
      <c r="G13" s="350"/>
      <c r="H13" s="350"/>
      <c r="I13" s="350"/>
      <c r="J13" s="350"/>
      <c r="K13" s="136"/>
    </row>
    <row r="14" spans="1:11">
      <c r="A14" s="135"/>
      <c r="B14" s="135"/>
      <c r="C14" s="135"/>
      <c r="D14" s="135"/>
      <c r="E14" s="135"/>
      <c r="F14" s="135"/>
      <c r="G14" s="135"/>
      <c r="H14" s="135"/>
      <c r="I14" s="135"/>
      <c r="J14" s="135"/>
    </row>
    <row r="15" spans="1:11">
      <c r="A15" s="135"/>
      <c r="B15" s="135"/>
      <c r="C15" s="135"/>
      <c r="D15" s="135"/>
      <c r="E15" s="135"/>
      <c r="F15" s="135"/>
      <c r="G15" s="135"/>
      <c r="H15" s="135"/>
      <c r="I15" s="135"/>
      <c r="J15" s="135"/>
    </row>
    <row r="16" spans="1:11">
      <c r="A16" s="135"/>
      <c r="B16" s="135"/>
      <c r="C16" s="135"/>
      <c r="D16" s="135"/>
      <c r="E16" s="135"/>
      <c r="F16" s="135"/>
      <c r="G16" s="135"/>
      <c r="H16" s="135"/>
      <c r="I16" s="135"/>
      <c r="J16" s="135"/>
    </row>
    <row r="17" spans="1:10">
      <c r="A17" s="135"/>
      <c r="B17" s="135"/>
      <c r="C17" s="135"/>
      <c r="D17" s="135"/>
      <c r="E17" s="135"/>
      <c r="F17" s="135"/>
      <c r="G17" s="135"/>
      <c r="H17" s="135"/>
      <c r="I17" s="135"/>
      <c r="J17" s="135"/>
    </row>
    <row r="18" spans="1:10">
      <c r="A18" s="135"/>
      <c r="B18" s="257" t="s">
        <v>445</v>
      </c>
      <c r="C18" s="135"/>
      <c r="D18" s="135"/>
      <c r="E18" s="135"/>
      <c r="F18" s="258"/>
      <c r="G18" s="135"/>
      <c r="H18" s="135"/>
      <c r="I18" s="135"/>
      <c r="J18" s="135"/>
    </row>
    <row r="19" spans="1:10">
      <c r="A19" s="135"/>
      <c r="B19" s="135"/>
      <c r="C19" s="135"/>
      <c r="D19" s="135"/>
      <c r="E19" s="135"/>
      <c r="F19" s="132"/>
      <c r="G19" s="132"/>
      <c r="H19" s="132"/>
      <c r="I19" s="132"/>
      <c r="J19" s="132"/>
    </row>
    <row r="20" spans="1:10">
      <c r="A20" s="135"/>
      <c r="B20" s="135"/>
      <c r="C20" s="295"/>
      <c r="D20" s="135"/>
      <c r="E20" s="135"/>
      <c r="F20" s="295"/>
      <c r="G20" s="296"/>
      <c r="H20" s="296"/>
      <c r="I20" s="132"/>
      <c r="J20" s="132"/>
    </row>
    <row r="21" spans="1:10">
      <c r="A21" s="132"/>
      <c r="B21" s="135"/>
      <c r="C21" s="259" t="s">
        <v>125</v>
      </c>
      <c r="D21" s="259"/>
      <c r="E21" s="135"/>
      <c r="F21" s="135" t="s">
        <v>130</v>
      </c>
      <c r="G21" s="132"/>
      <c r="H21" s="132"/>
      <c r="I21" s="132"/>
      <c r="J21" s="132"/>
    </row>
    <row r="22" spans="1:10">
      <c r="A22" s="132"/>
      <c r="B22" s="135"/>
      <c r="C22" s="260" t="s">
        <v>477</v>
      </c>
      <c r="D22" s="135"/>
      <c r="E22" s="135"/>
      <c r="F22" s="135" t="s">
        <v>126</v>
      </c>
      <c r="G22" s="132"/>
      <c r="H22" s="132"/>
      <c r="I22" s="132"/>
      <c r="J22" s="132"/>
    </row>
    <row r="23" spans="1:10" customFormat="1">
      <c r="A23" s="132"/>
      <c r="B23" s="135"/>
      <c r="C23" s="135"/>
      <c r="D23" s="260"/>
      <c r="E23" s="132"/>
      <c r="F23" s="132"/>
      <c r="G23" s="132"/>
      <c r="H23" s="132"/>
      <c r="I23" s="132"/>
      <c r="J23" s="132"/>
    </row>
    <row r="24" spans="1:10" customFormat="1" ht="12.75">
      <c r="A24" s="132"/>
      <c r="B24" s="132"/>
      <c r="C24" s="132"/>
      <c r="D24" s="132"/>
      <c r="E24" s="132"/>
      <c r="F24" s="132"/>
      <c r="G24" s="132"/>
      <c r="H24" s="132"/>
      <c r="I24" s="132"/>
      <c r="J24" s="132"/>
    </row>
    <row r="25" spans="1:10" customFormat="1" ht="12.75"/>
    <row r="26" spans="1:10" customFormat="1" ht="12.75"/>
    <row r="27" spans="1:10" customFormat="1" ht="12.75"/>
    <row r="28" spans="1:10" customFormat="1" ht="12.75"/>
  </sheetData>
  <mergeCells count="2">
    <mergeCell ref="I1:J1"/>
    <mergeCell ref="I2:J2"/>
  </mergeCells>
  <phoneticPr fontId="37" type="noConversion"/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prompt="თვე/დღე/წელი" sqref="J13"/>
    <dataValidation allowBlank="1" showInputMessage="1" showErrorMessage="1" error="თვე/დღე/წელი" prompt="თვე/დღე/წელი" sqref="E10:E13"/>
  </dataValidations>
  <printOptions gridLines="1"/>
  <pageMargins left="0.25" right="0.25" top="0.75" bottom="0.75" header="0.3" footer="0.3"/>
  <pageSetup paperSize="9" scale="9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3"/>
  <sheetViews>
    <sheetView view="pageBreakPreview" zoomScale="70" zoomScaleSheetLayoutView="70" workbookViewId="0">
      <selection activeCell="G3" sqref="G3"/>
    </sheetView>
  </sheetViews>
  <sheetFormatPr defaultRowHeight="15"/>
  <cols>
    <col min="1" max="1" width="12" style="112" customWidth="1"/>
    <col min="2" max="2" width="13.28515625" style="112" customWidth="1"/>
    <col min="3" max="3" width="21.42578125" style="112" customWidth="1"/>
    <col min="4" max="4" width="17.85546875" style="112" customWidth="1"/>
    <col min="5" max="5" width="12.7109375" style="112" customWidth="1"/>
    <col min="6" max="6" width="36.85546875" style="112" customWidth="1"/>
    <col min="7" max="7" width="22.28515625" style="112" customWidth="1"/>
    <col min="8" max="8" width="0.5703125" style="112" customWidth="1"/>
    <col min="9" max="16384" width="9.140625" style="112"/>
  </cols>
  <sheetData>
    <row r="1" spans="1:8">
      <c r="A1" s="90" t="s">
        <v>226</v>
      </c>
      <c r="B1" s="92"/>
      <c r="C1" s="92"/>
      <c r="D1" s="92"/>
      <c r="E1" s="92"/>
      <c r="F1" s="92"/>
      <c r="G1" s="196" t="s">
        <v>447</v>
      </c>
      <c r="H1" s="197"/>
    </row>
    <row r="2" spans="1:8">
      <c r="A2" s="92" t="s">
        <v>478</v>
      </c>
      <c r="B2" s="92"/>
      <c r="C2" s="92"/>
      <c r="D2" s="92"/>
      <c r="E2" s="92"/>
      <c r="F2" s="92"/>
      <c r="G2" s="583" t="s">
        <v>1139</v>
      </c>
      <c r="H2" s="584"/>
    </row>
    <row r="3" spans="1:8">
      <c r="A3" s="92"/>
      <c r="B3" s="92"/>
      <c r="C3" s="92"/>
      <c r="D3" s="92"/>
      <c r="E3" s="92"/>
      <c r="F3" s="92"/>
      <c r="G3" s="133"/>
      <c r="H3" s="197"/>
    </row>
    <row r="4" spans="1:8">
      <c r="A4" s="93" t="str">
        <f>'[1]ფორმა N2'!A4</f>
        <v>ანგარიშვალდებული პირის დასახელება:</v>
      </c>
      <c r="B4" s="92"/>
      <c r="C4" s="92"/>
      <c r="D4" s="92"/>
      <c r="E4" s="92"/>
      <c r="F4" s="92"/>
      <c r="G4" s="92"/>
      <c r="H4" s="135"/>
    </row>
    <row r="5" spans="1:8">
      <c r="A5" s="126" t="s">
        <v>786</v>
      </c>
      <c r="B5" s="247"/>
      <c r="C5" s="247"/>
      <c r="D5" s="247"/>
      <c r="E5" s="247"/>
      <c r="F5" s="247"/>
      <c r="G5" s="247"/>
      <c r="H5" s="135"/>
    </row>
    <row r="6" spans="1:8">
      <c r="A6" s="93"/>
      <c r="B6" s="92"/>
      <c r="C6" s="92"/>
      <c r="D6" s="92"/>
      <c r="E6" s="92"/>
      <c r="F6" s="92"/>
      <c r="G6" s="92"/>
      <c r="H6" s="135"/>
    </row>
    <row r="7" spans="1:8">
      <c r="A7" s="92"/>
      <c r="B7" s="92"/>
      <c r="C7" s="92"/>
      <c r="D7" s="92"/>
      <c r="E7" s="92"/>
      <c r="F7" s="92"/>
      <c r="G7" s="92"/>
      <c r="H7" s="136"/>
    </row>
    <row r="8" spans="1:8" ht="45.75" customHeight="1">
      <c r="A8" s="198" t="s">
        <v>173</v>
      </c>
      <c r="B8" s="198" t="s">
        <v>479</v>
      </c>
      <c r="C8" s="199" t="s">
        <v>224</v>
      </c>
      <c r="D8" s="199" t="s">
        <v>225</v>
      </c>
      <c r="E8" s="199" t="s">
        <v>132</v>
      </c>
      <c r="F8" s="198" t="s">
        <v>180</v>
      </c>
      <c r="G8" s="199" t="s">
        <v>174</v>
      </c>
      <c r="H8" s="136"/>
    </row>
    <row r="9" spans="1:8">
      <c r="A9" s="200" t="s">
        <v>175</v>
      </c>
      <c r="B9" s="201"/>
      <c r="C9" s="202"/>
      <c r="D9" s="203"/>
      <c r="E9" s="203"/>
      <c r="F9" s="203"/>
      <c r="G9" s="204">
        <v>0</v>
      </c>
      <c r="H9" s="136"/>
    </row>
    <row r="10" spans="1:8" ht="15.75">
      <c r="A10" s="400">
        <v>1</v>
      </c>
      <c r="B10" s="372"/>
      <c r="C10" s="425"/>
      <c r="D10" s="426"/>
      <c r="E10" s="427"/>
      <c r="F10" s="370"/>
      <c r="G10" s="428"/>
      <c r="H10" s="136"/>
    </row>
    <row r="11" spans="1:8" ht="15.75">
      <c r="A11" s="400">
        <v>2</v>
      </c>
      <c r="B11" s="372"/>
      <c r="C11" s="425"/>
      <c r="D11" s="426"/>
      <c r="E11" s="427"/>
      <c r="F11" s="370"/>
      <c r="G11" s="428"/>
      <c r="H11" s="136"/>
    </row>
    <row r="12" spans="1:8" ht="15.75">
      <c r="A12" s="400">
        <v>3</v>
      </c>
      <c r="B12" s="372"/>
      <c r="C12" s="425"/>
      <c r="D12" s="426"/>
      <c r="E12" s="427"/>
      <c r="F12" s="370"/>
      <c r="G12" s="428"/>
      <c r="H12" s="136"/>
    </row>
    <row r="13" spans="1:8" ht="15.75">
      <c r="A13" s="400">
        <v>4</v>
      </c>
      <c r="B13" s="372"/>
      <c r="C13" s="425"/>
      <c r="D13" s="426"/>
      <c r="E13" s="427"/>
      <c r="F13" s="370"/>
      <c r="G13" s="428"/>
      <c r="H13" s="136"/>
    </row>
    <row r="14" spans="1:8" ht="15.75">
      <c r="A14" s="400">
        <v>5</v>
      </c>
      <c r="B14" s="372"/>
      <c r="C14" s="425"/>
      <c r="D14" s="426"/>
      <c r="E14" s="427"/>
      <c r="F14" s="370"/>
      <c r="G14" s="428"/>
      <c r="H14" s="136"/>
    </row>
    <row r="15" spans="1:8" ht="15.75">
      <c r="A15" s="400">
        <v>6</v>
      </c>
      <c r="B15" s="372"/>
      <c r="C15" s="425"/>
      <c r="D15" s="426"/>
      <c r="E15" s="427"/>
      <c r="F15" s="370"/>
      <c r="G15" s="428"/>
      <c r="H15" s="136"/>
    </row>
    <row r="16" spans="1:8" ht="15.75">
      <c r="A16" s="400">
        <v>7</v>
      </c>
      <c r="B16" s="372"/>
      <c r="C16" s="425"/>
      <c r="D16" s="426"/>
      <c r="E16" s="427"/>
      <c r="F16" s="370"/>
      <c r="G16" s="428"/>
      <c r="H16" s="136"/>
    </row>
    <row r="17" spans="1:8" ht="15.75">
      <c r="A17" s="400">
        <v>8</v>
      </c>
      <c r="B17" s="372"/>
      <c r="C17" s="425"/>
      <c r="D17" s="426"/>
      <c r="E17" s="427"/>
      <c r="F17" s="370"/>
      <c r="G17" s="428"/>
      <c r="H17" s="136"/>
    </row>
    <row r="18" spans="1:8" ht="15.75">
      <c r="A18" s="400">
        <v>9</v>
      </c>
      <c r="B18" s="372"/>
      <c r="C18" s="425"/>
      <c r="D18" s="426"/>
      <c r="E18" s="427"/>
      <c r="F18" s="370"/>
      <c r="G18" s="428"/>
      <c r="H18" s="136"/>
    </row>
    <row r="19" spans="1:8" ht="15.75">
      <c r="A19" s="400">
        <v>10</v>
      </c>
      <c r="B19" s="372"/>
      <c r="C19" s="425"/>
      <c r="D19" s="426"/>
      <c r="E19" s="427"/>
      <c r="F19" s="370"/>
      <c r="G19" s="428"/>
      <c r="H19" s="136"/>
    </row>
    <row r="20" spans="1:8" ht="15.75">
      <c r="A20" s="400">
        <v>11</v>
      </c>
      <c r="B20" s="372"/>
      <c r="C20" s="425"/>
      <c r="D20" s="426"/>
      <c r="E20" s="427"/>
      <c r="F20" s="370"/>
      <c r="G20" s="428"/>
      <c r="H20" s="136"/>
    </row>
    <row r="21" spans="1:8" ht="15.75">
      <c r="A21" s="400">
        <v>12</v>
      </c>
      <c r="B21" s="372"/>
      <c r="C21" s="425"/>
      <c r="D21" s="426"/>
      <c r="E21" s="427"/>
      <c r="F21" s="370"/>
      <c r="G21" s="428"/>
      <c r="H21" s="136"/>
    </row>
    <row r="22" spans="1:8" ht="15.75">
      <c r="A22" s="400">
        <v>13</v>
      </c>
      <c r="B22" s="372"/>
      <c r="C22" s="425"/>
      <c r="D22" s="426"/>
      <c r="E22" s="427"/>
      <c r="F22" s="370"/>
      <c r="G22" s="428"/>
      <c r="H22" s="136"/>
    </row>
    <row r="23" spans="1:8" ht="15.75">
      <c r="A23" s="400">
        <v>14</v>
      </c>
      <c r="B23" s="372"/>
      <c r="C23" s="425"/>
      <c r="D23" s="426"/>
      <c r="E23" s="427"/>
      <c r="F23" s="370"/>
      <c r="G23" s="428"/>
      <c r="H23" s="136"/>
    </row>
    <row r="24" spans="1:8" ht="15.75">
      <c r="A24" s="400">
        <v>15</v>
      </c>
      <c r="B24" s="372"/>
      <c r="C24" s="425"/>
      <c r="D24" s="426"/>
      <c r="E24" s="427"/>
      <c r="F24" s="370"/>
      <c r="G24" s="428"/>
      <c r="H24" s="136"/>
    </row>
    <row r="25" spans="1:8" ht="15.75">
      <c r="A25" s="400">
        <v>16</v>
      </c>
      <c r="B25" s="372"/>
      <c r="C25" s="425"/>
      <c r="D25" s="426"/>
      <c r="E25" s="427"/>
      <c r="F25" s="370"/>
      <c r="G25" s="428"/>
      <c r="H25" s="136"/>
    </row>
    <row r="26" spans="1:8" ht="15.75">
      <c r="A26" s="400">
        <v>17</v>
      </c>
      <c r="B26" s="372"/>
      <c r="C26" s="425"/>
      <c r="D26" s="426"/>
      <c r="E26" s="427"/>
      <c r="F26" s="370"/>
      <c r="G26" s="428"/>
      <c r="H26" s="136"/>
    </row>
    <row r="27" spans="1:8" ht="15.75">
      <c r="A27" s="400">
        <v>18</v>
      </c>
      <c r="B27" s="372"/>
      <c r="C27" s="429"/>
      <c r="D27" s="426"/>
      <c r="E27" s="427"/>
      <c r="F27" s="370"/>
      <c r="G27" s="428"/>
      <c r="H27" s="136"/>
    </row>
    <row r="28" spans="1:8">
      <c r="A28" s="431">
        <v>19</v>
      </c>
      <c r="B28" s="430"/>
      <c r="C28" s="430"/>
      <c r="D28" s="430"/>
      <c r="E28" s="430"/>
      <c r="F28" s="430"/>
      <c r="G28" s="428"/>
      <c r="H28" s="136"/>
    </row>
    <row r="29" spans="1:8" ht="15.75">
      <c r="A29" s="201" t="s">
        <v>138</v>
      </c>
      <c r="B29" s="187"/>
      <c r="C29" s="206"/>
      <c r="D29" s="207"/>
      <c r="E29" s="207"/>
      <c r="F29" s="207"/>
      <c r="G29" s="205" t="str">
        <f>IF(ISBLANK(B29),"",#REF!+C29-D29)</f>
        <v/>
      </c>
      <c r="H29" s="136"/>
    </row>
    <row r="30" spans="1:8">
      <c r="A30" s="208" t="s">
        <v>176</v>
      </c>
      <c r="B30" s="209"/>
      <c r="C30" s="210"/>
      <c r="D30" s="211"/>
      <c r="E30" s="211"/>
      <c r="F30" s="212"/>
      <c r="G30" s="213"/>
      <c r="H30" s="136"/>
    </row>
    <row r="34" spans="1:10">
      <c r="B34" s="215" t="s">
        <v>445</v>
      </c>
      <c r="F34" s="108"/>
    </row>
    <row r="35" spans="1:10">
      <c r="F35" s="214"/>
      <c r="G35" s="214"/>
      <c r="H35" s="214"/>
      <c r="I35" s="214"/>
      <c r="J35" s="214"/>
    </row>
    <row r="36" spans="1:10">
      <c r="C36" s="216"/>
      <c r="F36" s="216"/>
      <c r="G36" s="217"/>
      <c r="H36" s="214"/>
      <c r="I36" s="214"/>
      <c r="J36" s="214"/>
    </row>
    <row r="37" spans="1:10">
      <c r="A37" s="214"/>
      <c r="C37" s="218" t="s">
        <v>125</v>
      </c>
      <c r="F37" s="219" t="s">
        <v>130</v>
      </c>
      <c r="G37" s="217"/>
      <c r="H37" s="214"/>
      <c r="I37" s="214"/>
      <c r="J37" s="214"/>
    </row>
    <row r="38" spans="1:10">
      <c r="A38" s="214"/>
      <c r="C38" s="220" t="s">
        <v>477</v>
      </c>
      <c r="F38" s="112" t="s">
        <v>126</v>
      </c>
      <c r="G38" s="214"/>
      <c r="H38" s="214"/>
      <c r="I38" s="214"/>
      <c r="J38" s="214"/>
    </row>
    <row r="39" spans="1:10" s="214" customFormat="1">
      <c r="B39" s="112"/>
    </row>
    <row r="40" spans="1:10" s="214" customFormat="1" ht="12.75"/>
    <row r="41" spans="1:10" s="214" customFormat="1" ht="12.75"/>
    <row r="42" spans="1:10" s="214" customFormat="1" ht="12.75"/>
    <row r="43" spans="1:10" s="214" customFormat="1" ht="12.75"/>
  </sheetData>
  <mergeCells count="1">
    <mergeCell ref="G2:H2"/>
  </mergeCells>
  <dataValidations count="1">
    <dataValidation allowBlank="1" showInputMessage="1" showErrorMessage="1" prompt="თვე/დღე/წელი" sqref="B29 B10:B27"/>
  </dataValidations>
  <printOptions gridLines="1"/>
  <pageMargins left="0.7" right="0.7" top="0.75" bottom="0.75" header="0.3" footer="0.3"/>
  <pageSetup scale="67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3"/>
  <sheetViews>
    <sheetView showGridLines="0" view="pageBreakPreview" topLeftCell="A7" zoomScale="70" zoomScaleSheetLayoutView="70" workbookViewId="0">
      <selection activeCell="I3" sqref="I3"/>
    </sheetView>
  </sheetViews>
  <sheetFormatPr defaultRowHeight="12.75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>
      <c r="A1" s="168" t="s">
        <v>164</v>
      </c>
      <c r="B1" s="169"/>
      <c r="C1" s="169"/>
      <c r="D1" s="169"/>
      <c r="E1" s="169"/>
      <c r="F1" s="94"/>
      <c r="G1" s="94"/>
      <c r="H1" s="94"/>
      <c r="I1" s="586" t="s">
        <v>447</v>
      </c>
      <c r="J1" s="586"/>
      <c r="K1" s="175"/>
    </row>
    <row r="2" spans="1:12" s="22" customFormat="1" ht="15">
      <c r="A2" s="136" t="s">
        <v>478</v>
      </c>
      <c r="B2" s="169"/>
      <c r="C2" s="169"/>
      <c r="D2" s="169"/>
      <c r="E2" s="169"/>
      <c r="F2" s="170"/>
      <c r="G2" s="171"/>
      <c r="H2" s="171"/>
      <c r="I2" s="583" t="s">
        <v>1139</v>
      </c>
      <c r="J2" s="584"/>
      <c r="K2" s="175"/>
    </row>
    <row r="3" spans="1:12" s="22" customFormat="1" ht="15">
      <c r="A3" s="169"/>
      <c r="B3" s="169"/>
      <c r="C3" s="169"/>
      <c r="D3" s="169"/>
      <c r="E3" s="169"/>
      <c r="F3" s="170"/>
      <c r="G3" s="171"/>
      <c r="H3" s="171"/>
      <c r="I3" s="172"/>
      <c r="J3" s="91"/>
      <c r="K3" s="175"/>
    </row>
    <row r="4" spans="1:12" s="2" customFormat="1" ht="15">
      <c r="A4" s="119" t="s">
        <v>131</v>
      </c>
      <c r="B4" s="92"/>
      <c r="C4" s="92"/>
      <c r="D4" s="92"/>
      <c r="E4" s="92"/>
      <c r="F4" s="93"/>
      <c r="G4" s="93"/>
      <c r="H4" s="93"/>
      <c r="I4" s="157"/>
      <c r="J4" s="92"/>
      <c r="K4" s="136"/>
      <c r="L4" s="22"/>
    </row>
    <row r="5" spans="1:12" s="2" customFormat="1" ht="15">
      <c r="A5" s="126" t="s">
        <v>786</v>
      </c>
      <c r="B5" s="152"/>
      <c r="C5" s="152"/>
      <c r="D5" s="152"/>
      <c r="E5" s="152"/>
      <c r="F5" s="57"/>
      <c r="G5" s="57"/>
      <c r="H5" s="57"/>
      <c r="I5" s="163"/>
      <c r="J5" s="57"/>
      <c r="K5" s="136"/>
    </row>
    <row r="6" spans="1:12" s="22" customFormat="1" ht="13.5">
      <c r="A6" s="173"/>
      <c r="B6" s="174"/>
      <c r="C6" s="174"/>
      <c r="D6" s="169"/>
      <c r="E6" s="169"/>
      <c r="F6" s="169"/>
      <c r="G6" s="169"/>
      <c r="H6" s="169"/>
      <c r="I6" s="169"/>
      <c r="J6" s="169"/>
      <c r="K6" s="175"/>
    </row>
    <row r="7" spans="1:12" ht="45">
      <c r="A7" s="164"/>
      <c r="B7" s="588" t="s">
        <v>75</v>
      </c>
      <c r="C7" s="588"/>
      <c r="D7" s="588" t="s">
        <v>152</v>
      </c>
      <c r="E7" s="588"/>
      <c r="F7" s="588" t="s">
        <v>153</v>
      </c>
      <c r="G7" s="588"/>
      <c r="H7" s="347" t="s">
        <v>139</v>
      </c>
      <c r="I7" s="588" t="s">
        <v>78</v>
      </c>
      <c r="J7" s="588"/>
      <c r="K7" s="176"/>
    </row>
    <row r="8" spans="1:12" ht="15">
      <c r="A8" s="165" t="s">
        <v>453</v>
      </c>
      <c r="B8" s="166" t="s">
        <v>77</v>
      </c>
      <c r="C8" s="167" t="s">
        <v>76</v>
      </c>
      <c r="D8" s="166" t="s">
        <v>77</v>
      </c>
      <c r="E8" s="167" t="s">
        <v>76</v>
      </c>
      <c r="F8" s="166" t="s">
        <v>77</v>
      </c>
      <c r="G8" s="167" t="s">
        <v>76</v>
      </c>
      <c r="H8" s="167" t="s">
        <v>76</v>
      </c>
      <c r="I8" s="166" t="s">
        <v>77</v>
      </c>
      <c r="J8" s="167" t="s">
        <v>76</v>
      </c>
      <c r="K8" s="176"/>
    </row>
    <row r="9" spans="1:12" ht="15">
      <c r="A9" s="58" t="s">
        <v>454</v>
      </c>
      <c r="B9" s="98">
        <f t="shared" ref="B9:G9" si="0">SUM(B10,B14,B17)</f>
        <v>315</v>
      </c>
      <c r="C9" s="98">
        <f t="shared" si="0"/>
        <v>91412.090000000011</v>
      </c>
      <c r="D9" s="98">
        <f t="shared" si="0"/>
        <v>0</v>
      </c>
      <c r="E9" s="98">
        <f t="shared" si="0"/>
        <v>0</v>
      </c>
      <c r="F9" s="98">
        <f t="shared" si="0"/>
        <v>0</v>
      </c>
      <c r="G9" s="98">
        <f t="shared" si="0"/>
        <v>0</v>
      </c>
      <c r="H9" s="98">
        <f>SUM(H10:H14:H17)</f>
        <v>0</v>
      </c>
      <c r="I9" s="98">
        <f>I14+I17</f>
        <v>315</v>
      </c>
      <c r="J9" s="98">
        <f>J10+J14+J17</f>
        <v>91412.090000000011</v>
      </c>
      <c r="K9" s="176"/>
    </row>
    <row r="10" spans="1:12" ht="15">
      <c r="A10" s="59" t="s">
        <v>455</v>
      </c>
      <c r="B10" s="164">
        <f>SUM(B11:B13)</f>
        <v>0</v>
      </c>
      <c r="C10" s="164">
        <f>SUM(C11:C13)</f>
        <v>0</v>
      </c>
      <c r="D10" s="164">
        <f t="shared" ref="D10:J10" si="1">SUM(D11:D13)</f>
        <v>0</v>
      </c>
      <c r="E10" s="164">
        <f>SUM(E11:E13)</f>
        <v>0</v>
      </c>
      <c r="F10" s="164">
        <f t="shared" si="1"/>
        <v>0</v>
      </c>
      <c r="G10" s="164">
        <f>SUM(G11:G13)</f>
        <v>0</v>
      </c>
      <c r="H10" s="164">
        <f>SUM(H11:H13)</f>
        <v>0</v>
      </c>
      <c r="I10" s="164">
        <f>SUM(I11:I13)</f>
        <v>0</v>
      </c>
      <c r="J10" s="164">
        <f t="shared" si="1"/>
        <v>0</v>
      </c>
      <c r="K10" s="176"/>
    </row>
    <row r="11" spans="1:12" ht="15">
      <c r="A11" s="59" t="s">
        <v>456</v>
      </c>
      <c r="B11" s="25"/>
      <c r="C11" s="25"/>
      <c r="D11" s="25"/>
      <c r="E11" s="25"/>
      <c r="F11" s="25"/>
      <c r="G11" s="25"/>
      <c r="H11" s="25"/>
      <c r="I11" s="25"/>
      <c r="J11" s="25"/>
      <c r="K11" s="176"/>
    </row>
    <row r="12" spans="1:12" ht="15">
      <c r="A12" s="59" t="s">
        <v>457</v>
      </c>
      <c r="B12" s="25"/>
      <c r="C12" s="25"/>
      <c r="D12" s="313"/>
      <c r="E12" s="313"/>
      <c r="F12" s="313"/>
      <c r="G12" s="313"/>
      <c r="H12" s="313"/>
      <c r="I12" s="313"/>
      <c r="J12" s="25"/>
      <c r="K12" s="176"/>
    </row>
    <row r="13" spans="1:12" ht="15">
      <c r="A13" s="59" t="s">
        <v>458</v>
      </c>
      <c r="B13" s="25"/>
      <c r="C13" s="25"/>
      <c r="D13" s="313"/>
      <c r="E13" s="313"/>
      <c r="F13" s="313"/>
      <c r="G13" s="313"/>
      <c r="H13" s="313"/>
      <c r="I13" s="313"/>
      <c r="J13" s="25"/>
      <c r="K13" s="176"/>
    </row>
    <row r="14" spans="1:12" ht="15">
      <c r="A14" s="59" t="s">
        <v>459</v>
      </c>
      <c r="B14" s="164">
        <f>SUM(B15:B16)</f>
        <v>314</v>
      </c>
      <c r="C14" s="164">
        <f>SUM(C15:C16)</f>
        <v>89059.99</v>
      </c>
      <c r="D14" s="348">
        <f t="shared" ref="D14:J14" si="2">SUM(D15:D16)</f>
        <v>0</v>
      </c>
      <c r="E14" s="348">
        <f>SUM(E15:E16)</f>
        <v>0</v>
      </c>
      <c r="F14" s="348">
        <f t="shared" si="2"/>
        <v>0</v>
      </c>
      <c r="G14" s="348">
        <f>SUM(G15:G16)</f>
        <v>0</v>
      </c>
      <c r="H14" s="348">
        <f>SUM(H15:H16)</f>
        <v>0</v>
      </c>
      <c r="I14" s="348">
        <f>SUM(I15:I16)</f>
        <v>314</v>
      </c>
      <c r="J14" s="164">
        <f t="shared" si="2"/>
        <v>89059.99</v>
      </c>
      <c r="K14" s="176"/>
    </row>
    <row r="15" spans="1:12" ht="15">
      <c r="A15" s="59" t="s">
        <v>460</v>
      </c>
      <c r="B15" s="25">
        <v>1</v>
      </c>
      <c r="C15" s="25">
        <v>66066</v>
      </c>
      <c r="D15" s="313"/>
      <c r="E15" s="313"/>
      <c r="F15" s="313"/>
      <c r="G15" s="313"/>
      <c r="H15" s="313"/>
      <c r="I15" s="313">
        <f>B15+D15-F15</f>
        <v>1</v>
      </c>
      <c r="J15" s="25">
        <f>C15+E15-G15</f>
        <v>66066</v>
      </c>
      <c r="K15" s="176"/>
    </row>
    <row r="16" spans="1:12" ht="15">
      <c r="A16" s="59" t="s">
        <v>461</v>
      </c>
      <c r="B16" s="313">
        <f>313</f>
        <v>313</v>
      </c>
      <c r="C16" s="313">
        <f>13549.1+4748.89+4696</f>
        <v>22993.99</v>
      </c>
      <c r="D16" s="313">
        <v>0</v>
      </c>
      <c r="E16" s="313">
        <v>0</v>
      </c>
      <c r="F16" s="313"/>
      <c r="G16" s="313"/>
      <c r="H16" s="313"/>
      <c r="I16" s="313">
        <f>B16+D16-F16</f>
        <v>313</v>
      </c>
      <c r="J16" s="25">
        <f>C16+E16-G16</f>
        <v>22993.99</v>
      </c>
      <c r="K16" s="176"/>
    </row>
    <row r="17" spans="1:11" ht="15">
      <c r="A17" s="59" t="s">
        <v>462</v>
      </c>
      <c r="B17" s="164">
        <f>SUM(B18:B19,B22,B23)</f>
        <v>1</v>
      </c>
      <c r="C17" s="164">
        <f>SUM(C18:C19,C22,C23)</f>
        <v>2352.1</v>
      </c>
      <c r="D17" s="348">
        <f t="shared" ref="D17:J17" si="3">SUM(D18:D19,D22,D23)</f>
        <v>0</v>
      </c>
      <c r="E17" s="348">
        <f>SUM(E18:E19,E22,E23)</f>
        <v>0</v>
      </c>
      <c r="F17" s="348">
        <f t="shared" si="3"/>
        <v>0</v>
      </c>
      <c r="G17" s="348">
        <f>SUM(G18:G19,G22,G23)</f>
        <v>0</v>
      </c>
      <c r="H17" s="348">
        <f>SUM(H18:H19,H22,H23)</f>
        <v>0</v>
      </c>
      <c r="I17" s="348">
        <f>SUM(I18:I19,I22,I23)</f>
        <v>1</v>
      </c>
      <c r="J17" s="164">
        <f t="shared" si="3"/>
        <v>2352.1</v>
      </c>
      <c r="K17" s="176"/>
    </row>
    <row r="18" spans="1:11" ht="15">
      <c r="A18" s="59" t="s">
        <v>463</v>
      </c>
      <c r="B18" s="25"/>
      <c r="C18" s="25"/>
      <c r="D18" s="313"/>
      <c r="E18" s="313"/>
      <c r="F18" s="313"/>
      <c r="G18" s="313"/>
      <c r="H18" s="313"/>
      <c r="I18" s="313"/>
      <c r="J18" s="25"/>
      <c r="K18" s="176"/>
    </row>
    <row r="19" spans="1:11" ht="15">
      <c r="A19" s="59" t="s">
        <v>464</v>
      </c>
      <c r="B19" s="164">
        <f>SUM(B20:B21)</f>
        <v>1</v>
      </c>
      <c r="C19" s="164">
        <f>SUM(C20:C21)</f>
        <v>2352.1</v>
      </c>
      <c r="D19" s="348">
        <f t="shared" ref="D19:J19" si="4">SUM(D20:D21)</f>
        <v>0</v>
      </c>
      <c r="E19" s="348">
        <f>SUM(E20:E21)</f>
        <v>0</v>
      </c>
      <c r="F19" s="348">
        <f t="shared" si="4"/>
        <v>0</v>
      </c>
      <c r="G19" s="348">
        <f>SUM(G20:G21)</f>
        <v>0</v>
      </c>
      <c r="H19" s="348">
        <f>SUM(H20:H21)</f>
        <v>0</v>
      </c>
      <c r="I19" s="348">
        <f>SUM(I20:I21)</f>
        <v>1</v>
      </c>
      <c r="J19" s="164">
        <f t="shared" si="4"/>
        <v>2352.1</v>
      </c>
      <c r="K19" s="176"/>
    </row>
    <row r="20" spans="1:11" ht="15">
      <c r="A20" s="59" t="s">
        <v>465</v>
      </c>
      <c r="B20" s="25"/>
      <c r="C20" s="25"/>
      <c r="D20" s="313"/>
      <c r="E20" s="313"/>
      <c r="F20" s="313"/>
      <c r="G20" s="313"/>
      <c r="H20" s="313"/>
      <c r="I20" s="313"/>
      <c r="J20" s="25"/>
      <c r="K20" s="176"/>
    </row>
    <row r="21" spans="1:11" ht="15">
      <c r="A21" s="59" t="s">
        <v>466</v>
      </c>
      <c r="B21" s="313">
        <f>1</f>
        <v>1</v>
      </c>
      <c r="C21" s="313">
        <f>2352.1</f>
        <v>2352.1</v>
      </c>
      <c r="D21" s="313"/>
      <c r="E21" s="313"/>
      <c r="F21" s="313">
        <v>0</v>
      </c>
      <c r="G21" s="313">
        <v>0</v>
      </c>
      <c r="H21" s="313">
        <v>0</v>
      </c>
      <c r="I21" s="313">
        <f>B21+D21-F21</f>
        <v>1</v>
      </c>
      <c r="J21" s="25">
        <f>C21+E21-G21</f>
        <v>2352.1</v>
      </c>
      <c r="K21" s="176"/>
    </row>
    <row r="22" spans="1:11" ht="15">
      <c r="A22" s="59" t="s">
        <v>467</v>
      </c>
      <c r="B22" s="25"/>
      <c r="C22" s="25"/>
      <c r="D22" s="25"/>
      <c r="E22" s="25"/>
      <c r="F22" s="25"/>
      <c r="G22" s="25"/>
      <c r="H22" s="25"/>
      <c r="I22" s="25"/>
      <c r="J22" s="25"/>
      <c r="K22" s="176"/>
    </row>
    <row r="23" spans="1:11" ht="15">
      <c r="A23" s="59" t="s">
        <v>468</v>
      </c>
      <c r="B23" s="25">
        <v>0</v>
      </c>
      <c r="C23" s="25">
        <v>0</v>
      </c>
      <c r="D23" s="25"/>
      <c r="E23" s="25"/>
      <c r="F23" s="25"/>
      <c r="G23" s="25"/>
      <c r="H23" s="25"/>
      <c r="I23" s="25">
        <f>B23+D23-F23</f>
        <v>0</v>
      </c>
      <c r="J23" s="25">
        <f>C23+E23-G23</f>
        <v>0</v>
      </c>
      <c r="K23" s="176"/>
    </row>
    <row r="24" spans="1:11" ht="15">
      <c r="A24" s="58" t="s">
        <v>469</v>
      </c>
      <c r="B24" s="98">
        <f>SUM(B25:B31)</f>
        <v>2440</v>
      </c>
      <c r="C24" s="98">
        <f t="shared" ref="C24:J24" si="5">SUM(C25:C31)</f>
        <v>5015</v>
      </c>
      <c r="D24" s="98">
        <f t="shared" si="5"/>
        <v>0</v>
      </c>
      <c r="E24" s="98">
        <f t="shared" si="5"/>
        <v>0</v>
      </c>
      <c r="F24" s="98">
        <f t="shared" si="5"/>
        <v>440</v>
      </c>
      <c r="G24" s="98">
        <f t="shared" si="5"/>
        <v>915.2</v>
      </c>
      <c r="H24" s="98">
        <f t="shared" si="5"/>
        <v>0</v>
      </c>
      <c r="I24" s="98">
        <f t="shared" si="5"/>
        <v>2000</v>
      </c>
      <c r="J24" s="98">
        <f t="shared" si="5"/>
        <v>4099.8</v>
      </c>
      <c r="K24" s="176"/>
    </row>
    <row r="25" spans="1:11" ht="15">
      <c r="A25" s="59" t="s">
        <v>115</v>
      </c>
      <c r="B25" s="25">
        <v>0</v>
      </c>
      <c r="C25" s="25">
        <v>0</v>
      </c>
      <c r="D25" s="25"/>
      <c r="E25" s="25"/>
      <c r="F25" s="25">
        <v>0</v>
      </c>
      <c r="G25" s="25">
        <v>0</v>
      </c>
      <c r="H25" s="25"/>
      <c r="I25" s="25">
        <f>B25+D25-F25</f>
        <v>0</v>
      </c>
      <c r="J25" s="25">
        <f>C25+E25-G25</f>
        <v>0</v>
      </c>
      <c r="K25" s="176"/>
    </row>
    <row r="26" spans="1:11" ht="15">
      <c r="A26" s="59" t="s">
        <v>116</v>
      </c>
      <c r="B26" s="25"/>
      <c r="C26" s="25"/>
      <c r="D26" s="25"/>
      <c r="E26" s="25"/>
      <c r="F26" s="25"/>
      <c r="G26" s="25"/>
      <c r="H26" s="25"/>
      <c r="I26" s="25"/>
      <c r="J26" s="25"/>
      <c r="K26" s="176"/>
    </row>
    <row r="27" spans="1:11" ht="15">
      <c r="A27" s="59" t="s">
        <v>117</v>
      </c>
      <c r="B27" s="25"/>
      <c r="C27" s="25"/>
      <c r="D27" s="25"/>
      <c r="E27" s="25"/>
      <c r="F27" s="25"/>
      <c r="G27" s="25"/>
      <c r="H27" s="25"/>
      <c r="I27" s="25"/>
      <c r="J27" s="25"/>
      <c r="K27" s="176"/>
    </row>
    <row r="28" spans="1:11" ht="15">
      <c r="A28" s="59" t="s">
        <v>118</v>
      </c>
      <c r="B28" s="25"/>
      <c r="C28" s="25"/>
      <c r="D28" s="25"/>
      <c r="E28" s="25"/>
      <c r="F28" s="25"/>
      <c r="G28" s="25"/>
      <c r="H28" s="25"/>
      <c r="I28" s="25"/>
      <c r="J28" s="25"/>
      <c r="K28" s="176"/>
    </row>
    <row r="29" spans="1:11" ht="15">
      <c r="A29" s="59" t="s">
        <v>119</v>
      </c>
      <c r="B29" s="25"/>
      <c r="C29" s="25"/>
      <c r="D29" s="25"/>
      <c r="E29" s="25"/>
      <c r="F29" s="25"/>
      <c r="G29" s="25"/>
      <c r="H29" s="25"/>
      <c r="I29" s="25"/>
      <c r="J29" s="25"/>
      <c r="K29" s="176"/>
    </row>
    <row r="30" spans="1:11" ht="15">
      <c r="A30" s="59" t="s">
        <v>120</v>
      </c>
      <c r="B30" s="25"/>
      <c r="C30" s="25"/>
      <c r="D30" s="25"/>
      <c r="E30" s="25"/>
      <c r="F30" s="25"/>
      <c r="G30" s="25"/>
      <c r="H30" s="25"/>
      <c r="I30" s="25"/>
      <c r="J30" s="25"/>
      <c r="K30" s="176"/>
    </row>
    <row r="31" spans="1:11" ht="15">
      <c r="A31" s="59" t="s">
        <v>121</v>
      </c>
      <c r="B31" s="25">
        <v>2440</v>
      </c>
      <c r="C31" s="25">
        <v>5015</v>
      </c>
      <c r="D31" s="25">
        <v>0</v>
      </c>
      <c r="E31" s="25">
        <v>0</v>
      </c>
      <c r="F31" s="25">
        <v>440</v>
      </c>
      <c r="G31" s="25">
        <v>915.2</v>
      </c>
      <c r="H31" s="25"/>
      <c r="I31" s="25">
        <f>B31+D31-F31</f>
        <v>2000</v>
      </c>
      <c r="J31" s="25">
        <f>C31+E31-G31</f>
        <v>4099.8</v>
      </c>
      <c r="K31" s="176"/>
    </row>
    <row r="32" spans="1:11" ht="15">
      <c r="A32" s="58" t="s">
        <v>470</v>
      </c>
      <c r="B32" s="98">
        <f>SUM(B33:B35)</f>
        <v>0</v>
      </c>
      <c r="C32" s="98">
        <f>SUM(C33:C35)</f>
        <v>0</v>
      </c>
      <c r="D32" s="98">
        <f t="shared" ref="D32:J32" si="6">SUM(D33:D35)</f>
        <v>0</v>
      </c>
      <c r="E32" s="98">
        <f>SUM(E33:E35)</f>
        <v>0</v>
      </c>
      <c r="F32" s="98">
        <f t="shared" si="6"/>
        <v>0</v>
      </c>
      <c r="G32" s="98">
        <f>SUM(G33:G35)</f>
        <v>0</v>
      </c>
      <c r="H32" s="98">
        <f>SUM(H33:H35)</f>
        <v>0</v>
      </c>
      <c r="I32" s="98">
        <f>SUM(I33:I35)</f>
        <v>0</v>
      </c>
      <c r="J32" s="98">
        <f t="shared" si="6"/>
        <v>0</v>
      </c>
      <c r="K32" s="176"/>
    </row>
    <row r="33" spans="1:11" ht="15">
      <c r="A33" s="59" t="s">
        <v>122</v>
      </c>
      <c r="B33" s="25"/>
      <c r="C33" s="25"/>
      <c r="D33" s="25"/>
      <c r="E33" s="25"/>
      <c r="F33" s="25"/>
      <c r="G33" s="25"/>
      <c r="H33" s="25"/>
      <c r="I33" s="25"/>
      <c r="J33" s="25"/>
      <c r="K33" s="176"/>
    </row>
    <row r="34" spans="1:11" ht="15">
      <c r="A34" s="59" t="s">
        <v>123</v>
      </c>
      <c r="B34" s="25"/>
      <c r="C34" s="25"/>
      <c r="D34" s="25"/>
      <c r="E34" s="25"/>
      <c r="F34" s="25"/>
      <c r="G34" s="25"/>
      <c r="H34" s="25"/>
      <c r="I34" s="25"/>
      <c r="J34" s="25"/>
      <c r="K34" s="176"/>
    </row>
    <row r="35" spans="1:11" ht="15">
      <c r="A35" s="59" t="s">
        <v>124</v>
      </c>
      <c r="B35" s="25"/>
      <c r="C35" s="25"/>
      <c r="D35" s="25"/>
      <c r="E35" s="25"/>
      <c r="F35" s="25"/>
      <c r="G35" s="25"/>
      <c r="H35" s="25"/>
      <c r="I35" s="25"/>
      <c r="J35" s="25"/>
      <c r="K35" s="176"/>
    </row>
    <row r="36" spans="1:11" ht="15">
      <c r="A36" s="58" t="s">
        <v>471</v>
      </c>
      <c r="B36" s="98">
        <f t="shared" ref="B36:J36" si="7">SUM(B37:B39,B42)</f>
        <v>0</v>
      </c>
      <c r="C36" s="98">
        <f t="shared" si="7"/>
        <v>0</v>
      </c>
      <c r="D36" s="98">
        <f t="shared" si="7"/>
        <v>0</v>
      </c>
      <c r="E36" s="98">
        <f t="shared" si="7"/>
        <v>0</v>
      </c>
      <c r="F36" s="98">
        <f t="shared" si="7"/>
        <v>0</v>
      </c>
      <c r="G36" s="98">
        <f t="shared" si="7"/>
        <v>0</v>
      </c>
      <c r="H36" s="98">
        <f t="shared" si="7"/>
        <v>0</v>
      </c>
      <c r="I36" s="98">
        <f t="shared" si="7"/>
        <v>0</v>
      </c>
      <c r="J36" s="98">
        <f t="shared" si="7"/>
        <v>0</v>
      </c>
      <c r="K36" s="176"/>
    </row>
    <row r="37" spans="1:11" ht="15">
      <c r="A37" s="59" t="s">
        <v>472</v>
      </c>
      <c r="B37" s="25"/>
      <c r="C37" s="25"/>
      <c r="D37" s="25"/>
      <c r="E37" s="25"/>
      <c r="F37" s="25"/>
      <c r="G37" s="25"/>
      <c r="H37" s="25"/>
      <c r="I37" s="25"/>
      <c r="J37" s="25"/>
      <c r="K37" s="176"/>
    </row>
    <row r="38" spans="1:11" ht="15">
      <c r="A38" s="59" t="s">
        <v>473</v>
      </c>
      <c r="B38" s="25"/>
      <c r="C38" s="25"/>
      <c r="D38" s="25"/>
      <c r="E38" s="25"/>
      <c r="F38" s="25"/>
      <c r="G38" s="25"/>
      <c r="H38" s="25"/>
      <c r="I38" s="25"/>
      <c r="J38" s="25"/>
      <c r="K38" s="176"/>
    </row>
    <row r="39" spans="1:11" ht="15">
      <c r="A39" s="59" t="s">
        <v>474</v>
      </c>
      <c r="B39" s="164">
        <f t="shared" ref="B39:J39" si="8">SUM(B40:B41)</f>
        <v>0</v>
      </c>
      <c r="C39" s="164">
        <f t="shared" si="8"/>
        <v>0</v>
      </c>
      <c r="D39" s="164">
        <f t="shared" si="8"/>
        <v>0</v>
      </c>
      <c r="E39" s="164">
        <f t="shared" si="8"/>
        <v>0</v>
      </c>
      <c r="F39" s="164">
        <f t="shared" si="8"/>
        <v>0</v>
      </c>
      <c r="G39" s="164">
        <f t="shared" si="8"/>
        <v>0</v>
      </c>
      <c r="H39" s="164">
        <f t="shared" si="8"/>
        <v>0</v>
      </c>
      <c r="I39" s="164">
        <f t="shared" si="8"/>
        <v>0</v>
      </c>
      <c r="J39" s="164">
        <f t="shared" si="8"/>
        <v>0</v>
      </c>
      <c r="K39" s="176"/>
    </row>
    <row r="40" spans="1:11" ht="30">
      <c r="A40" s="59" t="s">
        <v>282</v>
      </c>
      <c r="B40" s="25"/>
      <c r="C40" s="25"/>
      <c r="D40" s="25"/>
      <c r="E40" s="25"/>
      <c r="F40" s="25"/>
      <c r="G40" s="25"/>
      <c r="H40" s="25"/>
      <c r="I40" s="25"/>
      <c r="J40" s="25"/>
      <c r="K40" s="176"/>
    </row>
    <row r="41" spans="1:11" ht="15">
      <c r="A41" s="59" t="s">
        <v>475</v>
      </c>
      <c r="B41" s="25"/>
      <c r="C41" s="25"/>
      <c r="D41" s="25"/>
      <c r="E41" s="25"/>
      <c r="F41" s="25"/>
      <c r="G41" s="25"/>
      <c r="H41" s="25"/>
      <c r="I41" s="25"/>
      <c r="J41" s="25"/>
      <c r="K41" s="176"/>
    </row>
    <row r="42" spans="1:11" ht="15">
      <c r="A42" s="59" t="s">
        <v>476</v>
      </c>
      <c r="B42" s="25"/>
      <c r="C42" s="25"/>
      <c r="D42" s="25"/>
      <c r="E42" s="25"/>
      <c r="F42" s="25"/>
      <c r="G42" s="25"/>
      <c r="H42" s="25"/>
      <c r="I42" s="25"/>
      <c r="J42" s="25"/>
      <c r="K42" s="176"/>
    </row>
    <row r="43" spans="1:11" ht="15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/>
    <row r="45" spans="1:11" s="22" customFormat="1">
      <c r="A45" s="24"/>
    </row>
    <row r="46" spans="1:11" s="2" customFormat="1" ht="15">
      <c r="A46" s="84" t="s">
        <v>445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83"/>
      <c r="C48" s="83"/>
      <c r="F48" s="83"/>
      <c r="G48" s="86"/>
      <c r="H48" s="83"/>
      <c r="I48"/>
      <c r="J48"/>
    </row>
    <row r="49" spans="1:10" s="2" customFormat="1" ht="15">
      <c r="B49" s="82" t="s">
        <v>125</v>
      </c>
      <c r="F49" s="12" t="s">
        <v>130</v>
      </c>
      <c r="G49" s="85"/>
      <c r="I49"/>
      <c r="J49"/>
    </row>
    <row r="50" spans="1:10" s="2" customFormat="1" ht="15">
      <c r="B50" s="77" t="s">
        <v>477</v>
      </c>
      <c r="F50" s="2" t="s">
        <v>126</v>
      </c>
      <c r="G50"/>
      <c r="I50"/>
      <c r="J50"/>
    </row>
    <row r="51" spans="1:10" customFormat="1" ht="15">
      <c r="A51" s="2"/>
      <c r="B51" s="24"/>
      <c r="H51" s="24"/>
    </row>
    <row r="52" spans="1:10" s="2" customFormat="1" ht="15">
      <c r="A52" s="11"/>
      <c r="B52" s="11"/>
      <c r="C52" s="11"/>
    </row>
    <row r="53" spans="1:10" ht="15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I1:J1"/>
    <mergeCell ref="I2:J2"/>
    <mergeCell ref="B7:C7"/>
    <mergeCell ref="D7:E7"/>
    <mergeCell ref="F7:G7"/>
    <mergeCell ref="I7:J7"/>
  </mergeCells>
  <phoneticPr fontId="37" type="noConversion"/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70" zoomScaleSheetLayoutView="70" workbookViewId="0">
      <selection activeCell="H3" sqref="H3"/>
    </sheetView>
  </sheetViews>
  <sheetFormatPr defaultRowHeight="12.75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75" customWidth="1"/>
    <col min="11" max="11" width="12.7109375" style="75" customWidth="1"/>
    <col min="12" max="12" width="9.140625" style="76"/>
    <col min="13" max="16384" width="9.140625" style="24"/>
  </cols>
  <sheetData>
    <row r="1" spans="1:12" s="22" customFormat="1" ht="15">
      <c r="A1" s="168" t="s">
        <v>165</v>
      </c>
      <c r="B1" s="169"/>
      <c r="C1" s="169"/>
      <c r="D1" s="169"/>
      <c r="E1" s="169"/>
      <c r="F1" s="169"/>
      <c r="G1" s="175"/>
      <c r="H1" s="116" t="s">
        <v>53</v>
      </c>
      <c r="I1" s="175"/>
      <c r="J1" s="79"/>
      <c r="K1" s="79"/>
      <c r="L1" s="79"/>
    </row>
    <row r="2" spans="1:12" s="22" customFormat="1" ht="15">
      <c r="A2" s="136" t="s">
        <v>478</v>
      </c>
      <c r="B2" s="169"/>
      <c r="C2" s="169"/>
      <c r="D2" s="169"/>
      <c r="E2" s="169"/>
      <c r="F2" s="169"/>
      <c r="G2" s="177"/>
      <c r="H2" s="583" t="s">
        <v>1139</v>
      </c>
      <c r="I2" s="584"/>
      <c r="J2" s="79"/>
      <c r="K2" s="79"/>
      <c r="L2" s="79"/>
    </row>
    <row r="3" spans="1:12" s="22" customFormat="1" ht="15">
      <c r="A3" s="169"/>
      <c r="B3" s="169"/>
      <c r="C3" s="169"/>
      <c r="D3" s="169"/>
      <c r="E3" s="169"/>
      <c r="F3" s="169"/>
      <c r="G3" s="177"/>
      <c r="H3" s="172"/>
      <c r="I3" s="177"/>
      <c r="J3" s="79"/>
      <c r="K3" s="79"/>
      <c r="L3" s="79"/>
    </row>
    <row r="4" spans="1:12" s="2" customFormat="1" ht="15">
      <c r="A4" s="119" t="s">
        <v>131</v>
      </c>
      <c r="B4" s="92"/>
      <c r="C4" s="92"/>
      <c r="D4" s="92"/>
      <c r="E4" s="169"/>
      <c r="F4" s="169"/>
      <c r="G4" s="169"/>
      <c r="H4" s="169"/>
      <c r="I4" s="175"/>
      <c r="J4" s="75"/>
      <c r="K4" s="75"/>
      <c r="L4" s="22"/>
    </row>
    <row r="5" spans="1:12" s="2" customFormat="1" ht="15">
      <c r="A5" s="126" t="s">
        <v>786</v>
      </c>
      <c r="B5" s="152"/>
      <c r="C5" s="152"/>
      <c r="D5" s="152"/>
      <c r="E5" s="179"/>
      <c r="F5" s="180"/>
      <c r="G5" s="180"/>
      <c r="H5" s="180"/>
      <c r="I5" s="175"/>
      <c r="J5" s="75"/>
      <c r="K5" s="75"/>
      <c r="L5" s="12"/>
    </row>
    <row r="6" spans="1:12" s="22" customFormat="1" ht="13.5">
      <c r="A6" s="173"/>
      <c r="B6" s="174"/>
      <c r="C6" s="174"/>
      <c r="D6" s="174"/>
      <c r="E6" s="169"/>
      <c r="F6" s="169"/>
      <c r="G6" s="169"/>
      <c r="H6" s="169"/>
      <c r="I6" s="175"/>
      <c r="J6" s="75"/>
      <c r="K6" s="75"/>
      <c r="L6" s="75"/>
    </row>
    <row r="7" spans="1:12" ht="30">
      <c r="A7" s="165" t="s">
        <v>410</v>
      </c>
      <c r="B7" s="165" t="s">
        <v>235</v>
      </c>
      <c r="C7" s="167" t="s">
        <v>236</v>
      </c>
      <c r="D7" s="167" t="s">
        <v>92</v>
      </c>
      <c r="E7" s="167" t="s">
        <v>97</v>
      </c>
      <c r="F7" s="167" t="s">
        <v>98</v>
      </c>
      <c r="G7" s="167" t="s">
        <v>99</v>
      </c>
      <c r="H7" s="167" t="s">
        <v>100</v>
      </c>
      <c r="I7" s="175"/>
    </row>
    <row r="8" spans="1:12" ht="15">
      <c r="A8" s="165">
        <v>1</v>
      </c>
      <c r="B8" s="165">
        <v>2</v>
      </c>
      <c r="C8" s="167">
        <v>3</v>
      </c>
      <c r="D8" s="165">
        <v>4</v>
      </c>
      <c r="E8" s="167">
        <v>5</v>
      </c>
      <c r="F8" s="165">
        <v>6</v>
      </c>
      <c r="G8" s="167">
        <v>7</v>
      </c>
      <c r="H8" s="167">
        <v>8</v>
      </c>
      <c r="I8" s="175"/>
    </row>
    <row r="9" spans="1:12" ht="15">
      <c r="A9" s="80">
        <v>1</v>
      </c>
      <c r="B9" s="25"/>
      <c r="C9" s="25"/>
      <c r="D9" s="25"/>
      <c r="E9" s="25"/>
      <c r="F9" s="25"/>
      <c r="G9" s="187"/>
      <c r="H9" s="25"/>
      <c r="I9" s="175"/>
    </row>
    <row r="10" spans="1:12" ht="15">
      <c r="A10" s="80">
        <v>2</v>
      </c>
      <c r="B10" s="25"/>
      <c r="C10" s="25"/>
      <c r="D10" s="25"/>
      <c r="E10" s="25"/>
      <c r="F10" s="25"/>
      <c r="G10" s="187"/>
      <c r="H10" s="25"/>
      <c r="I10" s="175"/>
    </row>
    <row r="11" spans="1:12" ht="15">
      <c r="A11" s="80">
        <v>3</v>
      </c>
      <c r="B11" s="25"/>
      <c r="C11" s="25"/>
      <c r="D11" s="25"/>
      <c r="E11" s="25"/>
      <c r="F11" s="25"/>
      <c r="G11" s="187"/>
      <c r="H11" s="25"/>
      <c r="I11" s="175"/>
    </row>
    <row r="12" spans="1:12" ht="15">
      <c r="A12" s="80">
        <v>4</v>
      </c>
      <c r="B12" s="25"/>
      <c r="C12" s="25"/>
      <c r="D12" s="25"/>
      <c r="E12" s="25"/>
      <c r="F12" s="25"/>
      <c r="G12" s="187"/>
      <c r="H12" s="25"/>
      <c r="I12" s="175"/>
    </row>
    <row r="13" spans="1:12" ht="15">
      <c r="A13" s="80">
        <v>5</v>
      </c>
      <c r="B13" s="25"/>
      <c r="C13" s="25"/>
      <c r="D13" s="25"/>
      <c r="E13" s="25"/>
      <c r="F13" s="25"/>
      <c r="G13" s="187"/>
      <c r="H13" s="25"/>
      <c r="I13" s="175"/>
    </row>
    <row r="14" spans="1:12" ht="15">
      <c r="A14" s="80">
        <v>6</v>
      </c>
      <c r="B14" s="25"/>
      <c r="C14" s="25"/>
      <c r="D14" s="25"/>
      <c r="E14" s="25"/>
      <c r="F14" s="25"/>
      <c r="G14" s="187"/>
      <c r="H14" s="25"/>
      <c r="I14" s="175"/>
    </row>
    <row r="15" spans="1:12" s="22" customFormat="1" ht="15">
      <c r="A15" s="80">
        <v>7</v>
      </c>
      <c r="B15" s="25"/>
      <c r="C15" s="25"/>
      <c r="D15" s="25"/>
      <c r="E15" s="25"/>
      <c r="F15" s="25"/>
      <c r="G15" s="187"/>
      <c r="H15" s="25"/>
      <c r="I15" s="175"/>
      <c r="J15" s="75"/>
      <c r="K15" s="75"/>
      <c r="L15" s="75"/>
    </row>
    <row r="16" spans="1:12" s="22" customFormat="1" ht="15">
      <c r="A16" s="80">
        <v>8</v>
      </c>
      <c r="B16" s="25"/>
      <c r="C16" s="25"/>
      <c r="D16" s="25"/>
      <c r="E16" s="25"/>
      <c r="F16" s="25"/>
      <c r="G16" s="187"/>
      <c r="H16" s="25"/>
      <c r="I16" s="175"/>
      <c r="J16" s="75"/>
      <c r="K16" s="75"/>
      <c r="L16" s="75"/>
    </row>
    <row r="17" spans="1:12" s="22" customFormat="1" ht="15">
      <c r="A17" s="80">
        <v>9</v>
      </c>
      <c r="B17" s="25"/>
      <c r="C17" s="25"/>
      <c r="D17" s="25"/>
      <c r="E17" s="25"/>
      <c r="F17" s="25"/>
      <c r="G17" s="187"/>
      <c r="H17" s="25"/>
      <c r="I17" s="175"/>
      <c r="J17" s="75"/>
      <c r="K17" s="75"/>
      <c r="L17" s="75"/>
    </row>
    <row r="18" spans="1:12" s="22" customFormat="1" ht="15">
      <c r="A18" s="80">
        <v>10</v>
      </c>
      <c r="B18" s="25"/>
      <c r="C18" s="25"/>
      <c r="D18" s="25"/>
      <c r="E18" s="25"/>
      <c r="F18" s="25"/>
      <c r="G18" s="187"/>
      <c r="H18" s="25"/>
      <c r="I18" s="175"/>
      <c r="J18" s="75"/>
      <c r="K18" s="75"/>
      <c r="L18" s="75"/>
    </row>
    <row r="19" spans="1:12" s="22" customFormat="1" ht="15">
      <c r="A19" s="80">
        <v>11</v>
      </c>
      <c r="B19" s="25"/>
      <c r="C19" s="25"/>
      <c r="D19" s="25"/>
      <c r="E19" s="25"/>
      <c r="F19" s="25"/>
      <c r="G19" s="187"/>
      <c r="H19" s="25"/>
      <c r="I19" s="175"/>
      <c r="J19" s="75"/>
      <c r="K19" s="75"/>
      <c r="L19" s="75"/>
    </row>
    <row r="20" spans="1:12" s="22" customFormat="1" ht="15">
      <c r="A20" s="80">
        <v>12</v>
      </c>
      <c r="B20" s="25"/>
      <c r="C20" s="25"/>
      <c r="D20" s="25"/>
      <c r="E20" s="25"/>
      <c r="F20" s="25"/>
      <c r="G20" s="187"/>
      <c r="H20" s="25"/>
      <c r="I20" s="175"/>
      <c r="J20" s="75"/>
      <c r="K20" s="75"/>
      <c r="L20" s="75"/>
    </row>
    <row r="21" spans="1:12" s="22" customFormat="1" ht="15">
      <c r="A21" s="80">
        <v>13</v>
      </c>
      <c r="B21" s="25"/>
      <c r="C21" s="25"/>
      <c r="D21" s="25"/>
      <c r="E21" s="25"/>
      <c r="F21" s="25"/>
      <c r="G21" s="187"/>
      <c r="H21" s="25"/>
      <c r="I21" s="175"/>
      <c r="J21" s="75"/>
      <c r="K21" s="75"/>
      <c r="L21" s="75"/>
    </row>
    <row r="22" spans="1:12" s="22" customFormat="1" ht="15">
      <c r="A22" s="80">
        <v>14</v>
      </c>
      <c r="B22" s="25"/>
      <c r="C22" s="25"/>
      <c r="D22" s="25"/>
      <c r="E22" s="25"/>
      <c r="F22" s="25"/>
      <c r="G22" s="187"/>
      <c r="H22" s="25"/>
      <c r="I22" s="175"/>
      <c r="J22" s="75"/>
      <c r="K22" s="75"/>
      <c r="L22" s="75"/>
    </row>
    <row r="23" spans="1:12" s="22" customFormat="1" ht="15">
      <c r="A23" s="80">
        <v>15</v>
      </c>
      <c r="B23" s="25"/>
      <c r="C23" s="25"/>
      <c r="D23" s="25"/>
      <c r="E23" s="25"/>
      <c r="F23" s="25"/>
      <c r="G23" s="187"/>
      <c r="H23" s="25"/>
      <c r="I23" s="175"/>
      <c r="J23" s="75"/>
      <c r="K23" s="75"/>
      <c r="L23" s="75"/>
    </row>
    <row r="24" spans="1:12" s="22" customFormat="1" ht="15">
      <c r="A24" s="80">
        <v>16</v>
      </c>
      <c r="B24" s="25"/>
      <c r="C24" s="25"/>
      <c r="D24" s="25"/>
      <c r="E24" s="25"/>
      <c r="F24" s="25"/>
      <c r="G24" s="187"/>
      <c r="H24" s="25"/>
      <c r="I24" s="175"/>
      <c r="J24" s="75"/>
      <c r="K24" s="75"/>
      <c r="L24" s="75"/>
    </row>
    <row r="25" spans="1:12" s="22" customFormat="1" ht="15">
      <c r="A25" s="80">
        <v>17</v>
      </c>
      <c r="B25" s="25"/>
      <c r="C25" s="25"/>
      <c r="D25" s="25"/>
      <c r="E25" s="25"/>
      <c r="F25" s="25"/>
      <c r="G25" s="187"/>
      <c r="H25" s="25"/>
      <c r="I25" s="175"/>
      <c r="J25" s="75"/>
      <c r="K25" s="75"/>
      <c r="L25" s="75"/>
    </row>
    <row r="26" spans="1:12" s="22" customFormat="1" ht="15">
      <c r="A26" s="80">
        <v>18</v>
      </c>
      <c r="B26" s="25"/>
      <c r="C26" s="25"/>
      <c r="D26" s="25"/>
      <c r="E26" s="25"/>
      <c r="F26" s="25"/>
      <c r="G26" s="187"/>
      <c r="H26" s="25"/>
      <c r="I26" s="175"/>
      <c r="J26" s="75"/>
      <c r="K26" s="75"/>
      <c r="L26" s="75"/>
    </row>
    <row r="27" spans="1:12" s="22" customFormat="1" ht="15">
      <c r="A27" s="80" t="s">
        <v>138</v>
      </c>
      <c r="B27" s="25"/>
      <c r="C27" s="25"/>
      <c r="D27" s="25"/>
      <c r="E27" s="25"/>
      <c r="F27" s="25"/>
      <c r="G27" s="187"/>
      <c r="H27" s="25"/>
      <c r="I27" s="175"/>
      <c r="J27" s="75"/>
      <c r="K27" s="75"/>
      <c r="L27" s="75"/>
    </row>
    <row r="28" spans="1:12" s="22" customFormat="1">
      <c r="J28" s="75"/>
      <c r="K28" s="75"/>
      <c r="L28" s="75"/>
    </row>
    <row r="29" spans="1:12" s="22" customFormat="1"/>
    <row r="30" spans="1:12" s="22" customFormat="1">
      <c r="A30" s="24"/>
    </row>
    <row r="31" spans="1:12" s="2" customFormat="1" ht="15">
      <c r="B31" s="84" t="s">
        <v>445</v>
      </c>
      <c r="E31" s="5"/>
    </row>
    <row r="32" spans="1:12" s="2" customFormat="1" ht="15">
      <c r="C32" s="83"/>
      <c r="E32" s="83"/>
      <c r="F32" s="86"/>
      <c r="G32"/>
      <c r="H32"/>
      <c r="I32"/>
    </row>
    <row r="33" spans="1:9" s="2" customFormat="1" ht="15">
      <c r="A33"/>
      <c r="C33" s="82" t="s">
        <v>125</v>
      </c>
      <c r="E33" s="12" t="s">
        <v>130</v>
      </c>
      <c r="F33" s="85"/>
      <c r="G33"/>
      <c r="H33"/>
      <c r="I33"/>
    </row>
    <row r="34" spans="1:9" s="2" customFormat="1" ht="15">
      <c r="A34"/>
      <c r="C34" s="77" t="s">
        <v>477</v>
      </c>
      <c r="E34" s="2" t="s">
        <v>126</v>
      </c>
      <c r="F34"/>
      <c r="G34"/>
      <c r="H34"/>
      <c r="I34"/>
    </row>
    <row r="35" spans="1:9" customFormat="1" ht="15">
      <c r="B35" s="2"/>
      <c r="C35" s="24"/>
    </row>
  </sheetData>
  <mergeCells count="1">
    <mergeCell ref="H2:I2"/>
  </mergeCells>
  <phoneticPr fontId="37" type="noConversion"/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zoomScale="70" zoomScaleSheetLayoutView="70" workbookViewId="0">
      <selection activeCell="I3" sqref="I3"/>
    </sheetView>
  </sheetViews>
  <sheetFormatPr defaultRowHeight="12.75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76" customWidth="1"/>
    <col min="11" max="16384" width="9.140625" style="24"/>
  </cols>
  <sheetData>
    <row r="1" spans="1:12" s="22" customFormat="1" ht="15">
      <c r="A1" s="168" t="s">
        <v>166</v>
      </c>
      <c r="B1" s="169"/>
      <c r="C1" s="169"/>
      <c r="D1" s="169"/>
      <c r="E1" s="169"/>
      <c r="F1" s="169"/>
      <c r="G1" s="169"/>
      <c r="H1" s="175"/>
      <c r="I1" s="94" t="s">
        <v>53</v>
      </c>
      <c r="J1" s="182"/>
    </row>
    <row r="2" spans="1:12" s="22" customFormat="1" ht="15">
      <c r="A2" s="136" t="s">
        <v>478</v>
      </c>
      <c r="B2" s="169"/>
      <c r="C2" s="169"/>
      <c r="D2" s="169"/>
      <c r="E2" s="169"/>
      <c r="F2" s="169"/>
      <c r="G2" s="169"/>
      <c r="H2" s="175"/>
      <c r="I2" s="583" t="s">
        <v>1139</v>
      </c>
      <c r="J2" s="584"/>
    </row>
    <row r="3" spans="1:12" s="22" customFormat="1" ht="15">
      <c r="A3" s="169"/>
      <c r="B3" s="169"/>
      <c r="C3" s="169"/>
      <c r="D3" s="169"/>
      <c r="E3" s="169"/>
      <c r="F3" s="169"/>
      <c r="G3" s="169"/>
      <c r="H3" s="172"/>
      <c r="I3" s="172"/>
      <c r="J3" s="182"/>
    </row>
    <row r="4" spans="1:12" s="2" customFormat="1" ht="15">
      <c r="A4" s="119" t="s">
        <v>131</v>
      </c>
      <c r="B4" s="92"/>
      <c r="C4" s="92"/>
      <c r="D4" s="93"/>
      <c r="E4" s="178"/>
      <c r="F4" s="169"/>
      <c r="G4" s="169"/>
      <c r="H4" s="169"/>
      <c r="I4" s="178"/>
      <c r="J4" s="135"/>
      <c r="L4" s="22"/>
    </row>
    <row r="5" spans="1:12" s="2" customFormat="1" ht="15">
      <c r="A5" s="126" t="s">
        <v>786</v>
      </c>
      <c r="B5" s="152"/>
      <c r="C5" s="152"/>
      <c r="D5" s="152"/>
      <c r="E5" s="179"/>
      <c r="F5" s="180"/>
      <c r="G5" s="180"/>
      <c r="H5" s="180"/>
      <c r="I5" s="179"/>
      <c r="J5" s="135"/>
    </row>
    <row r="6" spans="1:12" s="22" customFormat="1" ht="13.5">
      <c r="A6" s="173"/>
      <c r="B6" s="174"/>
      <c r="C6" s="174"/>
      <c r="D6" s="174"/>
      <c r="E6" s="169"/>
      <c r="F6" s="169"/>
      <c r="G6" s="169"/>
      <c r="H6" s="169"/>
      <c r="I6" s="169"/>
      <c r="J6" s="177"/>
    </row>
    <row r="7" spans="1:12" ht="30">
      <c r="A7" s="181" t="s">
        <v>410</v>
      </c>
      <c r="B7" s="165" t="s">
        <v>105</v>
      </c>
      <c r="C7" s="167" t="s">
        <v>101</v>
      </c>
      <c r="D7" s="167" t="s">
        <v>102</v>
      </c>
      <c r="E7" s="167" t="s">
        <v>103</v>
      </c>
      <c r="F7" s="167" t="s">
        <v>104</v>
      </c>
      <c r="G7" s="167" t="s">
        <v>98</v>
      </c>
      <c r="H7" s="167" t="s">
        <v>99</v>
      </c>
      <c r="I7" s="167" t="s">
        <v>100</v>
      </c>
      <c r="J7" s="183"/>
    </row>
    <row r="8" spans="1:12" ht="15">
      <c r="A8" s="165">
        <v>1</v>
      </c>
      <c r="B8" s="165">
        <v>2</v>
      </c>
      <c r="C8" s="167">
        <v>3</v>
      </c>
      <c r="D8" s="165">
        <v>4</v>
      </c>
      <c r="E8" s="167">
        <v>5</v>
      </c>
      <c r="F8" s="165">
        <v>6</v>
      </c>
      <c r="G8" s="167">
        <v>7</v>
      </c>
      <c r="H8" s="165">
        <v>8</v>
      </c>
      <c r="I8" s="167">
        <v>9</v>
      </c>
      <c r="J8" s="183"/>
    </row>
    <row r="9" spans="1:12" ht="28.5">
      <c r="A9" s="80">
        <v>1</v>
      </c>
      <c r="B9" s="435" t="s">
        <v>833</v>
      </c>
      <c r="C9" s="432" t="s">
        <v>834</v>
      </c>
      <c r="D9" s="80" t="s">
        <v>906</v>
      </c>
      <c r="E9" s="80">
        <v>2012</v>
      </c>
      <c r="F9" s="80" t="s">
        <v>908</v>
      </c>
      <c r="G9" s="80">
        <v>66066.13</v>
      </c>
      <c r="H9" s="439" t="s">
        <v>907</v>
      </c>
      <c r="I9" s="80"/>
      <c r="J9" s="183"/>
    </row>
    <row r="10" spans="1:12" ht="15">
      <c r="A10" s="80">
        <v>2</v>
      </c>
      <c r="B10" s="25"/>
      <c r="C10" s="25"/>
      <c r="D10" s="25"/>
      <c r="E10" s="25"/>
      <c r="F10" s="25"/>
      <c r="G10" s="25"/>
      <c r="H10" s="187"/>
      <c r="I10" s="25"/>
      <c r="J10" s="183"/>
    </row>
    <row r="11" spans="1:12" ht="15">
      <c r="A11" s="80">
        <v>3</v>
      </c>
      <c r="B11" s="25"/>
      <c r="C11" s="25"/>
      <c r="D11" s="25"/>
      <c r="E11" s="25"/>
      <c r="F11" s="25"/>
      <c r="G11" s="25"/>
      <c r="H11" s="187"/>
      <c r="I11" s="25"/>
      <c r="J11" s="183"/>
    </row>
    <row r="12" spans="1:12" ht="15">
      <c r="A12" s="80">
        <v>4</v>
      </c>
      <c r="B12" s="25"/>
      <c r="C12" s="25"/>
      <c r="D12" s="25"/>
      <c r="E12" s="25"/>
      <c r="F12" s="25"/>
      <c r="G12" s="25"/>
      <c r="H12" s="187"/>
      <c r="I12" s="25"/>
      <c r="J12" s="183"/>
    </row>
    <row r="13" spans="1:12" ht="15">
      <c r="A13" s="80">
        <v>5</v>
      </c>
      <c r="B13" s="25"/>
      <c r="C13" s="25"/>
      <c r="D13" s="25"/>
      <c r="E13" s="25"/>
      <c r="F13" s="25"/>
      <c r="G13" s="25"/>
      <c r="H13" s="187"/>
      <c r="I13" s="25"/>
      <c r="J13" s="183"/>
    </row>
    <row r="14" spans="1:12" ht="15">
      <c r="A14" s="80">
        <v>6</v>
      </c>
      <c r="B14" s="25"/>
      <c r="C14" s="25"/>
      <c r="D14" s="25"/>
      <c r="E14" s="25"/>
      <c r="F14" s="25"/>
      <c r="G14" s="25"/>
      <c r="H14" s="187"/>
      <c r="I14" s="25"/>
      <c r="J14" s="183"/>
    </row>
    <row r="15" spans="1:12" s="22" customFormat="1" ht="15">
      <c r="A15" s="80">
        <v>7</v>
      </c>
      <c r="B15" s="25"/>
      <c r="C15" s="25"/>
      <c r="D15" s="25"/>
      <c r="E15" s="25"/>
      <c r="F15" s="25"/>
      <c r="G15" s="25"/>
      <c r="H15" s="187"/>
      <c r="I15" s="25"/>
      <c r="J15" s="177"/>
    </row>
    <row r="16" spans="1:12" s="22" customFormat="1" ht="15">
      <c r="A16" s="80">
        <v>8</v>
      </c>
      <c r="B16" s="25"/>
      <c r="C16" s="25"/>
      <c r="D16" s="25"/>
      <c r="E16" s="25"/>
      <c r="F16" s="25"/>
      <c r="G16" s="25"/>
      <c r="H16" s="187"/>
      <c r="I16" s="25"/>
      <c r="J16" s="177"/>
    </row>
    <row r="17" spans="1:10" s="22" customFormat="1" ht="15">
      <c r="A17" s="80">
        <v>9</v>
      </c>
      <c r="B17" s="25"/>
      <c r="C17" s="25"/>
      <c r="D17" s="25"/>
      <c r="E17" s="25"/>
      <c r="F17" s="25"/>
      <c r="G17" s="25"/>
      <c r="H17" s="187"/>
      <c r="I17" s="25"/>
      <c r="J17" s="177"/>
    </row>
    <row r="18" spans="1:10" s="22" customFormat="1" ht="15">
      <c r="A18" s="80">
        <v>10</v>
      </c>
      <c r="B18" s="25"/>
      <c r="C18" s="25"/>
      <c r="D18" s="25"/>
      <c r="E18" s="25"/>
      <c r="F18" s="25"/>
      <c r="G18" s="25"/>
      <c r="H18" s="187"/>
      <c r="I18" s="25"/>
      <c r="J18" s="177"/>
    </row>
    <row r="19" spans="1:10" s="22" customFormat="1" ht="15">
      <c r="A19" s="80">
        <v>11</v>
      </c>
      <c r="B19" s="25"/>
      <c r="C19" s="25"/>
      <c r="D19" s="25"/>
      <c r="E19" s="25"/>
      <c r="F19" s="25"/>
      <c r="G19" s="25"/>
      <c r="H19" s="187"/>
      <c r="I19" s="25"/>
      <c r="J19" s="177"/>
    </row>
    <row r="20" spans="1:10" s="22" customFormat="1" ht="15">
      <c r="A20" s="80">
        <v>12</v>
      </c>
      <c r="B20" s="25"/>
      <c r="C20" s="25"/>
      <c r="D20" s="25"/>
      <c r="E20" s="25"/>
      <c r="F20" s="25"/>
      <c r="G20" s="25"/>
      <c r="H20" s="187"/>
      <c r="I20" s="25"/>
      <c r="J20" s="177"/>
    </row>
    <row r="21" spans="1:10" s="22" customFormat="1" ht="15">
      <c r="A21" s="80">
        <v>13</v>
      </c>
      <c r="B21" s="25"/>
      <c r="C21" s="25"/>
      <c r="D21" s="25"/>
      <c r="E21" s="25"/>
      <c r="F21" s="25"/>
      <c r="G21" s="25"/>
      <c r="H21" s="187"/>
      <c r="I21" s="25"/>
      <c r="J21" s="177"/>
    </row>
    <row r="22" spans="1:10" s="22" customFormat="1" ht="15">
      <c r="A22" s="80">
        <v>14</v>
      </c>
      <c r="B22" s="25"/>
      <c r="C22" s="25"/>
      <c r="D22" s="25"/>
      <c r="E22" s="25"/>
      <c r="F22" s="25"/>
      <c r="G22" s="25"/>
      <c r="H22" s="187"/>
      <c r="I22" s="25"/>
      <c r="J22" s="177"/>
    </row>
    <row r="23" spans="1:10" s="22" customFormat="1" ht="15">
      <c r="A23" s="80">
        <v>15</v>
      </c>
      <c r="B23" s="25"/>
      <c r="C23" s="25"/>
      <c r="D23" s="25"/>
      <c r="E23" s="25"/>
      <c r="F23" s="25"/>
      <c r="G23" s="25"/>
      <c r="H23" s="187"/>
      <c r="I23" s="25"/>
      <c r="J23" s="177"/>
    </row>
    <row r="24" spans="1:10" s="22" customFormat="1" ht="15">
      <c r="A24" s="80">
        <v>16</v>
      </c>
      <c r="B24" s="25"/>
      <c r="C24" s="25"/>
      <c r="D24" s="25"/>
      <c r="E24" s="25"/>
      <c r="F24" s="25"/>
      <c r="G24" s="25"/>
      <c r="H24" s="187"/>
      <c r="I24" s="25"/>
      <c r="J24" s="177"/>
    </row>
    <row r="25" spans="1:10" s="22" customFormat="1" ht="15">
      <c r="A25" s="80">
        <v>17</v>
      </c>
      <c r="B25" s="25"/>
      <c r="C25" s="25"/>
      <c r="D25" s="25"/>
      <c r="E25" s="25"/>
      <c r="F25" s="25"/>
      <c r="G25" s="25"/>
      <c r="H25" s="187"/>
      <c r="I25" s="25"/>
      <c r="J25" s="177"/>
    </row>
    <row r="26" spans="1:10" s="22" customFormat="1" ht="15">
      <c r="A26" s="80">
        <v>18</v>
      </c>
      <c r="B26" s="25"/>
      <c r="C26" s="25"/>
      <c r="D26" s="25"/>
      <c r="E26" s="25"/>
      <c r="F26" s="25"/>
      <c r="G26" s="25"/>
      <c r="H26" s="187"/>
      <c r="I26" s="25"/>
      <c r="J26" s="177"/>
    </row>
    <row r="27" spans="1:10" s="22" customFormat="1" ht="15">
      <c r="A27" s="80" t="s">
        <v>138</v>
      </c>
      <c r="B27" s="25"/>
      <c r="C27" s="25"/>
      <c r="D27" s="25"/>
      <c r="E27" s="25"/>
      <c r="F27" s="25"/>
      <c r="G27" s="25"/>
      <c r="H27" s="187"/>
      <c r="I27" s="25"/>
      <c r="J27" s="177"/>
    </row>
    <row r="28" spans="1:10" s="22" customFormat="1">
      <c r="J28" s="75"/>
    </row>
    <row r="29" spans="1:10" s="22" customFormat="1"/>
    <row r="30" spans="1:10" s="22" customFormat="1">
      <c r="A30" s="24"/>
    </row>
    <row r="31" spans="1:10" s="2" customFormat="1" ht="15">
      <c r="B31" s="84" t="s">
        <v>445</v>
      </c>
      <c r="E31" s="5"/>
    </row>
    <row r="32" spans="1:10" s="2" customFormat="1" ht="15">
      <c r="C32" s="83"/>
      <c r="E32" s="83"/>
      <c r="F32" s="86"/>
      <c r="G32" s="86"/>
      <c r="H32"/>
      <c r="I32"/>
    </row>
    <row r="33" spans="1:10" s="2" customFormat="1" ht="15">
      <c r="A33"/>
      <c r="C33" s="82" t="s">
        <v>125</v>
      </c>
      <c r="E33" s="12" t="s">
        <v>130</v>
      </c>
      <c r="F33" s="85"/>
      <c r="G33"/>
      <c r="H33"/>
      <c r="I33"/>
    </row>
    <row r="34" spans="1:10" s="2" customFormat="1" ht="15">
      <c r="A34"/>
      <c r="C34" s="77" t="s">
        <v>477</v>
      </c>
      <c r="E34" s="2" t="s">
        <v>126</v>
      </c>
      <c r="F34"/>
      <c r="G34"/>
      <c r="H34"/>
      <c r="I34"/>
    </row>
    <row r="35" spans="1:10" customFormat="1" ht="15">
      <c r="B35" s="2"/>
      <c r="C35" s="24"/>
    </row>
    <row r="36" spans="1:10" customFormat="1"/>
    <row r="37" spans="1:10" s="22" customFormat="1">
      <c r="J37" s="75"/>
    </row>
    <row r="38" spans="1:10" s="22" customFormat="1">
      <c r="J38" s="75"/>
    </row>
    <row r="39" spans="1:10" s="22" customFormat="1">
      <c r="J39" s="75"/>
    </row>
    <row r="40" spans="1:10" s="22" customFormat="1">
      <c r="J40" s="75"/>
    </row>
    <row r="41" spans="1:10" s="22" customFormat="1">
      <c r="J41" s="75"/>
    </row>
    <row r="42" spans="1:10" s="22" customFormat="1">
      <c r="J42" s="75"/>
    </row>
    <row r="43" spans="1:10" s="22" customFormat="1">
      <c r="J43" s="75"/>
    </row>
    <row r="44" spans="1:10" s="22" customFormat="1">
      <c r="J44" s="75"/>
    </row>
    <row r="45" spans="1:10" s="22" customFormat="1">
      <c r="J45" s="75"/>
    </row>
    <row r="46" spans="1:10" s="22" customFormat="1">
      <c r="J46" s="75"/>
    </row>
    <row r="47" spans="1:10" s="22" customFormat="1">
      <c r="J47" s="75"/>
    </row>
    <row r="48" spans="1:10" s="22" customFormat="1">
      <c r="J48" s="75"/>
    </row>
    <row r="49" spans="10:10" s="22" customFormat="1">
      <c r="J49" s="75"/>
    </row>
    <row r="50" spans="10:10" s="22" customFormat="1">
      <c r="J50" s="75"/>
    </row>
    <row r="51" spans="10:10" s="22" customFormat="1">
      <c r="J51" s="75"/>
    </row>
    <row r="52" spans="10:10" s="22" customFormat="1">
      <c r="J52" s="75"/>
    </row>
    <row r="53" spans="10:10" s="22" customFormat="1">
      <c r="J53" s="75"/>
    </row>
    <row r="54" spans="10:10" s="22" customFormat="1">
      <c r="J54" s="75"/>
    </row>
  </sheetData>
  <mergeCells count="1">
    <mergeCell ref="I2:J2"/>
  </mergeCells>
  <phoneticPr fontId="37" type="noConversion"/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SheetLayoutView="70" workbookViewId="0">
      <selection activeCell="G3" sqref="G3"/>
    </sheetView>
  </sheetViews>
  <sheetFormatPr defaultRowHeight="12.75"/>
  <cols>
    <col min="1" max="1" width="4.85546875" style="240" customWidth="1"/>
    <col min="2" max="2" width="37.42578125" style="240" customWidth="1"/>
    <col min="3" max="3" width="21.5703125" style="240" customWidth="1"/>
    <col min="4" max="4" width="20" style="240" customWidth="1"/>
    <col min="5" max="5" width="18.7109375" style="240" customWidth="1"/>
    <col min="6" max="6" width="24.140625" style="240" customWidth="1"/>
    <col min="7" max="7" width="27.140625" style="240" customWidth="1"/>
    <col min="8" max="8" width="0.7109375" style="240" customWidth="1"/>
    <col min="9" max="16384" width="9.140625" style="240"/>
  </cols>
  <sheetData>
    <row r="1" spans="1:8" s="224" customFormat="1" ht="15">
      <c r="A1" s="221" t="s">
        <v>186</v>
      </c>
      <c r="B1" s="222"/>
      <c r="C1" s="222"/>
      <c r="D1" s="222"/>
      <c r="E1" s="222"/>
      <c r="F1" s="94"/>
      <c r="G1" s="94" t="s">
        <v>447</v>
      </c>
      <c r="H1" s="225"/>
    </row>
    <row r="2" spans="1:8" s="224" customFormat="1" ht="15">
      <c r="A2" s="225" t="s">
        <v>177</v>
      </c>
      <c r="B2" s="222"/>
      <c r="C2" s="222"/>
      <c r="D2" s="222"/>
      <c r="E2" s="223"/>
      <c r="F2" s="223"/>
      <c r="G2" s="583" t="s">
        <v>1139</v>
      </c>
      <c r="H2" s="584"/>
    </row>
    <row r="3" spans="1:8" s="224" customFormat="1">
      <c r="A3" s="225"/>
      <c r="B3" s="222"/>
      <c r="C3" s="222"/>
      <c r="D3" s="222"/>
      <c r="E3" s="223"/>
      <c r="F3" s="223"/>
      <c r="G3" s="223"/>
      <c r="H3" s="225"/>
    </row>
    <row r="4" spans="1:8" s="224" customFormat="1" ht="15">
      <c r="A4" s="147" t="s">
        <v>131</v>
      </c>
      <c r="B4" s="222"/>
      <c r="C4" s="222"/>
      <c r="D4" s="222"/>
      <c r="E4" s="226"/>
      <c r="F4" s="226"/>
      <c r="G4" s="223"/>
      <c r="H4" s="225"/>
    </row>
    <row r="5" spans="1:8" s="224" customFormat="1" ht="15">
      <c r="A5" s="126" t="s">
        <v>786</v>
      </c>
      <c r="B5" s="227"/>
      <c r="C5" s="227"/>
      <c r="D5" s="227"/>
      <c r="E5" s="227"/>
      <c r="F5" s="227"/>
      <c r="G5" s="228"/>
      <c r="H5" s="225"/>
    </row>
    <row r="6" spans="1:8" s="241" customFormat="1">
      <c r="A6" s="229"/>
      <c r="B6" s="229"/>
      <c r="C6" s="229"/>
      <c r="D6" s="229"/>
      <c r="E6" s="229"/>
      <c r="F6" s="229"/>
      <c r="G6" s="229"/>
      <c r="H6" s="226"/>
    </row>
    <row r="7" spans="1:8" s="224" customFormat="1" ht="51">
      <c r="A7" s="256" t="s">
        <v>410</v>
      </c>
      <c r="B7" s="232" t="s">
        <v>181</v>
      </c>
      <c r="C7" s="232" t="s">
        <v>182</v>
      </c>
      <c r="D7" s="232" t="s">
        <v>183</v>
      </c>
      <c r="E7" s="232" t="s">
        <v>184</v>
      </c>
      <c r="F7" s="232" t="s">
        <v>185</v>
      </c>
      <c r="G7" s="232" t="s">
        <v>178</v>
      </c>
      <c r="H7" s="225"/>
    </row>
    <row r="8" spans="1:8" s="224" customFormat="1">
      <c r="A8" s="230">
        <v>1</v>
      </c>
      <c r="B8" s="231">
        <v>2</v>
      </c>
      <c r="C8" s="231">
        <v>3</v>
      </c>
      <c r="D8" s="231">
        <v>4</v>
      </c>
      <c r="E8" s="232">
        <v>5</v>
      </c>
      <c r="F8" s="232">
        <v>6</v>
      </c>
      <c r="G8" s="232">
        <v>7</v>
      </c>
      <c r="H8" s="225"/>
    </row>
    <row r="9" spans="1:8" s="224" customFormat="1">
      <c r="A9" s="242">
        <v>1</v>
      </c>
      <c r="B9" s="233"/>
      <c r="C9" s="233"/>
      <c r="D9" s="234"/>
      <c r="E9" s="233"/>
      <c r="F9" s="233"/>
      <c r="G9" s="233"/>
      <c r="H9" s="225"/>
    </row>
    <row r="10" spans="1:8" s="224" customFormat="1">
      <c r="A10" s="242">
        <v>2</v>
      </c>
      <c r="B10" s="233"/>
      <c r="C10" s="233"/>
      <c r="D10" s="234"/>
      <c r="E10" s="233"/>
      <c r="F10" s="233"/>
      <c r="G10" s="233"/>
      <c r="H10" s="225"/>
    </row>
    <row r="11" spans="1:8" s="224" customFormat="1">
      <c r="A11" s="242">
        <v>3</v>
      </c>
      <c r="B11" s="233"/>
      <c r="C11" s="233"/>
      <c r="D11" s="234"/>
      <c r="E11" s="233"/>
      <c r="F11" s="233"/>
      <c r="G11" s="233"/>
      <c r="H11" s="225"/>
    </row>
    <row r="12" spans="1:8" s="224" customFormat="1">
      <c r="A12" s="242">
        <v>4</v>
      </c>
      <c r="B12" s="233"/>
      <c r="C12" s="233"/>
      <c r="D12" s="234"/>
      <c r="E12" s="233"/>
      <c r="F12" s="233"/>
      <c r="G12" s="233"/>
      <c r="H12" s="225"/>
    </row>
    <row r="13" spans="1:8" s="224" customFormat="1">
      <c r="A13" s="242">
        <v>5</v>
      </c>
      <c r="B13" s="233"/>
      <c r="C13" s="233"/>
      <c r="D13" s="234"/>
      <c r="E13" s="233"/>
      <c r="F13" s="233"/>
      <c r="G13" s="233"/>
      <c r="H13" s="225"/>
    </row>
    <row r="14" spans="1:8" s="224" customFormat="1">
      <c r="A14" s="242">
        <v>6</v>
      </c>
      <c r="B14" s="233"/>
      <c r="C14" s="233"/>
      <c r="D14" s="234"/>
      <c r="E14" s="233"/>
      <c r="F14" s="233"/>
      <c r="G14" s="233"/>
      <c r="H14" s="225"/>
    </row>
    <row r="15" spans="1:8" s="224" customFormat="1">
      <c r="A15" s="242">
        <v>7</v>
      </c>
      <c r="B15" s="233"/>
      <c r="C15" s="233"/>
      <c r="D15" s="234"/>
      <c r="E15" s="233"/>
      <c r="F15" s="233"/>
      <c r="G15" s="233"/>
      <c r="H15" s="225"/>
    </row>
    <row r="16" spans="1:8" s="224" customFormat="1">
      <c r="A16" s="242">
        <v>8</v>
      </c>
      <c r="B16" s="233"/>
      <c r="C16" s="233"/>
      <c r="D16" s="234"/>
      <c r="E16" s="233"/>
      <c r="F16" s="233"/>
      <c r="G16" s="233"/>
      <c r="H16" s="225"/>
    </row>
    <row r="17" spans="1:11" s="224" customFormat="1">
      <c r="A17" s="242">
        <v>9</v>
      </c>
      <c r="B17" s="233"/>
      <c r="C17" s="233"/>
      <c r="D17" s="234"/>
      <c r="E17" s="233"/>
      <c r="F17" s="233"/>
      <c r="G17" s="233"/>
      <c r="H17" s="225"/>
    </row>
    <row r="18" spans="1:11" s="224" customFormat="1">
      <c r="A18" s="242">
        <v>10</v>
      </c>
      <c r="B18" s="233"/>
      <c r="C18" s="233"/>
      <c r="D18" s="234"/>
      <c r="E18" s="233"/>
      <c r="F18" s="233"/>
      <c r="G18" s="233"/>
      <c r="H18" s="225"/>
    </row>
    <row r="19" spans="1:11" s="224" customFormat="1">
      <c r="A19" s="242" t="s">
        <v>135</v>
      </c>
      <c r="B19" s="233"/>
      <c r="C19" s="233"/>
      <c r="D19" s="234"/>
      <c r="E19" s="233"/>
      <c r="F19" s="233"/>
      <c r="G19" s="233"/>
      <c r="H19" s="225"/>
    </row>
    <row r="22" spans="1:11" s="224" customFormat="1"/>
    <row r="23" spans="1:11" s="224" customFormat="1"/>
    <row r="24" spans="1:11" s="21" customFormat="1" ht="15">
      <c r="B24" s="235" t="s">
        <v>445</v>
      </c>
      <c r="C24" s="235"/>
    </row>
    <row r="25" spans="1:11" s="21" customFormat="1" ht="15">
      <c r="B25" s="235"/>
      <c r="C25" s="235"/>
    </row>
    <row r="26" spans="1:11" s="21" customFormat="1" ht="15">
      <c r="C26" s="237"/>
      <c r="F26" s="237"/>
      <c r="G26" s="237"/>
      <c r="H26" s="236"/>
    </row>
    <row r="27" spans="1:11" s="21" customFormat="1" ht="15">
      <c r="C27" s="238" t="s">
        <v>125</v>
      </c>
      <c r="F27" s="235" t="s">
        <v>179</v>
      </c>
      <c r="J27" s="236"/>
      <c r="K27" s="236"/>
    </row>
    <row r="28" spans="1:11" s="21" customFormat="1" ht="15">
      <c r="C28" s="238" t="s">
        <v>477</v>
      </c>
      <c r="F28" s="239" t="s">
        <v>126</v>
      </c>
      <c r="J28" s="236"/>
      <c r="K28" s="236"/>
    </row>
    <row r="29" spans="1:11" s="224" customFormat="1" ht="15">
      <c r="C29" s="238"/>
      <c r="J29" s="241"/>
      <c r="K29" s="241"/>
    </row>
  </sheetData>
  <mergeCells count="1">
    <mergeCell ref="G2:H2"/>
  </mergeCells>
  <phoneticPr fontId="37" type="noConversion"/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showGridLines="0" view="pageBreakPreview" zoomScale="70" zoomScaleSheetLayoutView="70" workbookViewId="0">
      <selection activeCell="D14" sqref="D14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90" t="s">
        <v>161</v>
      </c>
      <c r="B1" s="92"/>
      <c r="C1" s="585" t="s">
        <v>447</v>
      </c>
      <c r="D1" s="585"/>
      <c r="E1" s="141"/>
    </row>
    <row r="2" spans="1:7">
      <c r="A2" s="92" t="s">
        <v>478</v>
      </c>
      <c r="B2" s="92"/>
      <c r="C2" s="583" t="s">
        <v>1139</v>
      </c>
      <c r="D2" s="584"/>
      <c r="E2" s="141"/>
    </row>
    <row r="3" spans="1:7">
      <c r="A3" s="90"/>
      <c r="B3" s="92"/>
      <c r="C3" s="91"/>
      <c r="D3" s="91"/>
      <c r="E3" s="141"/>
    </row>
    <row r="4" spans="1:7">
      <c r="A4" s="93" t="s">
        <v>131</v>
      </c>
      <c r="B4" s="133"/>
      <c r="C4" s="134"/>
      <c r="D4" s="92"/>
      <c r="E4" s="141"/>
    </row>
    <row r="5" spans="1:7">
      <c r="A5" s="126" t="s">
        <v>786</v>
      </c>
      <c r="B5" s="12"/>
      <c r="C5" s="12"/>
      <c r="E5" s="141"/>
    </row>
    <row r="6" spans="1:7">
      <c r="A6" s="135"/>
      <c r="B6" s="135"/>
      <c r="C6" s="135"/>
      <c r="D6" s="136"/>
      <c r="E6" s="141"/>
    </row>
    <row r="7" spans="1:7">
      <c r="A7" s="92"/>
      <c r="B7" s="92"/>
      <c r="C7" s="92"/>
      <c r="D7" s="92"/>
      <c r="E7" s="141"/>
    </row>
    <row r="8" spans="1:7" s="6" customFormat="1" ht="39" customHeight="1">
      <c r="A8" s="137" t="s">
        <v>410</v>
      </c>
      <c r="B8" s="95" t="s">
        <v>106</v>
      </c>
      <c r="C8" s="95" t="s">
        <v>412</v>
      </c>
      <c r="D8" s="95" t="s">
        <v>413</v>
      </c>
      <c r="E8" s="141"/>
    </row>
    <row r="9" spans="1:7" s="7" customFormat="1" ht="16.5" customHeight="1">
      <c r="A9" s="263">
        <v>1</v>
      </c>
      <c r="B9" s="263" t="s">
        <v>411</v>
      </c>
      <c r="C9" s="101">
        <f>SUM(C10,C25)</f>
        <v>317965.78999999998</v>
      </c>
      <c r="D9" s="101">
        <f>SUM(D10,D25)</f>
        <v>317965.78999999998</v>
      </c>
      <c r="E9" s="141"/>
    </row>
    <row r="10" spans="1:7" s="7" customFormat="1" ht="16.5" customHeight="1">
      <c r="A10" s="103">
        <v>1.1000000000000001</v>
      </c>
      <c r="B10" s="103" t="s">
        <v>418</v>
      </c>
      <c r="C10" s="101">
        <f>SUM(C11,C12,C15,C18,C24)</f>
        <v>317965.78999999998</v>
      </c>
      <c r="D10" s="101">
        <f>SUM(D11,D12,D15,D18,D23,D24)</f>
        <v>317965.78999999998</v>
      </c>
      <c r="E10" s="141"/>
    </row>
    <row r="11" spans="1:7" s="9" customFormat="1" ht="16.5" customHeight="1">
      <c r="A11" s="104" t="s">
        <v>377</v>
      </c>
      <c r="B11" s="104" t="s">
        <v>417</v>
      </c>
      <c r="C11" s="8"/>
      <c r="D11" s="8"/>
      <c r="E11" s="141"/>
    </row>
    <row r="12" spans="1:7" s="10" customFormat="1" ht="16.5" customHeight="1">
      <c r="A12" s="104" t="s">
        <v>378</v>
      </c>
      <c r="B12" s="104" t="s">
        <v>168</v>
      </c>
      <c r="C12" s="138">
        <f>SUM(C13:C14)</f>
        <v>317965.78999999998</v>
      </c>
      <c r="D12" s="138">
        <f>SUM(D13:D14)</f>
        <v>317965.78999999998</v>
      </c>
      <c r="E12" s="141"/>
      <c r="G12" s="81"/>
    </row>
    <row r="13" spans="1:7" s="3" customFormat="1" ht="16.5" customHeight="1">
      <c r="A13" s="113" t="s">
        <v>419</v>
      </c>
      <c r="B13" s="113" t="s">
        <v>171</v>
      </c>
      <c r="C13" s="8">
        <f>D13</f>
        <v>317965.78999999998</v>
      </c>
      <c r="D13" s="8">
        <v>317965.78999999998</v>
      </c>
      <c r="E13" s="141"/>
    </row>
    <row r="14" spans="1:7" s="3" customFormat="1" ht="16.5" customHeight="1">
      <c r="A14" s="113" t="s">
        <v>446</v>
      </c>
      <c r="B14" s="113" t="s">
        <v>435</v>
      </c>
      <c r="C14" s="8"/>
      <c r="D14" s="8"/>
      <c r="E14" s="141"/>
    </row>
    <row r="15" spans="1:7" s="3" customFormat="1" ht="16.5" customHeight="1">
      <c r="A15" s="104" t="s">
        <v>420</v>
      </c>
      <c r="B15" s="104" t="s">
        <v>421</v>
      </c>
      <c r="C15" s="138">
        <f>SUM(C16:C17)</f>
        <v>0</v>
      </c>
      <c r="D15" s="138">
        <f>SUM(D16:D17)</f>
        <v>0</v>
      </c>
      <c r="E15" s="141"/>
    </row>
    <row r="16" spans="1:7" s="3" customFormat="1" ht="16.5" customHeight="1">
      <c r="A16" s="113" t="s">
        <v>422</v>
      </c>
      <c r="B16" s="113" t="s">
        <v>424</v>
      </c>
      <c r="C16" s="8"/>
      <c r="D16" s="300"/>
      <c r="E16" s="141"/>
    </row>
    <row r="17" spans="1:6" s="3" customFormat="1" ht="30">
      <c r="A17" s="113" t="s">
        <v>423</v>
      </c>
      <c r="B17" s="113" t="s">
        <v>448</v>
      </c>
      <c r="C17" s="8"/>
      <c r="D17" s="8"/>
      <c r="E17" s="141"/>
    </row>
    <row r="18" spans="1:6" s="3" customFormat="1" ht="16.5" customHeight="1">
      <c r="A18" s="104" t="s">
        <v>425</v>
      </c>
      <c r="B18" s="104" t="s">
        <v>263</v>
      </c>
      <c r="C18" s="138">
        <f>SUM(C19:C22)</f>
        <v>0</v>
      </c>
      <c r="D18" s="138">
        <f>SUM(D19:D22)</f>
        <v>0</v>
      </c>
      <c r="E18" s="141"/>
    </row>
    <row r="19" spans="1:6" s="3" customFormat="1" ht="16.5" customHeight="1">
      <c r="A19" s="113" t="s">
        <v>426</v>
      </c>
      <c r="B19" s="113" t="s">
        <v>427</v>
      </c>
      <c r="C19" s="8"/>
      <c r="D19" s="8"/>
      <c r="E19" s="141"/>
    </row>
    <row r="20" spans="1:6" s="3" customFormat="1" ht="30">
      <c r="A20" s="113" t="s">
        <v>430</v>
      </c>
      <c r="B20" s="113" t="s">
        <v>428</v>
      </c>
      <c r="C20" s="8"/>
      <c r="D20" s="8"/>
      <c r="E20" s="141"/>
    </row>
    <row r="21" spans="1:6" s="3" customFormat="1" ht="16.5" customHeight="1">
      <c r="A21" s="113" t="s">
        <v>431</v>
      </c>
      <c r="B21" s="113" t="s">
        <v>429</v>
      </c>
      <c r="C21" s="8"/>
      <c r="D21" s="8"/>
      <c r="E21" s="141"/>
    </row>
    <row r="22" spans="1:6" s="3" customFormat="1" ht="16.5" customHeight="1">
      <c r="A22" s="113" t="s">
        <v>432</v>
      </c>
      <c r="B22" s="113" t="s">
        <v>290</v>
      </c>
      <c r="C22" s="8"/>
      <c r="D22" s="8"/>
      <c r="E22" s="141"/>
    </row>
    <row r="23" spans="1:6" s="3" customFormat="1" ht="16.5" customHeight="1">
      <c r="A23" s="104" t="s">
        <v>433</v>
      </c>
      <c r="B23" s="104" t="s">
        <v>291</v>
      </c>
      <c r="C23" s="287"/>
      <c r="D23" s="8"/>
      <c r="E23" s="141"/>
    </row>
    <row r="24" spans="1:6" s="3" customFormat="1">
      <c r="A24" s="104" t="s">
        <v>108</v>
      </c>
      <c r="B24" s="104" t="s">
        <v>297</v>
      </c>
      <c r="C24" s="8"/>
      <c r="D24" s="300"/>
      <c r="E24" s="141"/>
    </row>
    <row r="25" spans="1:6" ht="16.5" customHeight="1">
      <c r="A25" s="103">
        <v>1.2</v>
      </c>
      <c r="B25" s="103" t="s">
        <v>434</v>
      </c>
      <c r="C25" s="101">
        <f>SUM(C26,C30)</f>
        <v>0</v>
      </c>
      <c r="D25" s="101">
        <f>SUM(D26,D30)</f>
        <v>0</v>
      </c>
      <c r="E25" s="141"/>
    </row>
    <row r="26" spans="1:6" ht="16.5" customHeight="1">
      <c r="A26" s="104" t="s">
        <v>379</v>
      </c>
      <c r="B26" s="104" t="s">
        <v>171</v>
      </c>
      <c r="C26" s="138">
        <f>SUM(C27:C29)</f>
        <v>0</v>
      </c>
      <c r="D26" s="138">
        <f>SUM(D27:D29)</f>
        <v>0</v>
      </c>
      <c r="E26" s="141"/>
    </row>
    <row r="27" spans="1:6">
      <c r="A27" s="264" t="s">
        <v>436</v>
      </c>
      <c r="B27" s="264" t="s">
        <v>169</v>
      </c>
      <c r="C27" s="8"/>
      <c r="D27" s="8"/>
      <c r="E27" s="141"/>
    </row>
    <row r="28" spans="1:6">
      <c r="A28" s="264" t="s">
        <v>437</v>
      </c>
      <c r="B28" s="264" t="s">
        <v>172</v>
      </c>
      <c r="C28" s="8"/>
      <c r="D28" s="8"/>
      <c r="E28" s="141"/>
    </row>
    <row r="29" spans="1:6">
      <c r="A29" s="264" t="s">
        <v>300</v>
      </c>
      <c r="B29" s="264" t="s">
        <v>170</v>
      </c>
      <c r="C29" s="8"/>
      <c r="D29" s="8"/>
      <c r="E29" s="141"/>
    </row>
    <row r="30" spans="1:6">
      <c r="A30" s="104" t="s">
        <v>380</v>
      </c>
      <c r="B30" s="274" t="s">
        <v>296</v>
      </c>
      <c r="C30" s="8"/>
      <c r="D30" s="300"/>
      <c r="E30" s="141"/>
    </row>
    <row r="31" spans="1:6">
      <c r="D31" s="26"/>
      <c r="E31" s="142"/>
      <c r="F31" s="26"/>
    </row>
    <row r="32" spans="1:6">
      <c r="A32" s="1"/>
      <c r="D32" s="26"/>
      <c r="E32" s="142"/>
      <c r="F32" s="26"/>
    </row>
    <row r="33" spans="1:9">
      <c r="D33" s="26"/>
      <c r="E33" s="142"/>
      <c r="F33" s="26"/>
    </row>
    <row r="34" spans="1:9">
      <c r="D34" s="26"/>
      <c r="E34" s="142"/>
      <c r="F34" s="26"/>
    </row>
    <row r="35" spans="1:9">
      <c r="A35" s="82" t="s">
        <v>445</v>
      </c>
      <c r="D35" s="26"/>
      <c r="E35" s="142"/>
      <c r="F35" s="26"/>
    </row>
    <row r="36" spans="1:9">
      <c r="D36" s="26"/>
      <c r="E36" s="143"/>
      <c r="F36" s="143"/>
      <c r="G36"/>
      <c r="H36"/>
      <c r="I36"/>
    </row>
    <row r="37" spans="1:9">
      <c r="D37" s="144"/>
      <c r="E37" s="143"/>
      <c r="F37" s="143"/>
      <c r="G37"/>
      <c r="H37"/>
      <c r="I37"/>
    </row>
    <row r="38" spans="1:9">
      <c r="A38"/>
      <c r="B38" s="82" t="s">
        <v>128</v>
      </c>
      <c r="D38" s="144"/>
      <c r="E38" s="143"/>
      <c r="F38" s="143"/>
      <c r="G38"/>
      <c r="H38"/>
      <c r="I38"/>
    </row>
    <row r="39" spans="1:9">
      <c r="A39"/>
      <c r="B39" s="2" t="s">
        <v>127</v>
      </c>
      <c r="D39" s="144"/>
      <c r="E39" s="143"/>
      <c r="F39" s="143"/>
      <c r="G39"/>
      <c r="H39"/>
      <c r="I39"/>
    </row>
    <row r="40" spans="1:9" customFormat="1" ht="12.75">
      <c r="B40" s="77" t="s">
        <v>477</v>
      </c>
      <c r="D40" s="143"/>
      <c r="E40" s="143"/>
      <c r="F40" s="143"/>
    </row>
    <row r="41" spans="1:9">
      <c r="D41" s="26"/>
      <c r="E41" s="142"/>
      <c r="F41" s="26"/>
    </row>
  </sheetData>
  <mergeCells count="2">
    <mergeCell ref="C1:D1"/>
    <mergeCell ref="C2:D2"/>
  </mergeCells>
  <phoneticPr fontId="37" type="noConversion"/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view="pageBreakPreview" topLeftCell="A58" zoomScale="70" zoomScaleNormal="80" zoomScaleSheetLayoutView="70" workbookViewId="0">
      <selection activeCell="K3" sqref="K3"/>
    </sheetView>
  </sheetViews>
  <sheetFormatPr defaultRowHeight="12.75"/>
  <cols>
    <col min="2" max="2" width="20.7109375" customWidth="1"/>
    <col min="3" max="3" width="11.5703125" customWidth="1"/>
    <col min="4" max="4" width="13" customWidth="1"/>
    <col min="5" max="5" width="20.2851562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>
      <c r="A1" s="168" t="s">
        <v>305</v>
      </c>
      <c r="B1" s="169"/>
      <c r="C1" s="169"/>
      <c r="D1" s="169"/>
      <c r="E1" s="169"/>
      <c r="F1" s="169"/>
      <c r="G1" s="169"/>
      <c r="H1" s="169"/>
      <c r="I1" s="169"/>
      <c r="J1" s="169"/>
      <c r="K1" s="94" t="s">
        <v>447</v>
      </c>
    </row>
    <row r="2" spans="1:12" ht="15">
      <c r="A2" s="136" t="s">
        <v>478</v>
      </c>
      <c r="B2" s="169"/>
      <c r="C2" s="169"/>
      <c r="D2" s="169"/>
      <c r="E2" s="169"/>
      <c r="F2" s="169"/>
      <c r="G2" s="169"/>
      <c r="H2" s="169"/>
      <c r="I2" s="169"/>
      <c r="J2" s="169"/>
      <c r="K2" s="583" t="s">
        <v>1139</v>
      </c>
      <c r="L2" s="584"/>
    </row>
    <row r="3" spans="1:12" ht="15">
      <c r="A3" s="169"/>
      <c r="B3" s="169"/>
      <c r="C3" s="169"/>
      <c r="D3" s="169"/>
      <c r="E3" s="169"/>
      <c r="F3" s="169"/>
      <c r="G3" s="169"/>
      <c r="H3" s="169"/>
      <c r="I3" s="169"/>
      <c r="J3" s="169"/>
      <c r="K3" s="172"/>
    </row>
    <row r="4" spans="1:12" ht="15">
      <c r="A4" s="147" t="s">
        <v>131</v>
      </c>
      <c r="B4" s="92"/>
      <c r="C4" s="92"/>
      <c r="D4" s="93"/>
      <c r="E4" s="178"/>
      <c r="F4" s="169"/>
      <c r="G4" s="169"/>
      <c r="H4" s="169"/>
      <c r="I4" s="169"/>
      <c r="J4" s="169"/>
      <c r="K4" s="178"/>
    </row>
    <row r="5" spans="1:12" s="214" customFormat="1" ht="15">
      <c r="A5" s="126" t="s">
        <v>786</v>
      </c>
      <c r="B5" s="96"/>
      <c r="C5" s="96"/>
      <c r="D5" s="96"/>
      <c r="E5" s="248"/>
      <c r="F5" s="249"/>
      <c r="G5" s="249"/>
      <c r="H5" s="249"/>
      <c r="I5" s="249"/>
      <c r="J5" s="249"/>
      <c r="K5" s="248"/>
    </row>
    <row r="6" spans="1:12" ht="13.5">
      <c r="A6" s="173"/>
      <c r="B6" s="174"/>
      <c r="C6" s="174"/>
      <c r="D6" s="174"/>
      <c r="E6" s="169"/>
      <c r="F6" s="169"/>
      <c r="G6" s="169"/>
      <c r="H6" s="169"/>
      <c r="I6" s="169"/>
      <c r="J6" s="169"/>
      <c r="K6" s="169"/>
    </row>
    <row r="7" spans="1:12" ht="60">
      <c r="A7" s="301" t="s">
        <v>410</v>
      </c>
      <c r="B7" s="302" t="s">
        <v>237</v>
      </c>
      <c r="C7" s="302" t="s">
        <v>238</v>
      </c>
      <c r="D7" s="302" t="s">
        <v>240</v>
      </c>
      <c r="E7" s="302" t="s">
        <v>239</v>
      </c>
      <c r="F7" s="302" t="s">
        <v>248</v>
      </c>
      <c r="G7" s="302" t="s">
        <v>249</v>
      </c>
      <c r="H7" s="302" t="s">
        <v>243</v>
      </c>
      <c r="I7" s="302" t="s">
        <v>244</v>
      </c>
      <c r="J7" s="302" t="s">
        <v>256</v>
      </c>
      <c r="K7" s="302" t="s">
        <v>245</v>
      </c>
    </row>
    <row r="8" spans="1:12" ht="15">
      <c r="A8" s="303">
        <v>1</v>
      </c>
      <c r="B8" s="303">
        <v>2</v>
      </c>
      <c r="C8" s="302">
        <v>3</v>
      </c>
      <c r="D8" s="303">
        <v>4</v>
      </c>
      <c r="E8" s="302">
        <v>5</v>
      </c>
      <c r="F8" s="303">
        <v>6</v>
      </c>
      <c r="G8" s="302">
        <v>7</v>
      </c>
      <c r="H8" s="303">
        <v>8</v>
      </c>
      <c r="I8" s="302">
        <v>9</v>
      </c>
      <c r="J8" s="303">
        <v>10</v>
      </c>
      <c r="K8" s="302">
        <v>11</v>
      </c>
    </row>
    <row r="9" spans="1:12" ht="45">
      <c r="A9" s="304">
        <v>1</v>
      </c>
      <c r="B9" s="306" t="s">
        <v>345</v>
      </c>
      <c r="C9" s="306" t="s">
        <v>315</v>
      </c>
      <c r="D9" s="306" t="s">
        <v>702</v>
      </c>
      <c r="E9" s="458">
        <v>170</v>
      </c>
      <c r="F9" s="458">
        <v>5640</v>
      </c>
      <c r="G9" s="458"/>
      <c r="H9" s="307"/>
      <c r="I9" s="311"/>
      <c r="J9" s="480">
        <v>202055122</v>
      </c>
      <c r="K9" s="306" t="s">
        <v>346</v>
      </c>
    </row>
    <row r="10" spans="1:12" ht="30">
      <c r="A10" s="423">
        <v>2</v>
      </c>
      <c r="B10" s="306" t="s">
        <v>636</v>
      </c>
      <c r="C10" s="306" t="s">
        <v>315</v>
      </c>
      <c r="D10" s="306" t="s">
        <v>316</v>
      </c>
      <c r="E10" s="458">
        <v>86.82</v>
      </c>
      <c r="F10" s="549">
        <v>1000</v>
      </c>
      <c r="G10" s="459"/>
      <c r="H10" s="307"/>
      <c r="I10" s="307"/>
      <c r="J10" s="480">
        <v>200009267</v>
      </c>
      <c r="K10" s="306" t="s">
        <v>637</v>
      </c>
    </row>
    <row r="11" spans="1:12" ht="45">
      <c r="A11" s="423">
        <v>3</v>
      </c>
      <c r="B11" s="306" t="s">
        <v>638</v>
      </c>
      <c r="C11" s="306" t="s">
        <v>315</v>
      </c>
      <c r="D11" s="306" t="s">
        <v>316</v>
      </c>
      <c r="E11" s="458">
        <v>95</v>
      </c>
      <c r="F11" s="549">
        <v>1400</v>
      </c>
      <c r="G11" s="459" t="s">
        <v>639</v>
      </c>
      <c r="H11" s="307" t="s">
        <v>322</v>
      </c>
      <c r="I11" s="307" t="s">
        <v>640</v>
      </c>
      <c r="J11" s="480"/>
      <c r="K11" s="306"/>
    </row>
    <row r="12" spans="1:12" ht="30">
      <c r="A12" s="304">
        <v>4</v>
      </c>
      <c r="B12" s="306" t="s">
        <v>641</v>
      </c>
      <c r="C12" s="306" t="s">
        <v>315</v>
      </c>
      <c r="D12" s="306" t="s">
        <v>316</v>
      </c>
      <c r="E12" s="458">
        <v>88.89</v>
      </c>
      <c r="F12" s="549">
        <f>500*1.66</f>
        <v>830</v>
      </c>
      <c r="G12" s="459"/>
      <c r="H12" s="307"/>
      <c r="I12" s="307"/>
      <c r="J12" s="481" t="s">
        <v>642</v>
      </c>
      <c r="K12" s="306" t="s">
        <v>643</v>
      </c>
    </row>
    <row r="13" spans="1:12" ht="30">
      <c r="A13" s="423">
        <v>5</v>
      </c>
      <c r="B13" s="306" t="s">
        <v>644</v>
      </c>
      <c r="C13" s="306" t="s">
        <v>315</v>
      </c>
      <c r="D13" s="306" t="s">
        <v>316</v>
      </c>
      <c r="E13" s="458">
        <v>58.9</v>
      </c>
      <c r="F13" s="549">
        <v>1240</v>
      </c>
      <c r="G13" s="459" t="s">
        <v>645</v>
      </c>
      <c r="H13" s="307" t="s">
        <v>646</v>
      </c>
      <c r="I13" s="307" t="s">
        <v>647</v>
      </c>
      <c r="J13" s="480"/>
      <c r="K13" s="306"/>
    </row>
    <row r="14" spans="1:12" ht="30">
      <c r="A14" s="423">
        <v>6</v>
      </c>
      <c r="B14" s="306" t="s">
        <v>648</v>
      </c>
      <c r="C14" s="306" t="s">
        <v>315</v>
      </c>
      <c r="D14" s="306" t="s">
        <v>316</v>
      </c>
      <c r="E14" s="458">
        <v>63</v>
      </c>
      <c r="F14" s="549">
        <f>800*1.66</f>
        <v>1328</v>
      </c>
      <c r="G14" s="459" t="s">
        <v>649</v>
      </c>
      <c r="H14" s="307" t="s">
        <v>323</v>
      </c>
      <c r="I14" s="307" t="s">
        <v>336</v>
      </c>
      <c r="J14" s="480"/>
      <c r="K14" s="306"/>
    </row>
    <row r="15" spans="1:12" ht="30" customHeight="1">
      <c r="A15" s="304">
        <v>7</v>
      </c>
      <c r="B15" s="306" t="s">
        <v>650</v>
      </c>
      <c r="C15" s="306" t="s">
        <v>315</v>
      </c>
      <c r="D15" s="306" t="s">
        <v>316</v>
      </c>
      <c r="E15" s="458">
        <v>84</v>
      </c>
      <c r="F15" s="549">
        <f>875*1.66</f>
        <v>1452.5</v>
      </c>
      <c r="G15" s="459" t="s">
        <v>651</v>
      </c>
      <c r="H15" s="307" t="s">
        <v>311</v>
      </c>
      <c r="I15" s="307" t="s">
        <v>652</v>
      </c>
      <c r="J15" s="480"/>
      <c r="K15" s="306"/>
    </row>
    <row r="16" spans="1:12" ht="45">
      <c r="A16" s="423">
        <v>8</v>
      </c>
      <c r="B16" s="306" t="s">
        <v>653</v>
      </c>
      <c r="C16" s="306" t="s">
        <v>315</v>
      </c>
      <c r="D16" s="306" t="s">
        <v>316</v>
      </c>
      <c r="E16" s="458">
        <v>130.9</v>
      </c>
      <c r="F16" s="549">
        <f>600*1.66</f>
        <v>996</v>
      </c>
      <c r="G16" s="459" t="s">
        <v>654</v>
      </c>
      <c r="H16" s="307" t="s">
        <v>655</v>
      </c>
      <c r="I16" s="307" t="s">
        <v>656</v>
      </c>
      <c r="J16" s="480"/>
      <c r="K16" s="306"/>
    </row>
    <row r="17" spans="1:11" ht="15">
      <c r="A17" s="423">
        <v>9</v>
      </c>
      <c r="B17" s="306" t="s">
        <v>657</v>
      </c>
      <c r="C17" s="306" t="s">
        <v>315</v>
      </c>
      <c r="D17" s="306" t="s">
        <v>316</v>
      </c>
      <c r="E17" s="458">
        <v>50</v>
      </c>
      <c r="F17" s="549">
        <v>350</v>
      </c>
      <c r="G17" s="459" t="s">
        <v>658</v>
      </c>
      <c r="H17" s="307" t="s">
        <v>338</v>
      </c>
      <c r="I17" s="307" t="s">
        <v>659</v>
      </c>
      <c r="J17" s="480"/>
      <c r="K17" s="306"/>
    </row>
    <row r="18" spans="1:11" ht="30">
      <c r="A18" s="304">
        <v>10</v>
      </c>
      <c r="B18" s="306" t="s">
        <v>660</v>
      </c>
      <c r="C18" s="306" t="s">
        <v>315</v>
      </c>
      <c r="D18" s="306" t="s">
        <v>316</v>
      </c>
      <c r="E18" s="458">
        <v>60</v>
      </c>
      <c r="F18" s="549">
        <v>625</v>
      </c>
      <c r="G18" s="459"/>
      <c r="H18" s="307"/>
      <c r="I18" s="307"/>
      <c r="J18" s="481" t="s">
        <v>661</v>
      </c>
      <c r="K18" s="306" t="s">
        <v>662</v>
      </c>
    </row>
    <row r="19" spans="1:11" ht="30">
      <c r="A19" s="423">
        <v>11</v>
      </c>
      <c r="B19" s="306" t="s">
        <v>663</v>
      </c>
      <c r="C19" s="306" t="s">
        <v>315</v>
      </c>
      <c r="D19" s="306" t="s">
        <v>316</v>
      </c>
      <c r="E19" s="458">
        <v>223</v>
      </c>
      <c r="F19" s="549">
        <v>500</v>
      </c>
      <c r="G19" s="459" t="s">
        <v>317</v>
      </c>
      <c r="H19" s="307" t="s">
        <v>664</v>
      </c>
      <c r="I19" s="307" t="s">
        <v>318</v>
      </c>
      <c r="J19" s="481"/>
      <c r="K19" s="306"/>
    </row>
    <row r="20" spans="1:11" ht="30">
      <c r="A20" s="423">
        <v>12</v>
      </c>
      <c r="B20" s="306" t="s">
        <v>844</v>
      </c>
      <c r="C20" s="306" t="s">
        <v>315</v>
      </c>
      <c r="D20" s="306" t="s">
        <v>316</v>
      </c>
      <c r="E20" s="458">
        <v>75.48</v>
      </c>
      <c r="F20" s="549">
        <v>500</v>
      </c>
      <c r="G20" s="459" t="s">
        <v>845</v>
      </c>
      <c r="H20" s="307" t="s">
        <v>846</v>
      </c>
      <c r="I20" s="307" t="s">
        <v>847</v>
      </c>
      <c r="J20" s="424"/>
      <c r="K20" s="306"/>
    </row>
    <row r="21" spans="1:11" ht="30">
      <c r="A21" s="304">
        <v>13</v>
      </c>
      <c r="B21" s="306" t="s">
        <v>665</v>
      </c>
      <c r="C21" s="306" t="s">
        <v>315</v>
      </c>
      <c r="D21" s="306" t="s">
        <v>316</v>
      </c>
      <c r="E21" s="458">
        <v>60.8</v>
      </c>
      <c r="F21" s="549">
        <v>360</v>
      </c>
      <c r="G21" s="459" t="s">
        <v>320</v>
      </c>
      <c r="H21" s="307" t="s">
        <v>319</v>
      </c>
      <c r="I21" s="307" t="s">
        <v>321</v>
      </c>
      <c r="J21" s="424"/>
      <c r="K21" s="306"/>
    </row>
    <row r="22" spans="1:11" ht="30">
      <c r="A22" s="423">
        <v>14</v>
      </c>
      <c r="B22" s="550" t="s">
        <v>673</v>
      </c>
      <c r="C22" s="306" t="s">
        <v>315</v>
      </c>
      <c r="D22" s="306" t="s">
        <v>316</v>
      </c>
      <c r="E22" s="551">
        <v>73</v>
      </c>
      <c r="F22" s="552">
        <v>500</v>
      </c>
      <c r="G22" s="553" t="s">
        <v>675</v>
      </c>
      <c r="H22" s="550" t="s">
        <v>670</v>
      </c>
      <c r="I22" s="550" t="s">
        <v>674</v>
      </c>
      <c r="J22" s="554"/>
      <c r="K22" s="555"/>
    </row>
    <row r="23" spans="1:11" ht="25.5">
      <c r="A23" s="423">
        <v>15</v>
      </c>
      <c r="B23" s="531" t="s">
        <v>678</v>
      </c>
      <c r="C23" s="306" t="s">
        <v>315</v>
      </c>
      <c r="D23" s="306" t="s">
        <v>316</v>
      </c>
      <c r="E23" s="458">
        <v>46</v>
      </c>
      <c r="F23" s="549">
        <v>375</v>
      </c>
      <c r="G23" s="556" t="s">
        <v>703</v>
      </c>
      <c r="H23" s="306" t="s">
        <v>704</v>
      </c>
      <c r="I23" s="306" t="s">
        <v>705</v>
      </c>
      <c r="J23" s="557"/>
      <c r="K23" s="558"/>
    </row>
    <row r="24" spans="1:11" ht="15">
      <c r="A24" s="304">
        <v>16</v>
      </c>
      <c r="B24" s="531" t="s">
        <v>679</v>
      </c>
      <c r="C24" s="306" t="s">
        <v>315</v>
      </c>
      <c r="D24" s="306" t="s">
        <v>706</v>
      </c>
      <c r="E24" s="458">
        <v>81.55</v>
      </c>
      <c r="F24" s="549">
        <v>500</v>
      </c>
      <c r="G24" s="556" t="s">
        <v>707</v>
      </c>
      <c r="H24" s="306" t="s">
        <v>708</v>
      </c>
      <c r="I24" s="306" t="s">
        <v>709</v>
      </c>
      <c r="J24" s="557"/>
      <c r="K24" s="558"/>
    </row>
    <row r="25" spans="1:11" ht="25.5">
      <c r="A25" s="423">
        <v>17</v>
      </c>
      <c r="B25" s="531" t="s">
        <v>680</v>
      </c>
      <c r="C25" s="306" t="s">
        <v>315</v>
      </c>
      <c r="D25" s="306" t="s">
        <v>706</v>
      </c>
      <c r="E25" s="458">
        <v>70</v>
      </c>
      <c r="F25" s="549">
        <v>550</v>
      </c>
      <c r="G25" s="556"/>
      <c r="H25" s="306"/>
      <c r="I25" s="306"/>
      <c r="J25" s="557">
        <v>225063123</v>
      </c>
      <c r="K25" s="558" t="s">
        <v>710</v>
      </c>
    </row>
    <row r="26" spans="1:11" ht="25.5">
      <c r="A26" s="423">
        <v>18</v>
      </c>
      <c r="B26" s="531" t="s">
        <v>681</v>
      </c>
      <c r="C26" s="306" t="s">
        <v>315</v>
      </c>
      <c r="D26" s="306" t="s">
        <v>706</v>
      </c>
      <c r="E26" s="458">
        <v>63.5</v>
      </c>
      <c r="F26" s="549">
        <v>500</v>
      </c>
      <c r="G26" s="556" t="s">
        <v>711</v>
      </c>
      <c r="H26" s="306" t="s">
        <v>712</v>
      </c>
      <c r="I26" s="306" t="s">
        <v>713</v>
      </c>
      <c r="J26" s="557"/>
      <c r="K26" s="558"/>
    </row>
    <row r="27" spans="1:11" ht="25.5">
      <c r="A27" s="304">
        <v>19</v>
      </c>
      <c r="B27" s="531" t="s">
        <v>682</v>
      </c>
      <c r="C27" s="306" t="s">
        <v>315</v>
      </c>
      <c r="D27" s="306" t="s">
        <v>706</v>
      </c>
      <c r="E27" s="458">
        <v>180</v>
      </c>
      <c r="F27" s="549">
        <v>625</v>
      </c>
      <c r="G27" s="556" t="s">
        <v>669</v>
      </c>
      <c r="H27" s="306" t="s">
        <v>714</v>
      </c>
      <c r="I27" s="306" t="s">
        <v>715</v>
      </c>
      <c r="J27" s="557"/>
      <c r="K27" s="558"/>
    </row>
    <row r="28" spans="1:11" ht="15">
      <c r="A28" s="423">
        <v>20</v>
      </c>
      <c r="B28" s="531" t="s">
        <v>683</v>
      </c>
      <c r="C28" s="306" t="s">
        <v>315</v>
      </c>
      <c r="D28" s="306" t="s">
        <v>706</v>
      </c>
      <c r="E28" s="458">
        <v>473</v>
      </c>
      <c r="F28" s="549">
        <v>350</v>
      </c>
      <c r="G28" s="556" t="s">
        <v>716</v>
      </c>
      <c r="H28" s="306" t="s">
        <v>717</v>
      </c>
      <c r="I28" s="306" t="s">
        <v>718</v>
      </c>
      <c r="J28" s="557"/>
      <c r="K28" s="558"/>
    </row>
    <row r="29" spans="1:11" ht="51">
      <c r="A29" s="423">
        <v>21</v>
      </c>
      <c r="B29" s="531" t="s">
        <v>684</v>
      </c>
      <c r="C29" s="306" t="s">
        <v>315</v>
      </c>
      <c r="D29" s="306" t="s">
        <v>706</v>
      </c>
      <c r="E29" s="458">
        <v>118</v>
      </c>
      <c r="F29" s="549">
        <v>300</v>
      </c>
      <c r="G29" s="556"/>
      <c r="H29" s="306"/>
      <c r="I29" s="306"/>
      <c r="J29" s="556" t="s">
        <v>719</v>
      </c>
      <c r="K29" s="559" t="s">
        <v>720</v>
      </c>
    </row>
    <row r="30" spans="1:11" ht="25.5">
      <c r="A30" s="304">
        <v>22</v>
      </c>
      <c r="B30" s="531" t="s">
        <v>685</v>
      </c>
      <c r="C30" s="306" t="s">
        <v>315</v>
      </c>
      <c r="D30" s="306" t="s">
        <v>706</v>
      </c>
      <c r="E30" s="458">
        <v>65.459999999999994</v>
      </c>
      <c r="F30" s="549">
        <v>625</v>
      </c>
      <c r="G30" s="556" t="s">
        <v>721</v>
      </c>
      <c r="H30" s="306" t="s">
        <v>722</v>
      </c>
      <c r="I30" s="306" t="s">
        <v>723</v>
      </c>
      <c r="J30" s="557"/>
      <c r="K30" s="558"/>
    </row>
    <row r="31" spans="1:11" ht="25.5">
      <c r="A31" s="423">
        <v>23</v>
      </c>
      <c r="B31" s="531" t="s">
        <v>686</v>
      </c>
      <c r="C31" s="306" t="s">
        <v>315</v>
      </c>
      <c r="D31" s="306" t="s">
        <v>899</v>
      </c>
      <c r="E31" s="458">
        <v>107</v>
      </c>
      <c r="F31" s="549">
        <v>750</v>
      </c>
      <c r="G31" s="556" t="s">
        <v>724</v>
      </c>
      <c r="H31" s="306" t="s">
        <v>725</v>
      </c>
      <c r="I31" s="306" t="s">
        <v>726</v>
      </c>
      <c r="J31" s="557"/>
      <c r="K31" s="558"/>
    </row>
    <row r="32" spans="1:11" ht="25.5">
      <c r="A32" s="423">
        <v>24</v>
      </c>
      <c r="B32" s="531" t="s">
        <v>687</v>
      </c>
      <c r="C32" s="306" t="s">
        <v>315</v>
      </c>
      <c r="D32" s="306" t="s">
        <v>706</v>
      </c>
      <c r="E32" s="458">
        <v>90</v>
      </c>
      <c r="F32" s="549">
        <v>700</v>
      </c>
      <c r="G32" s="556" t="s">
        <v>727</v>
      </c>
      <c r="H32" s="306" t="s">
        <v>728</v>
      </c>
      <c r="I32" s="306" t="s">
        <v>729</v>
      </c>
      <c r="J32" s="557"/>
      <c r="K32" s="558"/>
    </row>
    <row r="33" spans="1:11" ht="25.5">
      <c r="A33" s="304">
        <v>25</v>
      </c>
      <c r="B33" s="531" t="s">
        <v>688</v>
      </c>
      <c r="C33" s="306" t="s">
        <v>315</v>
      </c>
      <c r="D33" s="306" t="s">
        <v>706</v>
      </c>
      <c r="E33" s="458">
        <v>53.3</v>
      </c>
      <c r="F33" s="549">
        <v>625</v>
      </c>
      <c r="G33" s="556" t="s">
        <v>730</v>
      </c>
      <c r="H33" s="306" t="s">
        <v>704</v>
      </c>
      <c r="I33" s="306" t="s">
        <v>731</v>
      </c>
      <c r="J33" s="557"/>
      <c r="K33" s="558"/>
    </row>
    <row r="34" spans="1:11" ht="38.25">
      <c r="A34" s="423">
        <v>26</v>
      </c>
      <c r="B34" s="531" t="s">
        <v>689</v>
      </c>
      <c r="C34" s="306" t="s">
        <v>315</v>
      </c>
      <c r="D34" s="306" t="s">
        <v>706</v>
      </c>
      <c r="E34" s="458">
        <v>147</v>
      </c>
      <c r="F34" s="549">
        <v>367.5</v>
      </c>
      <c r="G34" s="556"/>
      <c r="H34" s="306"/>
      <c r="I34" s="306"/>
      <c r="J34" s="556" t="s">
        <v>732</v>
      </c>
      <c r="K34" s="559" t="s">
        <v>733</v>
      </c>
    </row>
    <row r="35" spans="1:11" ht="25.5">
      <c r="A35" s="423">
        <v>27</v>
      </c>
      <c r="B35" s="531" t="s">
        <v>690</v>
      </c>
      <c r="C35" s="306" t="s">
        <v>315</v>
      </c>
      <c r="D35" s="306" t="s">
        <v>706</v>
      </c>
      <c r="E35" s="458">
        <v>155</v>
      </c>
      <c r="F35" s="549">
        <v>350</v>
      </c>
      <c r="G35" s="556" t="s">
        <v>734</v>
      </c>
      <c r="H35" s="306" t="s">
        <v>311</v>
      </c>
      <c r="I35" s="306" t="s">
        <v>735</v>
      </c>
      <c r="J35" s="557"/>
      <c r="K35" s="558"/>
    </row>
    <row r="36" spans="1:11" ht="25.5">
      <c r="A36" s="304">
        <v>28</v>
      </c>
      <c r="B36" s="531" t="s">
        <v>918</v>
      </c>
      <c r="C36" s="306" t="s">
        <v>315</v>
      </c>
      <c r="D36" s="306" t="s">
        <v>899</v>
      </c>
      <c r="E36" s="458">
        <v>99</v>
      </c>
      <c r="F36" s="549">
        <v>625</v>
      </c>
      <c r="G36" s="556" t="s">
        <v>919</v>
      </c>
      <c r="H36" s="306" t="s">
        <v>880</v>
      </c>
      <c r="I36" s="306" t="s">
        <v>920</v>
      </c>
      <c r="J36" s="557"/>
      <c r="K36" s="558"/>
    </row>
    <row r="37" spans="1:11" ht="25.5">
      <c r="A37" s="423">
        <v>29</v>
      </c>
      <c r="B37" s="531" t="s">
        <v>691</v>
      </c>
      <c r="C37" s="306" t="s">
        <v>315</v>
      </c>
      <c r="D37" s="306" t="s">
        <v>706</v>
      </c>
      <c r="E37" s="458">
        <v>496</v>
      </c>
      <c r="F37" s="549">
        <v>480</v>
      </c>
      <c r="G37" s="556" t="s">
        <v>736</v>
      </c>
      <c r="H37" s="306" t="s">
        <v>737</v>
      </c>
      <c r="I37" s="306" t="s">
        <v>336</v>
      </c>
      <c r="J37" s="557"/>
      <c r="K37" s="558"/>
    </row>
    <row r="38" spans="1:11" ht="25.5">
      <c r="A38" s="423">
        <v>30</v>
      </c>
      <c r="B38" s="531" t="s">
        <v>692</v>
      </c>
      <c r="C38" s="306" t="s">
        <v>315</v>
      </c>
      <c r="D38" s="306" t="s">
        <v>706</v>
      </c>
      <c r="E38" s="458">
        <v>38</v>
      </c>
      <c r="F38" s="549">
        <v>300</v>
      </c>
      <c r="G38" s="556" t="s">
        <v>738</v>
      </c>
      <c r="H38" s="306" t="s">
        <v>739</v>
      </c>
      <c r="I38" s="306" t="s">
        <v>740</v>
      </c>
      <c r="J38" s="557"/>
      <c r="K38" s="558"/>
    </row>
    <row r="39" spans="1:11" ht="25.5">
      <c r="A39" s="304">
        <v>31</v>
      </c>
      <c r="B39" s="531" t="s">
        <v>693</v>
      </c>
      <c r="C39" s="306" t="s">
        <v>315</v>
      </c>
      <c r="D39" s="306" t="s">
        <v>706</v>
      </c>
      <c r="E39" s="458">
        <v>100</v>
      </c>
      <c r="F39" s="549">
        <v>625</v>
      </c>
      <c r="G39" s="556"/>
      <c r="H39" s="306"/>
      <c r="I39" s="306"/>
      <c r="J39" s="556" t="s">
        <v>741</v>
      </c>
      <c r="K39" s="559" t="s">
        <v>742</v>
      </c>
    </row>
    <row r="40" spans="1:11" ht="38.25">
      <c r="A40" s="423">
        <v>32</v>
      </c>
      <c r="B40" s="531" t="s">
        <v>694</v>
      </c>
      <c r="C40" s="306" t="s">
        <v>315</v>
      </c>
      <c r="D40" s="306" t="s">
        <v>706</v>
      </c>
      <c r="E40" s="458">
        <v>80</v>
      </c>
      <c r="F40" s="549">
        <v>620</v>
      </c>
      <c r="G40" s="556" t="s">
        <v>743</v>
      </c>
      <c r="H40" s="306" t="s">
        <v>672</v>
      </c>
      <c r="I40" s="306" t="s">
        <v>744</v>
      </c>
      <c r="J40" s="557"/>
      <c r="K40" s="558"/>
    </row>
    <row r="41" spans="1:11" ht="38.25">
      <c r="A41" s="423">
        <v>33</v>
      </c>
      <c r="B41" s="531" t="s">
        <v>695</v>
      </c>
      <c r="C41" s="306" t="s">
        <v>315</v>
      </c>
      <c r="D41" s="306" t="s">
        <v>706</v>
      </c>
      <c r="E41" s="458">
        <v>70</v>
      </c>
      <c r="F41" s="549">
        <v>1200</v>
      </c>
      <c r="G41" s="556" t="s">
        <v>745</v>
      </c>
      <c r="H41" s="306" t="s">
        <v>746</v>
      </c>
      <c r="I41" s="306" t="s">
        <v>747</v>
      </c>
      <c r="J41" s="557"/>
      <c r="K41" s="558"/>
    </row>
    <row r="42" spans="1:11" ht="25.5">
      <c r="A42" s="304">
        <v>34</v>
      </c>
      <c r="B42" s="531" t="s">
        <v>696</v>
      </c>
      <c r="C42" s="306" t="s">
        <v>315</v>
      </c>
      <c r="D42" s="306" t="s">
        <v>706</v>
      </c>
      <c r="E42" s="458">
        <v>82.9</v>
      </c>
      <c r="F42" s="549">
        <v>440</v>
      </c>
      <c r="G42" s="556" t="s">
        <v>748</v>
      </c>
      <c r="H42" s="306" t="s">
        <v>749</v>
      </c>
      <c r="I42" s="306" t="s">
        <v>671</v>
      </c>
      <c r="J42" s="557"/>
      <c r="K42" s="558"/>
    </row>
    <row r="43" spans="1:11" ht="25.5">
      <c r="A43" s="423">
        <v>35</v>
      </c>
      <c r="B43" s="531" t="s">
        <v>697</v>
      </c>
      <c r="C43" s="306" t="s">
        <v>315</v>
      </c>
      <c r="D43" s="306" t="s">
        <v>706</v>
      </c>
      <c r="E43" s="458">
        <v>70</v>
      </c>
      <c r="F43" s="549">
        <v>600</v>
      </c>
      <c r="G43" s="556" t="s">
        <v>750</v>
      </c>
      <c r="H43" s="306" t="s">
        <v>667</v>
      </c>
      <c r="I43" s="306" t="s">
        <v>751</v>
      </c>
      <c r="J43" s="557"/>
      <c r="K43" s="558"/>
    </row>
    <row r="44" spans="1:11" ht="25.5">
      <c r="A44" s="423">
        <v>36</v>
      </c>
      <c r="B44" s="531" t="s">
        <v>698</v>
      </c>
      <c r="C44" s="306" t="s">
        <v>315</v>
      </c>
      <c r="D44" s="306" t="s">
        <v>706</v>
      </c>
      <c r="E44" s="458">
        <v>144.4</v>
      </c>
      <c r="F44" s="549">
        <v>1000</v>
      </c>
      <c r="G44" s="556" t="s">
        <v>752</v>
      </c>
      <c r="H44" s="306" t="s">
        <v>753</v>
      </c>
      <c r="I44" s="306" t="s">
        <v>754</v>
      </c>
      <c r="J44" s="557"/>
      <c r="K44" s="558"/>
    </row>
    <row r="45" spans="1:11" ht="25.5">
      <c r="A45" s="304">
        <v>37</v>
      </c>
      <c r="B45" s="531" t="s">
        <v>699</v>
      </c>
      <c r="C45" s="306" t="s">
        <v>315</v>
      </c>
      <c r="D45" s="306" t="s">
        <v>706</v>
      </c>
      <c r="E45" s="458">
        <v>90</v>
      </c>
      <c r="F45" s="549">
        <v>500</v>
      </c>
      <c r="G45" s="556" t="s">
        <v>755</v>
      </c>
      <c r="H45" s="306" t="s">
        <v>756</v>
      </c>
      <c r="I45" s="306" t="s">
        <v>757</v>
      </c>
      <c r="J45" s="557"/>
      <c r="K45" s="558"/>
    </row>
    <row r="46" spans="1:11" ht="25.5">
      <c r="A46" s="423">
        <v>38</v>
      </c>
      <c r="B46" s="531" t="s">
        <v>700</v>
      </c>
      <c r="C46" s="306" t="s">
        <v>315</v>
      </c>
      <c r="D46" s="306" t="s">
        <v>706</v>
      </c>
      <c r="E46" s="458">
        <v>214</v>
      </c>
      <c r="F46" s="549">
        <v>500</v>
      </c>
      <c r="G46" s="556" t="s">
        <v>758</v>
      </c>
      <c r="H46" s="306" t="s">
        <v>759</v>
      </c>
      <c r="I46" s="306" t="s">
        <v>760</v>
      </c>
      <c r="J46" s="557"/>
      <c r="K46" s="558"/>
    </row>
    <row r="47" spans="1:11" ht="25.5">
      <c r="A47" s="423">
        <v>39</v>
      </c>
      <c r="B47" s="531" t="s">
        <v>701</v>
      </c>
      <c r="C47" s="306" t="s">
        <v>315</v>
      </c>
      <c r="D47" s="306" t="s">
        <v>706</v>
      </c>
      <c r="E47" s="458">
        <v>60</v>
      </c>
      <c r="F47" s="549">
        <v>300</v>
      </c>
      <c r="G47" s="556"/>
      <c r="H47" s="306"/>
      <c r="I47" s="306"/>
      <c r="J47" s="556" t="s">
        <v>761</v>
      </c>
      <c r="K47" s="559" t="s">
        <v>762</v>
      </c>
    </row>
    <row r="48" spans="1:11" ht="15">
      <c r="A48" s="304">
        <v>40</v>
      </c>
      <c r="B48" s="531" t="s">
        <v>763</v>
      </c>
      <c r="C48" s="306" t="s">
        <v>315</v>
      </c>
      <c r="D48" s="306" t="s">
        <v>706</v>
      </c>
      <c r="E48" s="458">
        <v>54</v>
      </c>
      <c r="F48" s="549">
        <v>313</v>
      </c>
      <c r="G48" s="556" t="s">
        <v>780</v>
      </c>
      <c r="H48" s="306" t="s">
        <v>769</v>
      </c>
      <c r="I48" s="306" t="s">
        <v>770</v>
      </c>
      <c r="J48" s="560"/>
      <c r="K48" s="561"/>
    </row>
    <row r="49" spans="1:11" ht="25.5">
      <c r="A49" s="423">
        <v>41</v>
      </c>
      <c r="B49" s="531" t="s">
        <v>764</v>
      </c>
      <c r="C49" s="306" t="s">
        <v>315</v>
      </c>
      <c r="D49" s="306" t="s">
        <v>706</v>
      </c>
      <c r="E49" s="458">
        <v>60</v>
      </c>
      <c r="F49" s="549">
        <v>250</v>
      </c>
      <c r="G49" s="556" t="s">
        <v>781</v>
      </c>
      <c r="H49" s="306" t="s">
        <v>771</v>
      </c>
      <c r="I49" s="306" t="s">
        <v>666</v>
      </c>
      <c r="J49" s="560"/>
      <c r="K49" s="561"/>
    </row>
    <row r="50" spans="1:11" ht="25.5">
      <c r="A50" s="423">
        <v>42</v>
      </c>
      <c r="B50" s="531" t="s">
        <v>765</v>
      </c>
      <c r="C50" s="306" t="s">
        <v>315</v>
      </c>
      <c r="D50" s="306" t="s">
        <v>706</v>
      </c>
      <c r="E50" s="458">
        <v>55</v>
      </c>
      <c r="F50" s="549">
        <v>350</v>
      </c>
      <c r="G50" s="556" t="s">
        <v>782</v>
      </c>
      <c r="H50" s="306" t="s">
        <v>772</v>
      </c>
      <c r="I50" s="306" t="s">
        <v>773</v>
      </c>
      <c r="J50" s="560"/>
      <c r="K50" s="561"/>
    </row>
    <row r="51" spans="1:11" ht="25.5">
      <c r="A51" s="304">
        <v>43</v>
      </c>
      <c r="B51" s="531" t="s">
        <v>766</v>
      </c>
      <c r="C51" s="306" t="s">
        <v>315</v>
      </c>
      <c r="D51" s="306" t="s">
        <v>706</v>
      </c>
      <c r="E51" s="458">
        <v>55</v>
      </c>
      <c r="F51" s="549">
        <v>400</v>
      </c>
      <c r="G51" s="556" t="s">
        <v>783</v>
      </c>
      <c r="H51" s="306" t="s">
        <v>774</v>
      </c>
      <c r="I51" s="306" t="s">
        <v>775</v>
      </c>
      <c r="J51" s="560"/>
      <c r="K51" s="561"/>
    </row>
    <row r="52" spans="1:11" ht="38.25">
      <c r="A52" s="423">
        <v>44</v>
      </c>
      <c r="B52" s="531" t="s">
        <v>767</v>
      </c>
      <c r="C52" s="306" t="s">
        <v>315</v>
      </c>
      <c r="D52" s="306" t="s">
        <v>706</v>
      </c>
      <c r="E52" s="458">
        <v>94.1</v>
      </c>
      <c r="F52" s="549">
        <v>500</v>
      </c>
      <c r="G52" s="556" t="s">
        <v>784</v>
      </c>
      <c r="H52" s="306" t="s">
        <v>776</v>
      </c>
      <c r="I52" s="306" t="s">
        <v>777</v>
      </c>
      <c r="J52" s="560"/>
      <c r="K52" s="561"/>
    </row>
    <row r="53" spans="1:11" ht="25.5">
      <c r="A53" s="423">
        <v>45</v>
      </c>
      <c r="B53" s="531" t="s">
        <v>768</v>
      </c>
      <c r="C53" s="306" t="s">
        <v>315</v>
      </c>
      <c r="D53" s="306" t="s">
        <v>706</v>
      </c>
      <c r="E53" s="458">
        <v>84</v>
      </c>
      <c r="F53" s="549">
        <v>1237.5</v>
      </c>
      <c r="G53" s="556" t="s">
        <v>785</v>
      </c>
      <c r="H53" s="306" t="s">
        <v>778</v>
      </c>
      <c r="I53" s="306" t="s">
        <v>779</v>
      </c>
      <c r="J53" s="562"/>
      <c r="K53" s="561"/>
    </row>
    <row r="54" spans="1:11" ht="25.5">
      <c r="A54" s="304">
        <v>46</v>
      </c>
      <c r="B54" s="531" t="s">
        <v>848</v>
      </c>
      <c r="C54" s="306" t="s">
        <v>315</v>
      </c>
      <c r="D54" s="306" t="s">
        <v>706</v>
      </c>
      <c r="E54" s="458">
        <v>219</v>
      </c>
      <c r="F54" s="549">
        <v>800</v>
      </c>
      <c r="G54" s="556" t="s">
        <v>849</v>
      </c>
      <c r="H54" s="306" t="s">
        <v>788</v>
      </c>
      <c r="I54" s="306" t="s">
        <v>789</v>
      </c>
      <c r="J54" s="562"/>
      <c r="K54" s="561"/>
    </row>
    <row r="55" spans="1:11" ht="25.5">
      <c r="A55" s="423">
        <v>47</v>
      </c>
      <c r="B55" s="531" t="s">
        <v>850</v>
      </c>
      <c r="C55" s="306" t="s">
        <v>315</v>
      </c>
      <c r="D55" s="306" t="s">
        <v>706</v>
      </c>
      <c r="E55" s="458">
        <v>100</v>
      </c>
      <c r="F55" s="549">
        <v>350</v>
      </c>
      <c r="G55" s="556" t="s">
        <v>851</v>
      </c>
      <c r="H55" s="306" t="s">
        <v>790</v>
      </c>
      <c r="I55" s="306" t="s">
        <v>852</v>
      </c>
      <c r="J55" s="562"/>
      <c r="K55" s="561"/>
    </row>
    <row r="56" spans="1:11" ht="25.5">
      <c r="A56" s="423">
        <v>48</v>
      </c>
      <c r="B56" s="531" t="s">
        <v>853</v>
      </c>
      <c r="C56" s="306" t="s">
        <v>315</v>
      </c>
      <c r="D56" s="306" t="s">
        <v>316</v>
      </c>
      <c r="E56" s="458">
        <v>70</v>
      </c>
      <c r="F56" s="549">
        <v>250</v>
      </c>
      <c r="G56" s="556"/>
      <c r="H56" s="306"/>
      <c r="I56" s="306"/>
      <c r="J56" s="556" t="s">
        <v>854</v>
      </c>
      <c r="K56" s="561" t="s">
        <v>855</v>
      </c>
    </row>
    <row r="57" spans="1:11" ht="25.5">
      <c r="A57" s="304">
        <v>49</v>
      </c>
      <c r="B57" s="531" t="s">
        <v>853</v>
      </c>
      <c r="C57" s="306" t="s">
        <v>315</v>
      </c>
      <c r="D57" s="306" t="s">
        <v>316</v>
      </c>
      <c r="E57" s="458">
        <v>70</v>
      </c>
      <c r="F57" s="549">
        <v>250</v>
      </c>
      <c r="G57" s="556"/>
      <c r="H57" s="306"/>
      <c r="I57" s="306"/>
      <c r="J57" s="556" t="s">
        <v>856</v>
      </c>
      <c r="K57" s="561" t="s">
        <v>857</v>
      </c>
    </row>
    <row r="58" spans="1:11" ht="38.25">
      <c r="A58" s="423">
        <v>50</v>
      </c>
      <c r="B58" s="531" t="s">
        <v>858</v>
      </c>
      <c r="C58" s="306" t="s">
        <v>315</v>
      </c>
      <c r="D58" s="306" t="s">
        <v>316</v>
      </c>
      <c r="E58" s="458">
        <v>60</v>
      </c>
      <c r="F58" s="549">
        <v>600</v>
      </c>
      <c r="G58" s="556" t="s">
        <v>859</v>
      </c>
      <c r="H58" s="306" t="s">
        <v>860</v>
      </c>
      <c r="I58" s="306" t="s">
        <v>861</v>
      </c>
      <c r="J58" s="562"/>
      <c r="K58" s="561"/>
    </row>
    <row r="59" spans="1:11" ht="15">
      <c r="A59" s="423">
        <v>51</v>
      </c>
      <c r="B59" s="531" t="s">
        <v>890</v>
      </c>
      <c r="C59" s="306" t="s">
        <v>315</v>
      </c>
      <c r="D59" s="306" t="s">
        <v>316</v>
      </c>
      <c r="E59" s="458">
        <v>90</v>
      </c>
      <c r="F59" s="549">
        <v>750</v>
      </c>
      <c r="G59" s="563" t="s">
        <v>891</v>
      </c>
      <c r="H59" s="306" t="s">
        <v>717</v>
      </c>
      <c r="I59" s="306" t="s">
        <v>892</v>
      </c>
      <c r="J59" s="562"/>
      <c r="K59" s="561"/>
    </row>
    <row r="60" spans="1:11" ht="27" customHeight="1">
      <c r="A60" s="304">
        <v>52</v>
      </c>
      <c r="B60" s="531" t="s">
        <v>862</v>
      </c>
      <c r="C60" s="306" t="s">
        <v>315</v>
      </c>
      <c r="D60" s="306" t="s">
        <v>316</v>
      </c>
      <c r="E60" s="458">
        <v>41</v>
      </c>
      <c r="F60" s="549">
        <v>625</v>
      </c>
      <c r="G60" s="556" t="s">
        <v>863</v>
      </c>
      <c r="H60" s="306" t="s">
        <v>746</v>
      </c>
      <c r="I60" s="306" t="s">
        <v>864</v>
      </c>
      <c r="J60" s="562"/>
      <c r="K60" s="561"/>
    </row>
    <row r="61" spans="1:11" ht="25.5">
      <c r="A61" s="423">
        <v>53</v>
      </c>
      <c r="B61" s="531" t="s">
        <v>1138</v>
      </c>
      <c r="C61" s="306" t="s">
        <v>315</v>
      </c>
      <c r="D61" s="306" t="s">
        <v>901</v>
      </c>
      <c r="E61" s="458">
        <v>136</v>
      </c>
      <c r="F61" s="549">
        <v>625</v>
      </c>
      <c r="G61" s="556" t="s">
        <v>1135</v>
      </c>
      <c r="H61" s="306" t="s">
        <v>1136</v>
      </c>
      <c r="I61" s="306" t="s">
        <v>1137</v>
      </c>
      <c r="J61" s="560"/>
      <c r="K61" s="561"/>
    </row>
    <row r="62" spans="1:11" ht="25.5">
      <c r="A62" s="423">
        <v>54</v>
      </c>
      <c r="B62" s="531" t="s">
        <v>865</v>
      </c>
      <c r="C62" s="306" t="s">
        <v>315</v>
      </c>
      <c r="D62" s="306" t="s">
        <v>316</v>
      </c>
      <c r="E62" s="458">
        <v>147</v>
      </c>
      <c r="F62" s="549">
        <v>400</v>
      </c>
      <c r="G62" s="556" t="s">
        <v>866</v>
      </c>
      <c r="H62" s="306" t="s">
        <v>311</v>
      </c>
      <c r="I62" s="306" t="s">
        <v>867</v>
      </c>
      <c r="J62" s="560"/>
      <c r="K62" s="561"/>
    </row>
    <row r="63" spans="1:11" ht="25.5">
      <c r="A63" s="304">
        <v>55</v>
      </c>
      <c r="B63" s="531" t="s">
        <v>868</v>
      </c>
      <c r="C63" s="306" t="s">
        <v>315</v>
      </c>
      <c r="D63" s="306" t="s">
        <v>316</v>
      </c>
      <c r="E63" s="458">
        <v>65</v>
      </c>
      <c r="F63" s="549">
        <v>625</v>
      </c>
      <c r="G63" s="556" t="s">
        <v>869</v>
      </c>
      <c r="H63" s="306" t="s">
        <v>311</v>
      </c>
      <c r="I63" s="306" t="s">
        <v>870</v>
      </c>
      <c r="J63" s="560"/>
      <c r="K63" s="561"/>
    </row>
    <row r="64" spans="1:11" ht="25.5">
      <c r="A64" s="423">
        <v>56</v>
      </c>
      <c r="B64" s="531" t="s">
        <v>871</v>
      </c>
      <c r="C64" s="306" t="s">
        <v>315</v>
      </c>
      <c r="D64" s="306" t="s">
        <v>316</v>
      </c>
      <c r="E64" s="458">
        <v>102.8</v>
      </c>
      <c r="F64" s="549">
        <v>1250</v>
      </c>
      <c r="G64" s="556" t="s">
        <v>872</v>
      </c>
      <c r="H64" s="306" t="s">
        <v>873</v>
      </c>
      <c r="I64" s="306" t="s">
        <v>874</v>
      </c>
      <c r="J64" s="560"/>
      <c r="K64" s="561"/>
    </row>
    <row r="65" spans="1:11" ht="25.5">
      <c r="A65" s="423">
        <v>57</v>
      </c>
      <c r="B65" s="531" t="s">
        <v>875</v>
      </c>
      <c r="C65" s="306" t="s">
        <v>315</v>
      </c>
      <c r="D65" s="306" t="s">
        <v>316</v>
      </c>
      <c r="E65" s="458">
        <v>133.5</v>
      </c>
      <c r="F65" s="549">
        <v>625</v>
      </c>
      <c r="G65" s="556"/>
      <c r="H65" s="306"/>
      <c r="I65" s="306"/>
      <c r="J65" s="560" t="s">
        <v>876</v>
      </c>
      <c r="K65" s="561" t="s">
        <v>877</v>
      </c>
    </row>
    <row r="66" spans="1:11" ht="25.5">
      <c r="A66" s="304">
        <v>58</v>
      </c>
      <c r="B66" s="531" t="s">
        <v>900</v>
      </c>
      <c r="C66" s="306" t="s">
        <v>315</v>
      </c>
      <c r="D66" s="306" t="s">
        <v>901</v>
      </c>
      <c r="E66" s="458">
        <v>72</v>
      </c>
      <c r="F66" s="549">
        <v>625</v>
      </c>
      <c r="G66" s="556"/>
      <c r="H66" s="306"/>
      <c r="I66" s="306"/>
      <c r="J66" s="560" t="s">
        <v>902</v>
      </c>
      <c r="K66" s="561" t="s">
        <v>903</v>
      </c>
    </row>
    <row r="67" spans="1:11" ht="30">
      <c r="A67" s="423">
        <v>59</v>
      </c>
      <c r="B67" s="532" t="s">
        <v>837</v>
      </c>
      <c r="C67" s="532" t="s">
        <v>315</v>
      </c>
      <c r="D67" s="532" t="s">
        <v>706</v>
      </c>
      <c r="E67" s="564">
        <v>65.8</v>
      </c>
      <c r="F67" s="564">
        <v>600</v>
      </c>
      <c r="G67" s="565" t="s">
        <v>838</v>
      </c>
      <c r="H67" s="566" t="s">
        <v>839</v>
      </c>
      <c r="I67" s="566" t="s">
        <v>840</v>
      </c>
      <c r="J67" s="565"/>
      <c r="K67" s="532"/>
    </row>
    <row r="68" spans="1:11" ht="15">
      <c r="A68" s="423">
        <v>60</v>
      </c>
      <c r="B68" s="532" t="s">
        <v>841</v>
      </c>
      <c r="C68" s="532" t="s">
        <v>315</v>
      </c>
      <c r="D68" s="532" t="s">
        <v>706</v>
      </c>
      <c r="E68" s="567">
        <v>50</v>
      </c>
      <c r="F68" s="564">
        <v>830</v>
      </c>
      <c r="G68" s="565" t="s">
        <v>842</v>
      </c>
      <c r="H68" s="566"/>
      <c r="I68" s="566"/>
      <c r="J68" s="565" t="s">
        <v>842</v>
      </c>
      <c r="K68" s="532" t="s">
        <v>843</v>
      </c>
    </row>
    <row r="69" spans="1:11" ht="30">
      <c r="A69" s="304">
        <v>61</v>
      </c>
      <c r="B69" s="306" t="s">
        <v>878</v>
      </c>
      <c r="C69" s="532" t="s">
        <v>315</v>
      </c>
      <c r="D69" s="532" t="s">
        <v>706</v>
      </c>
      <c r="E69" s="469">
        <v>134.26</v>
      </c>
      <c r="F69" s="469">
        <v>1650</v>
      </c>
      <c r="G69" s="459" t="s">
        <v>879</v>
      </c>
      <c r="H69" s="307" t="s">
        <v>880</v>
      </c>
      <c r="I69" s="307" t="s">
        <v>881</v>
      </c>
      <c r="J69" s="434"/>
      <c r="K69" s="306"/>
    </row>
    <row r="70" spans="1:11" ht="25.5">
      <c r="A70" s="423">
        <v>62</v>
      </c>
      <c r="B70" s="531" t="s">
        <v>1133</v>
      </c>
      <c r="C70" s="532" t="s">
        <v>315</v>
      </c>
      <c r="D70" s="532" t="s">
        <v>990</v>
      </c>
      <c r="E70" s="469">
        <v>112.5</v>
      </c>
      <c r="F70" s="469">
        <v>625</v>
      </c>
      <c r="G70" s="568">
        <v>61002004053</v>
      </c>
      <c r="H70" s="307" t="s">
        <v>746</v>
      </c>
      <c r="I70" s="307" t="s">
        <v>1134</v>
      </c>
      <c r="J70" s="434"/>
      <c r="K70" s="306"/>
    </row>
    <row r="71" spans="1:11" ht="15">
      <c r="A71" s="423">
        <v>63</v>
      </c>
      <c r="B71" s="531" t="s">
        <v>897</v>
      </c>
      <c r="C71" s="532" t="s">
        <v>315</v>
      </c>
      <c r="D71" s="569" t="s">
        <v>899</v>
      </c>
      <c r="E71" s="568">
        <v>80.3</v>
      </c>
      <c r="F71" s="568">
        <v>650</v>
      </c>
      <c r="G71" s="568">
        <v>33001022458</v>
      </c>
      <c r="H71" s="569" t="s">
        <v>893</v>
      </c>
      <c r="I71" s="569" t="s">
        <v>894</v>
      </c>
      <c r="J71" s="570"/>
      <c r="K71" s="570"/>
    </row>
    <row r="72" spans="1:11" ht="51">
      <c r="A72" s="304">
        <v>64</v>
      </c>
      <c r="B72" s="531" t="s">
        <v>898</v>
      </c>
      <c r="C72" s="532" t="s">
        <v>315</v>
      </c>
      <c r="D72" s="569" t="s">
        <v>899</v>
      </c>
      <c r="E72" s="568">
        <v>50</v>
      </c>
      <c r="F72" s="568">
        <v>500</v>
      </c>
      <c r="G72" s="568">
        <v>61006012731</v>
      </c>
      <c r="H72" s="569" t="s">
        <v>895</v>
      </c>
      <c r="I72" s="569" t="s">
        <v>896</v>
      </c>
      <c r="J72" s="570"/>
      <c r="K72" s="570"/>
    </row>
    <row r="73" spans="1:11" ht="25.5">
      <c r="A73" s="423">
        <v>65</v>
      </c>
      <c r="B73" s="531" t="s">
        <v>904</v>
      </c>
      <c r="C73" s="532" t="s">
        <v>315</v>
      </c>
      <c r="D73" s="569" t="s">
        <v>899</v>
      </c>
      <c r="E73" s="568">
        <v>70.3</v>
      </c>
      <c r="F73" s="568">
        <v>625</v>
      </c>
      <c r="G73" s="568">
        <v>13001000902</v>
      </c>
      <c r="H73" s="570" t="s">
        <v>882</v>
      </c>
      <c r="I73" s="570" t="s">
        <v>905</v>
      </c>
      <c r="J73" s="570"/>
      <c r="K73" s="570"/>
    </row>
    <row r="74" spans="1:11" ht="25.5">
      <c r="A74" s="304">
        <v>66</v>
      </c>
      <c r="B74" s="531" t="s">
        <v>921</v>
      </c>
      <c r="C74" s="532" t="s">
        <v>315</v>
      </c>
      <c r="D74" s="532" t="s">
        <v>706</v>
      </c>
      <c r="E74" s="451">
        <v>110</v>
      </c>
      <c r="F74" s="451">
        <v>500</v>
      </c>
      <c r="G74" s="451">
        <v>3760818</v>
      </c>
      <c r="H74" s="299" t="s">
        <v>922</v>
      </c>
      <c r="I74" s="299" t="s">
        <v>923</v>
      </c>
      <c r="J74" s="299"/>
      <c r="K74" s="299"/>
    </row>
    <row r="75" spans="1:11" ht="25.5">
      <c r="A75" s="423">
        <v>67</v>
      </c>
      <c r="B75" s="531" t="s">
        <v>989</v>
      </c>
      <c r="C75" s="532" t="s">
        <v>315</v>
      </c>
      <c r="D75" s="532" t="s">
        <v>990</v>
      </c>
      <c r="E75" s="451">
        <v>100</v>
      </c>
      <c r="F75" s="451">
        <v>625</v>
      </c>
      <c r="G75" s="299"/>
      <c r="H75" s="299"/>
      <c r="I75" s="299"/>
      <c r="J75" s="299">
        <v>31001006950</v>
      </c>
      <c r="K75" s="299" t="s">
        <v>991</v>
      </c>
    </row>
    <row r="76" spans="1:11" ht="45">
      <c r="A76" s="423">
        <v>68</v>
      </c>
      <c r="B76" s="306" t="s">
        <v>345</v>
      </c>
      <c r="C76" s="532" t="s">
        <v>315</v>
      </c>
      <c r="D76" s="532" t="s">
        <v>990</v>
      </c>
      <c r="E76" s="451">
        <v>1628</v>
      </c>
      <c r="F76" s="451">
        <f>1628*15*1.66</f>
        <v>40537.199999999997</v>
      </c>
      <c r="G76" s="299"/>
      <c r="H76" s="299"/>
      <c r="I76" s="299"/>
      <c r="J76" s="299">
        <v>205283637</v>
      </c>
      <c r="K76" s="299" t="s">
        <v>500</v>
      </c>
    </row>
    <row r="77" spans="1:11" ht="15">
      <c r="A77" s="304"/>
      <c r="B77" s="305"/>
      <c r="C77" s="305"/>
      <c r="D77" s="305"/>
      <c r="E77" s="305"/>
      <c r="F77" s="471"/>
      <c r="G77" s="472"/>
      <c r="H77" s="305"/>
      <c r="I77" s="305"/>
      <c r="J77" s="305"/>
      <c r="K77" s="305"/>
    </row>
    <row r="78" spans="1:11" ht="15">
      <c r="A78" s="423"/>
      <c r="B78" s="299"/>
      <c r="C78" s="299"/>
      <c r="D78" s="299"/>
      <c r="E78" s="299"/>
      <c r="F78" s="299"/>
      <c r="G78" s="299"/>
      <c r="H78" s="299"/>
      <c r="I78" s="299"/>
      <c r="J78" s="299"/>
      <c r="K78" s="299"/>
    </row>
    <row r="79" spans="1:11" ht="15">
      <c r="A79" s="304"/>
      <c r="B79" s="305"/>
      <c r="C79" s="305"/>
      <c r="D79" s="305"/>
      <c r="E79" s="305"/>
      <c r="F79" s="471"/>
      <c r="G79" s="472"/>
      <c r="H79" s="305"/>
      <c r="I79" s="305"/>
      <c r="J79" s="305"/>
      <c r="K79" s="305"/>
    </row>
    <row r="80" spans="1:11" ht="15">
      <c r="A80" s="308"/>
      <c r="B80" s="22"/>
      <c r="C80" s="22"/>
      <c r="D80" s="22"/>
      <c r="E80" s="22"/>
      <c r="F80" s="22"/>
      <c r="G80" s="22"/>
      <c r="H80" s="22"/>
      <c r="I80" s="22"/>
      <c r="J80" s="22"/>
      <c r="K80" s="22"/>
    </row>
    <row r="81" spans="1:11" ht="15">
      <c r="A81" s="308"/>
      <c r="B81" s="22"/>
      <c r="C81" s="22"/>
      <c r="D81" s="22"/>
      <c r="E81" s="22"/>
      <c r="F81" s="22"/>
      <c r="G81" s="22"/>
      <c r="H81" s="22"/>
      <c r="I81" s="22"/>
      <c r="J81" s="22"/>
      <c r="K81" s="22"/>
    </row>
    <row r="82" spans="1:11" ht="15">
      <c r="A82" s="308"/>
      <c r="B82" s="22"/>
      <c r="C82" s="22"/>
      <c r="D82" s="22"/>
      <c r="E82" s="22"/>
      <c r="F82" s="22"/>
      <c r="G82" s="22"/>
      <c r="H82" s="22"/>
      <c r="I82" s="22"/>
      <c r="J82" s="22"/>
      <c r="K82" s="22"/>
    </row>
    <row r="83" spans="1:11" ht="15">
      <c r="A83" s="308"/>
      <c r="B83" s="84" t="s">
        <v>445</v>
      </c>
      <c r="C83" s="2"/>
      <c r="D83" s="2"/>
      <c r="E83" s="5"/>
      <c r="F83" s="2"/>
      <c r="G83" s="2"/>
      <c r="H83" s="2"/>
      <c r="I83" s="2"/>
      <c r="J83" s="2"/>
      <c r="K83" s="2"/>
    </row>
    <row r="84" spans="1:11" ht="15">
      <c r="A84" s="308"/>
      <c r="B84" s="2"/>
      <c r="C84" s="589"/>
      <c r="D84" s="589"/>
      <c r="F84" s="83"/>
      <c r="G84" s="86"/>
    </row>
    <row r="85" spans="1:11" ht="15">
      <c r="A85" s="308"/>
      <c r="B85" s="2"/>
      <c r="C85" s="82" t="s">
        <v>125</v>
      </c>
      <c r="D85" s="2"/>
      <c r="F85" s="12" t="s">
        <v>130</v>
      </c>
    </row>
    <row r="86" spans="1:11" ht="15">
      <c r="A86" s="308"/>
      <c r="B86" s="2"/>
      <c r="C86" s="2"/>
      <c r="D86" s="2"/>
      <c r="F86" s="2" t="s">
        <v>126</v>
      </c>
    </row>
    <row r="87" spans="1:11" ht="15">
      <c r="A87" s="590"/>
      <c r="B87" s="2"/>
      <c r="C87" s="77" t="s">
        <v>477</v>
      </c>
    </row>
    <row r="88" spans="1:11">
      <c r="A88" s="590"/>
    </row>
  </sheetData>
  <mergeCells count="3">
    <mergeCell ref="K2:L2"/>
    <mergeCell ref="C84:D84"/>
    <mergeCell ref="A87:A88"/>
  </mergeCells>
  <phoneticPr fontId="37" type="noConversion"/>
  <pageMargins left="0.32" right="0.17" top="0.27" bottom="0.25" header="0.17" footer="0.16"/>
  <pageSetup scale="6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view="pageBreakPreview" zoomScale="70" zoomScaleSheetLayoutView="70" workbookViewId="0">
      <selection activeCell="L3" sqref="L3"/>
    </sheetView>
  </sheetViews>
  <sheetFormatPr defaultRowHeight="12.75"/>
  <cols>
    <col min="1" max="1" width="11.7109375" style="214" customWidth="1"/>
    <col min="2" max="2" width="21.140625" style="214" customWidth="1"/>
    <col min="3" max="3" width="21.5703125" style="214" customWidth="1"/>
    <col min="4" max="4" width="19.140625" style="214" customWidth="1"/>
    <col min="5" max="5" width="15.140625" style="214" customWidth="1"/>
    <col min="6" max="6" width="20.85546875" style="214" customWidth="1"/>
    <col min="7" max="7" width="23.85546875" style="214" customWidth="1"/>
    <col min="8" max="8" width="19" style="214" customWidth="1"/>
    <col min="9" max="9" width="21.140625" style="214" customWidth="1"/>
    <col min="10" max="10" width="17" style="214" customWidth="1"/>
    <col min="11" max="11" width="21.5703125" style="214" customWidth="1"/>
    <col min="12" max="12" width="24.42578125" style="214" customWidth="1"/>
    <col min="13" max="16384" width="9.140625" style="214"/>
  </cols>
  <sheetData>
    <row r="1" spans="1:13" customFormat="1" ht="15">
      <c r="A1" s="168" t="s">
        <v>306</v>
      </c>
      <c r="B1" s="168"/>
      <c r="C1" s="169"/>
      <c r="D1" s="169"/>
      <c r="E1" s="169"/>
      <c r="F1" s="169"/>
      <c r="G1" s="169"/>
      <c r="H1" s="169"/>
      <c r="I1" s="169"/>
      <c r="J1" s="169"/>
      <c r="K1" s="175"/>
      <c r="L1" s="94" t="s">
        <v>447</v>
      </c>
    </row>
    <row r="2" spans="1:13" customFormat="1" ht="15">
      <c r="A2" s="136" t="s">
        <v>478</v>
      </c>
      <c r="B2" s="136"/>
      <c r="C2" s="169"/>
      <c r="D2" s="169"/>
      <c r="E2" s="169"/>
      <c r="F2" s="169"/>
      <c r="G2" s="169"/>
      <c r="H2" s="169"/>
      <c r="I2" s="169"/>
      <c r="J2" s="169"/>
      <c r="K2" s="175"/>
      <c r="L2" s="583" t="s">
        <v>1139</v>
      </c>
      <c r="M2" s="584"/>
    </row>
    <row r="3" spans="1:13" customFormat="1" ht="15">
      <c r="A3" s="169"/>
      <c r="B3" s="169"/>
      <c r="C3" s="169"/>
      <c r="D3" s="169"/>
      <c r="E3" s="169"/>
      <c r="F3" s="169"/>
      <c r="G3" s="169"/>
      <c r="H3" s="169"/>
      <c r="I3" s="169"/>
      <c r="J3" s="169"/>
      <c r="K3" s="172"/>
      <c r="L3" s="172"/>
      <c r="M3" s="214"/>
    </row>
    <row r="4" spans="1:13" customFormat="1" ht="15">
      <c r="A4" s="147" t="s">
        <v>131</v>
      </c>
      <c r="B4" s="92"/>
      <c r="C4" s="92"/>
      <c r="D4" s="92"/>
      <c r="E4" s="93"/>
      <c r="F4" s="178"/>
      <c r="G4" s="169"/>
      <c r="H4" s="169"/>
      <c r="I4" s="169"/>
      <c r="J4" s="169"/>
      <c r="K4" s="169"/>
      <c r="L4" s="169"/>
    </row>
    <row r="5" spans="1:13" ht="15">
      <c r="A5" s="126" t="s">
        <v>786</v>
      </c>
      <c r="B5" s="247"/>
      <c r="C5" s="96"/>
      <c r="D5" s="96"/>
      <c r="E5" s="96"/>
      <c r="F5" s="248"/>
      <c r="G5" s="249"/>
      <c r="H5" s="249"/>
      <c r="I5" s="249"/>
      <c r="J5" s="249"/>
      <c r="K5" s="249"/>
      <c r="L5" s="248"/>
    </row>
    <row r="6" spans="1:13" customFormat="1" ht="13.5">
      <c r="A6" s="173"/>
      <c r="B6" s="173"/>
      <c r="C6" s="174"/>
      <c r="D6" s="174"/>
      <c r="E6" s="174"/>
      <c r="F6" s="169"/>
      <c r="G6" s="169"/>
      <c r="H6" s="169"/>
      <c r="I6" s="169"/>
      <c r="J6" s="169"/>
      <c r="K6" s="169"/>
      <c r="L6" s="169"/>
    </row>
    <row r="7" spans="1:13" customFormat="1" ht="60">
      <c r="A7" s="181" t="s">
        <v>410</v>
      </c>
      <c r="B7" s="165" t="s">
        <v>105</v>
      </c>
      <c r="C7" s="167" t="s">
        <v>101</v>
      </c>
      <c r="D7" s="167" t="s">
        <v>102</v>
      </c>
      <c r="E7" s="167" t="s">
        <v>211</v>
      </c>
      <c r="F7" s="167" t="s">
        <v>104</v>
      </c>
      <c r="G7" s="167" t="s">
        <v>247</v>
      </c>
      <c r="H7" s="167" t="s">
        <v>249</v>
      </c>
      <c r="I7" s="167" t="s">
        <v>243</v>
      </c>
      <c r="J7" s="167" t="s">
        <v>244</v>
      </c>
      <c r="K7" s="167" t="s">
        <v>256</v>
      </c>
      <c r="L7" s="167" t="s">
        <v>245</v>
      </c>
    </row>
    <row r="8" spans="1:13" customFormat="1" ht="15">
      <c r="A8" s="165">
        <v>1</v>
      </c>
      <c r="B8" s="165">
        <v>2</v>
      </c>
      <c r="C8" s="167">
        <v>3</v>
      </c>
      <c r="D8" s="165">
        <v>4</v>
      </c>
      <c r="E8" s="167">
        <v>5</v>
      </c>
      <c r="F8" s="165">
        <v>6</v>
      </c>
      <c r="G8" s="167">
        <v>7</v>
      </c>
      <c r="H8" s="165">
        <v>8</v>
      </c>
      <c r="I8" s="165">
        <v>9</v>
      </c>
      <c r="J8" s="165">
        <v>10</v>
      </c>
      <c r="K8" s="167">
        <v>11</v>
      </c>
      <c r="L8" s="167">
        <v>12</v>
      </c>
    </row>
    <row r="9" spans="1:13" customFormat="1" ht="28.5">
      <c r="A9" s="80">
        <v>1</v>
      </c>
      <c r="B9" s="435" t="s">
        <v>833</v>
      </c>
      <c r="C9" s="432" t="s">
        <v>834</v>
      </c>
      <c r="D9" s="432" t="s">
        <v>835</v>
      </c>
      <c r="E9" s="433">
        <v>2004</v>
      </c>
      <c r="F9" s="433" t="s">
        <v>836</v>
      </c>
      <c r="G9" s="320">
        <v>500</v>
      </c>
      <c r="H9" s="321" t="s">
        <v>830</v>
      </c>
      <c r="I9" s="322" t="s">
        <v>831</v>
      </c>
      <c r="J9" s="322" t="s">
        <v>832</v>
      </c>
      <c r="K9" s="246"/>
      <c r="L9" s="25"/>
    </row>
    <row r="10" spans="1:13" customFormat="1" ht="32.25" customHeight="1">
      <c r="A10" s="80">
        <v>2</v>
      </c>
      <c r="B10" s="435" t="s">
        <v>833</v>
      </c>
      <c r="C10" s="470" t="s">
        <v>924</v>
      </c>
      <c r="D10" s="470" t="s">
        <v>925</v>
      </c>
      <c r="E10" s="470">
        <v>2011</v>
      </c>
      <c r="F10" s="470" t="s">
        <v>926</v>
      </c>
      <c r="G10" s="470">
        <v>1000</v>
      </c>
      <c r="H10" s="214"/>
      <c r="I10" s="470"/>
      <c r="J10" s="470"/>
      <c r="K10" s="470">
        <v>208023632</v>
      </c>
      <c r="L10" s="25" t="s">
        <v>927</v>
      </c>
    </row>
    <row r="11" spans="1:13" customFormat="1" ht="32.25" customHeight="1">
      <c r="A11" s="80">
        <v>3</v>
      </c>
      <c r="B11" s="316"/>
      <c r="C11" s="317"/>
      <c r="D11" s="318"/>
      <c r="E11" s="319"/>
      <c r="F11" s="319"/>
      <c r="G11" s="320"/>
      <c r="H11" s="321"/>
      <c r="I11" s="317"/>
      <c r="J11" s="317"/>
      <c r="K11" s="246"/>
      <c r="L11" s="25"/>
    </row>
    <row r="12" spans="1:13" customFormat="1" ht="32.25" customHeight="1">
      <c r="A12" s="80">
        <v>4</v>
      </c>
      <c r="B12" s="316"/>
      <c r="C12" s="317"/>
      <c r="D12" s="318"/>
      <c r="E12" s="319"/>
      <c r="F12" s="319"/>
      <c r="G12" s="320"/>
      <c r="H12" s="321"/>
      <c r="I12" s="317"/>
      <c r="J12" s="317"/>
      <c r="K12" s="246"/>
      <c r="L12" s="25"/>
    </row>
    <row r="13" spans="1:13" customFormat="1" ht="32.25" customHeight="1">
      <c r="A13" s="80">
        <v>5</v>
      </c>
      <c r="B13" s="316"/>
      <c r="C13" s="317"/>
      <c r="D13" s="318"/>
      <c r="E13" s="319"/>
      <c r="F13" s="319"/>
      <c r="G13" s="320"/>
      <c r="H13" s="321"/>
      <c r="I13" s="322"/>
      <c r="J13" s="322"/>
      <c r="K13" s="246"/>
      <c r="L13" s="25"/>
    </row>
    <row r="14" spans="1:13" customFormat="1" ht="15">
      <c r="A14" s="80" t="s">
        <v>138</v>
      </c>
      <c r="B14" s="80"/>
      <c r="C14" s="25"/>
      <c r="D14" s="25"/>
      <c r="E14" s="25"/>
      <c r="F14" s="25"/>
      <c r="G14" s="25"/>
      <c r="H14" s="25"/>
      <c r="I14" s="246"/>
      <c r="J14" s="246"/>
      <c r="K14" s="246"/>
      <c r="L14" s="25"/>
    </row>
    <row r="15" spans="1:13">
      <c r="A15" s="250"/>
      <c r="B15" s="250"/>
      <c r="C15" s="250"/>
      <c r="D15" s="250"/>
      <c r="E15" s="250"/>
      <c r="F15" s="250"/>
      <c r="G15" s="250"/>
      <c r="H15" s="250"/>
      <c r="I15" s="250"/>
      <c r="J15" s="250"/>
      <c r="K15" s="250"/>
      <c r="L15" s="250"/>
    </row>
    <row r="16" spans="1:13">
      <c r="A16" s="251"/>
      <c r="B16" s="251"/>
      <c r="C16" s="250"/>
      <c r="D16" s="250"/>
      <c r="E16" s="250"/>
      <c r="F16" s="250"/>
      <c r="G16" s="250"/>
      <c r="H16" s="250"/>
      <c r="I16" s="250"/>
      <c r="J16" s="250"/>
      <c r="K16" s="250"/>
      <c r="L16" s="250"/>
    </row>
    <row r="17" spans="1:12" ht="15">
      <c r="A17" s="112"/>
      <c r="B17" s="112"/>
      <c r="C17" s="215" t="s">
        <v>445</v>
      </c>
      <c r="D17" s="112"/>
      <c r="E17" s="112"/>
      <c r="F17" s="108"/>
      <c r="G17" s="112"/>
      <c r="H17" s="112"/>
      <c r="I17" s="112"/>
      <c r="J17" s="112"/>
      <c r="K17" s="112"/>
      <c r="L17" s="112"/>
    </row>
    <row r="18" spans="1:12" ht="15">
      <c r="C18" s="112"/>
      <c r="D18" s="218" t="s">
        <v>125</v>
      </c>
      <c r="E18" s="112"/>
      <c r="G18" s="219" t="s">
        <v>130</v>
      </c>
    </row>
    <row r="19" spans="1:12" ht="15">
      <c r="C19" s="112"/>
      <c r="D19" s="220" t="s">
        <v>477</v>
      </c>
      <c r="E19" s="112"/>
      <c r="G19" s="112" t="s">
        <v>126</v>
      </c>
    </row>
    <row r="20" spans="1:12" ht="15">
      <c r="C20" s="112"/>
      <c r="D20" s="220"/>
    </row>
  </sheetData>
  <mergeCells count="1">
    <mergeCell ref="L2:M2"/>
  </mergeCells>
  <phoneticPr fontId="37" type="noConversion"/>
  <pageMargins left="0.7" right="0.7" top="0.75" bottom="0.75" header="0.3" footer="0.3"/>
  <pageSetup scale="5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view="pageBreakPreview" topLeftCell="A25" zoomScale="70" zoomScaleSheetLayoutView="70" workbookViewId="0">
      <selection activeCell="I3" sqref="I3"/>
    </sheetView>
  </sheetViews>
  <sheetFormatPr defaultRowHeight="12.75"/>
  <cols>
    <col min="1" max="1" width="11.7109375" style="214" customWidth="1"/>
    <col min="2" max="2" width="41.5703125" style="214" customWidth="1"/>
    <col min="3" max="3" width="19.140625" style="214" customWidth="1"/>
    <col min="4" max="4" width="23.7109375" style="214" customWidth="1"/>
    <col min="5" max="6" width="16.5703125" style="214" bestFit="1" customWidth="1"/>
    <col min="7" max="7" width="17" style="214" customWidth="1"/>
    <col min="8" max="8" width="19" style="214" customWidth="1"/>
    <col min="9" max="9" width="24.42578125" style="214" customWidth="1"/>
    <col min="10" max="16384" width="9.140625" style="214"/>
  </cols>
  <sheetData>
    <row r="1" spans="1:13" customFormat="1" ht="15">
      <c r="A1" s="168" t="s">
        <v>307</v>
      </c>
      <c r="B1" s="169"/>
      <c r="C1" s="169"/>
      <c r="D1" s="169"/>
      <c r="E1" s="169"/>
      <c r="F1" s="169"/>
      <c r="G1" s="169"/>
      <c r="H1" s="175"/>
      <c r="I1" s="94" t="s">
        <v>447</v>
      </c>
    </row>
    <row r="2" spans="1:13" customFormat="1" ht="15">
      <c r="A2" s="136" t="s">
        <v>478</v>
      </c>
      <c r="B2" s="169"/>
      <c r="C2" s="169"/>
      <c r="D2" s="169"/>
      <c r="E2" s="169"/>
      <c r="F2" s="169"/>
      <c r="G2" s="169"/>
      <c r="H2" s="175"/>
      <c r="I2" s="583" t="s">
        <v>1139</v>
      </c>
      <c r="J2" s="584"/>
    </row>
    <row r="3" spans="1:13" customFormat="1" ht="15">
      <c r="A3" s="169"/>
      <c r="B3" s="169"/>
      <c r="C3" s="169"/>
      <c r="D3" s="169"/>
      <c r="E3" s="169"/>
      <c r="F3" s="169"/>
      <c r="G3" s="169"/>
      <c r="H3" s="172"/>
      <c r="I3" s="172"/>
      <c r="M3" s="214"/>
    </row>
    <row r="4" spans="1:13" customFormat="1" ht="15">
      <c r="A4" s="147" t="s">
        <v>131</v>
      </c>
      <c r="B4" s="92"/>
      <c r="C4" s="92"/>
      <c r="D4" s="169"/>
      <c r="E4" s="169"/>
      <c r="F4" s="169"/>
      <c r="G4" s="169"/>
      <c r="H4" s="169"/>
      <c r="I4" s="178"/>
    </row>
    <row r="5" spans="1:13" ht="15">
      <c r="A5" s="126" t="s">
        <v>786</v>
      </c>
      <c r="B5" s="96"/>
      <c r="C5" s="96"/>
      <c r="D5" s="249"/>
      <c r="E5" s="249"/>
      <c r="F5" s="249"/>
      <c r="G5" s="249"/>
      <c r="H5" s="249"/>
      <c r="I5" s="248"/>
    </row>
    <row r="6" spans="1:13" customFormat="1" ht="13.5">
      <c r="A6" s="173"/>
      <c r="B6" s="174"/>
      <c r="C6" s="174"/>
      <c r="D6" s="169"/>
      <c r="E6" s="169"/>
      <c r="F6" s="169"/>
      <c r="G6" s="169"/>
      <c r="H6" s="169"/>
      <c r="I6" s="169"/>
    </row>
    <row r="7" spans="1:13" customFormat="1" ht="60">
      <c r="A7" s="181" t="s">
        <v>410</v>
      </c>
      <c r="B7" s="167" t="s">
        <v>241</v>
      </c>
      <c r="C7" s="167" t="s">
        <v>242</v>
      </c>
      <c r="D7" s="167" t="s">
        <v>247</v>
      </c>
      <c r="E7" s="167" t="s">
        <v>249</v>
      </c>
      <c r="F7" s="167" t="s">
        <v>243</v>
      </c>
      <c r="G7" s="167" t="s">
        <v>244</v>
      </c>
      <c r="H7" s="167" t="s">
        <v>256</v>
      </c>
      <c r="I7" s="167" t="s">
        <v>245</v>
      </c>
    </row>
    <row r="8" spans="1:13" customFormat="1" ht="15">
      <c r="A8" s="165">
        <v>1</v>
      </c>
      <c r="B8" s="165">
        <v>2</v>
      </c>
      <c r="C8" s="167">
        <v>3</v>
      </c>
      <c r="D8" s="165">
        <v>6</v>
      </c>
      <c r="E8" s="167">
        <v>7</v>
      </c>
      <c r="F8" s="165">
        <v>8</v>
      </c>
      <c r="G8" s="165">
        <v>9</v>
      </c>
      <c r="H8" s="165">
        <v>10</v>
      </c>
      <c r="I8" s="167">
        <v>11</v>
      </c>
    </row>
    <row r="9" spans="1:13" customFormat="1" ht="15">
      <c r="A9" s="80">
        <v>1</v>
      </c>
      <c r="B9" s="466" t="s">
        <v>791</v>
      </c>
      <c r="C9" s="25"/>
      <c r="D9" s="591">
        <v>10000</v>
      </c>
      <c r="E9" s="25"/>
      <c r="F9" s="246"/>
      <c r="G9" s="246"/>
      <c r="H9" s="468">
        <v>205177057</v>
      </c>
      <c r="I9" s="432" t="s">
        <v>829</v>
      </c>
    </row>
    <row r="10" spans="1:13" customFormat="1" ht="15">
      <c r="A10" s="80">
        <v>2</v>
      </c>
      <c r="B10" s="466" t="s">
        <v>792</v>
      </c>
      <c r="C10" s="25"/>
      <c r="D10" s="592"/>
      <c r="E10" s="25"/>
      <c r="F10" s="246"/>
      <c r="G10" s="246"/>
      <c r="H10" s="468">
        <v>205177057</v>
      </c>
      <c r="I10" s="432" t="s">
        <v>829</v>
      </c>
    </row>
    <row r="11" spans="1:13" customFormat="1" ht="15">
      <c r="A11" s="80">
        <v>3</v>
      </c>
      <c r="B11" s="466" t="s">
        <v>793</v>
      </c>
      <c r="C11" s="25"/>
      <c r="D11" s="592"/>
      <c r="E11" s="25"/>
      <c r="F11" s="246"/>
      <c r="G11" s="246"/>
      <c r="H11" s="468">
        <v>205177057</v>
      </c>
      <c r="I11" s="432" t="s">
        <v>829</v>
      </c>
    </row>
    <row r="12" spans="1:13" customFormat="1" ht="15">
      <c r="A12" s="80">
        <v>4</v>
      </c>
      <c r="B12" s="466" t="s">
        <v>794</v>
      </c>
      <c r="C12" s="25"/>
      <c r="D12" s="592"/>
      <c r="E12" s="25"/>
      <c r="F12" s="246"/>
      <c r="G12" s="246"/>
      <c r="H12" s="468">
        <v>205177057</v>
      </c>
      <c r="I12" s="432" t="s">
        <v>829</v>
      </c>
    </row>
    <row r="13" spans="1:13" customFormat="1" ht="15">
      <c r="A13" s="80">
        <v>5</v>
      </c>
      <c r="B13" s="466" t="s">
        <v>795</v>
      </c>
      <c r="C13" s="25"/>
      <c r="D13" s="592"/>
      <c r="E13" s="25"/>
      <c r="F13" s="246"/>
      <c r="G13" s="246"/>
      <c r="H13" s="468">
        <v>205177057</v>
      </c>
      <c r="I13" s="432" t="s">
        <v>829</v>
      </c>
    </row>
    <row r="14" spans="1:13" customFormat="1" ht="15">
      <c r="A14" s="80">
        <v>6</v>
      </c>
      <c r="B14" s="466" t="s">
        <v>796</v>
      </c>
      <c r="C14" s="25"/>
      <c r="D14" s="592"/>
      <c r="E14" s="25"/>
      <c r="F14" s="246"/>
      <c r="G14" s="246"/>
      <c r="H14" s="468">
        <v>205177057</v>
      </c>
      <c r="I14" s="432" t="s">
        <v>829</v>
      </c>
    </row>
    <row r="15" spans="1:13" customFormat="1" ht="15">
      <c r="A15" s="80">
        <v>7</v>
      </c>
      <c r="B15" s="466" t="s">
        <v>797</v>
      </c>
      <c r="C15" s="25"/>
      <c r="D15" s="592"/>
      <c r="E15" s="25"/>
      <c r="F15" s="246"/>
      <c r="G15" s="246"/>
      <c r="H15" s="468">
        <v>205177057</v>
      </c>
      <c r="I15" s="432" t="s">
        <v>829</v>
      </c>
    </row>
    <row r="16" spans="1:13" customFormat="1" ht="15">
      <c r="A16" s="80">
        <v>8</v>
      </c>
      <c r="B16" s="466" t="s">
        <v>798</v>
      </c>
      <c r="C16" s="25"/>
      <c r="D16" s="592"/>
      <c r="E16" s="25"/>
      <c r="F16" s="246"/>
      <c r="G16" s="246"/>
      <c r="H16" s="468">
        <v>205177057</v>
      </c>
      <c r="I16" s="432" t="s">
        <v>829</v>
      </c>
    </row>
    <row r="17" spans="1:9" customFormat="1" ht="15">
      <c r="A17" s="80">
        <v>9</v>
      </c>
      <c r="B17" s="466" t="s">
        <v>799</v>
      </c>
      <c r="C17" s="25"/>
      <c r="D17" s="592"/>
      <c r="E17" s="25"/>
      <c r="F17" s="246"/>
      <c r="G17" s="246"/>
      <c r="H17" s="468">
        <v>205177057</v>
      </c>
      <c r="I17" s="432" t="s">
        <v>829</v>
      </c>
    </row>
    <row r="18" spans="1:9" customFormat="1" ht="15">
      <c r="A18" s="80">
        <v>10</v>
      </c>
      <c r="B18" s="466" t="s">
        <v>800</v>
      </c>
      <c r="C18" s="25"/>
      <c r="D18" s="592"/>
      <c r="E18" s="25"/>
      <c r="F18" s="246"/>
      <c r="G18" s="246"/>
      <c r="H18" s="468">
        <v>205177057</v>
      </c>
      <c r="I18" s="432" t="s">
        <v>829</v>
      </c>
    </row>
    <row r="19" spans="1:9" customFormat="1" ht="15">
      <c r="A19" s="80">
        <v>11</v>
      </c>
      <c r="B19" s="466" t="s">
        <v>801</v>
      </c>
      <c r="C19" s="25"/>
      <c r="D19" s="592"/>
      <c r="E19" s="25"/>
      <c r="F19" s="246"/>
      <c r="G19" s="246"/>
      <c r="H19" s="468">
        <v>205177057</v>
      </c>
      <c r="I19" s="432" t="s">
        <v>829</v>
      </c>
    </row>
    <row r="20" spans="1:9" customFormat="1" ht="15">
      <c r="A20" s="80">
        <v>12</v>
      </c>
      <c r="B20" s="466" t="s">
        <v>802</v>
      </c>
      <c r="C20" s="25"/>
      <c r="D20" s="592"/>
      <c r="E20" s="25"/>
      <c r="F20" s="246"/>
      <c r="G20" s="246"/>
      <c r="H20" s="468">
        <v>205177057</v>
      </c>
      <c r="I20" s="432" t="s">
        <v>829</v>
      </c>
    </row>
    <row r="21" spans="1:9" customFormat="1" ht="15">
      <c r="A21" s="80">
        <v>13</v>
      </c>
      <c r="B21" s="466" t="s">
        <v>803</v>
      </c>
      <c r="C21" s="25"/>
      <c r="D21" s="592"/>
      <c r="E21" s="25"/>
      <c r="F21" s="246"/>
      <c r="G21" s="246"/>
      <c r="H21" s="468">
        <v>205177057</v>
      </c>
      <c r="I21" s="432" t="s">
        <v>829</v>
      </c>
    </row>
    <row r="22" spans="1:9" customFormat="1" ht="15">
      <c r="A22" s="80">
        <v>14</v>
      </c>
      <c r="B22" s="466" t="s">
        <v>804</v>
      </c>
      <c r="C22" s="25"/>
      <c r="D22" s="592"/>
      <c r="E22" s="25"/>
      <c r="F22" s="246"/>
      <c r="G22" s="246"/>
      <c r="H22" s="468">
        <v>205177057</v>
      </c>
      <c r="I22" s="432" t="s">
        <v>829</v>
      </c>
    </row>
    <row r="23" spans="1:9" customFormat="1" ht="15">
      <c r="A23" s="80">
        <v>15</v>
      </c>
      <c r="B23" s="466" t="s">
        <v>805</v>
      </c>
      <c r="C23" s="25"/>
      <c r="D23" s="592"/>
      <c r="E23" s="25"/>
      <c r="F23" s="246"/>
      <c r="G23" s="246"/>
      <c r="H23" s="468">
        <v>205177057</v>
      </c>
      <c r="I23" s="432" t="s">
        <v>829</v>
      </c>
    </row>
    <row r="24" spans="1:9" customFormat="1" ht="15">
      <c r="A24" s="80">
        <v>16</v>
      </c>
      <c r="B24" s="466" t="s">
        <v>806</v>
      </c>
      <c r="C24" s="25"/>
      <c r="D24" s="592"/>
      <c r="E24" s="25"/>
      <c r="F24" s="246"/>
      <c r="G24" s="246"/>
      <c r="H24" s="468">
        <v>205177057</v>
      </c>
      <c r="I24" s="432" t="s">
        <v>829</v>
      </c>
    </row>
    <row r="25" spans="1:9" customFormat="1" ht="15">
      <c r="A25" s="80">
        <v>17</v>
      </c>
      <c r="B25" s="466" t="s">
        <v>807</v>
      </c>
      <c r="C25" s="25"/>
      <c r="D25" s="592"/>
      <c r="E25" s="25"/>
      <c r="F25" s="246"/>
      <c r="G25" s="246"/>
      <c r="H25" s="468">
        <v>205177057</v>
      </c>
      <c r="I25" s="432" t="s">
        <v>829</v>
      </c>
    </row>
    <row r="26" spans="1:9" customFormat="1" ht="15">
      <c r="A26" s="80">
        <v>18</v>
      </c>
      <c r="B26" s="466" t="s">
        <v>808</v>
      </c>
      <c r="C26" s="25"/>
      <c r="D26" s="592"/>
      <c r="E26" s="25"/>
      <c r="F26" s="246"/>
      <c r="G26" s="246"/>
      <c r="H26" s="468">
        <v>205177057</v>
      </c>
      <c r="I26" s="432" t="s">
        <v>829</v>
      </c>
    </row>
    <row r="27" spans="1:9" customFormat="1" ht="15">
      <c r="A27" s="80">
        <v>19</v>
      </c>
      <c r="B27" s="466" t="s">
        <v>809</v>
      </c>
      <c r="C27" s="25"/>
      <c r="D27" s="592"/>
      <c r="E27" s="25"/>
      <c r="F27" s="246"/>
      <c r="G27" s="246"/>
      <c r="H27" s="468">
        <v>205177057</v>
      </c>
      <c r="I27" s="432" t="s">
        <v>829</v>
      </c>
    </row>
    <row r="28" spans="1:9" customFormat="1" ht="15">
      <c r="A28" s="80">
        <v>20</v>
      </c>
      <c r="B28" s="466" t="s">
        <v>810</v>
      </c>
      <c r="C28" s="25"/>
      <c r="D28" s="592"/>
      <c r="E28" s="25"/>
      <c r="F28" s="246"/>
      <c r="G28" s="246"/>
      <c r="H28" s="468">
        <v>205177057</v>
      </c>
      <c r="I28" s="432" t="s">
        <v>829</v>
      </c>
    </row>
    <row r="29" spans="1:9" customFormat="1" ht="15">
      <c r="A29" s="80">
        <v>21</v>
      </c>
      <c r="B29" s="466" t="s">
        <v>811</v>
      </c>
      <c r="C29" s="25"/>
      <c r="D29" s="592"/>
      <c r="E29" s="25"/>
      <c r="F29" s="246"/>
      <c r="G29" s="246"/>
      <c r="H29" s="468">
        <v>205177057</v>
      </c>
      <c r="I29" s="432" t="s">
        <v>829</v>
      </c>
    </row>
    <row r="30" spans="1:9" customFormat="1" ht="15">
      <c r="A30" s="80">
        <v>22</v>
      </c>
      <c r="B30" s="466" t="s">
        <v>812</v>
      </c>
      <c r="C30" s="25"/>
      <c r="D30" s="592"/>
      <c r="E30" s="25"/>
      <c r="F30" s="246"/>
      <c r="G30" s="246"/>
      <c r="H30" s="468">
        <v>205177057</v>
      </c>
      <c r="I30" s="432" t="s">
        <v>829</v>
      </c>
    </row>
    <row r="31" spans="1:9" customFormat="1" ht="15">
      <c r="A31" s="80">
        <v>23</v>
      </c>
      <c r="B31" s="466" t="s">
        <v>813</v>
      </c>
      <c r="C31" s="25"/>
      <c r="D31" s="592"/>
      <c r="E31" s="25"/>
      <c r="F31" s="246"/>
      <c r="G31" s="246"/>
      <c r="H31" s="468">
        <v>205177057</v>
      </c>
      <c r="I31" s="432" t="s">
        <v>829</v>
      </c>
    </row>
    <row r="32" spans="1:9" customFormat="1" ht="15">
      <c r="A32" s="80">
        <v>24</v>
      </c>
      <c r="B32" s="466" t="s">
        <v>814</v>
      </c>
      <c r="C32" s="25"/>
      <c r="D32" s="592"/>
      <c r="E32" s="25"/>
      <c r="F32" s="246"/>
      <c r="G32" s="246"/>
      <c r="H32" s="468">
        <v>205177057</v>
      </c>
      <c r="I32" s="432" t="s">
        <v>829</v>
      </c>
    </row>
    <row r="33" spans="1:9" customFormat="1" ht="15">
      <c r="A33" s="80">
        <v>25</v>
      </c>
      <c r="B33" s="466" t="s">
        <v>815</v>
      </c>
      <c r="C33" s="25"/>
      <c r="D33" s="592"/>
      <c r="E33" s="25"/>
      <c r="F33" s="246"/>
      <c r="G33" s="246"/>
      <c r="H33" s="468">
        <v>205177057</v>
      </c>
      <c r="I33" s="432" t="s">
        <v>829</v>
      </c>
    </row>
    <row r="34" spans="1:9" customFormat="1" ht="22.5">
      <c r="A34" s="80">
        <v>26</v>
      </c>
      <c r="B34" s="467" t="s">
        <v>816</v>
      </c>
      <c r="C34" s="25"/>
      <c r="D34" s="592"/>
      <c r="E34" s="25"/>
      <c r="F34" s="246"/>
      <c r="G34" s="246"/>
      <c r="H34" s="468">
        <v>205177057</v>
      </c>
      <c r="I34" s="432" t="s">
        <v>829</v>
      </c>
    </row>
    <row r="35" spans="1:9" customFormat="1" ht="15">
      <c r="A35" s="80">
        <v>27</v>
      </c>
      <c r="B35" s="466" t="s">
        <v>817</v>
      </c>
      <c r="C35" s="25"/>
      <c r="D35" s="592"/>
      <c r="E35" s="25"/>
      <c r="F35" s="246"/>
      <c r="G35" s="246"/>
      <c r="H35" s="468">
        <v>205177057</v>
      </c>
      <c r="I35" s="432" t="s">
        <v>829</v>
      </c>
    </row>
    <row r="36" spans="1:9" customFormat="1" ht="15">
      <c r="A36" s="80">
        <v>28</v>
      </c>
      <c r="B36" s="466" t="s">
        <v>818</v>
      </c>
      <c r="C36" s="25"/>
      <c r="D36" s="592"/>
      <c r="E36" s="25"/>
      <c r="F36" s="246"/>
      <c r="G36" s="246"/>
      <c r="H36" s="468">
        <v>205177057</v>
      </c>
      <c r="I36" s="432" t="s">
        <v>829</v>
      </c>
    </row>
    <row r="37" spans="1:9" customFormat="1" ht="15">
      <c r="A37" s="80">
        <v>29</v>
      </c>
      <c r="B37" s="466" t="s">
        <v>819</v>
      </c>
      <c r="C37" s="25"/>
      <c r="D37" s="592"/>
      <c r="E37" s="25"/>
      <c r="F37" s="246"/>
      <c r="G37" s="246"/>
      <c r="H37" s="468">
        <v>205177057</v>
      </c>
      <c r="I37" s="432" t="s">
        <v>829</v>
      </c>
    </row>
    <row r="38" spans="1:9" customFormat="1" ht="15">
      <c r="A38" s="80">
        <v>30</v>
      </c>
      <c r="B38" s="466" t="s">
        <v>820</v>
      </c>
      <c r="C38" s="25"/>
      <c r="D38" s="592"/>
      <c r="E38" s="25"/>
      <c r="F38" s="246"/>
      <c r="G38" s="246"/>
      <c r="H38" s="468">
        <v>205177057</v>
      </c>
      <c r="I38" s="432" t="s">
        <v>829</v>
      </c>
    </row>
    <row r="39" spans="1:9" customFormat="1" ht="15">
      <c r="A39" s="80">
        <v>31</v>
      </c>
      <c r="B39" s="466" t="s">
        <v>821</v>
      </c>
      <c r="C39" s="25"/>
      <c r="D39" s="592"/>
      <c r="E39" s="25"/>
      <c r="F39" s="246"/>
      <c r="G39" s="246"/>
      <c r="H39" s="468">
        <v>205177057</v>
      </c>
      <c r="I39" s="432" t="s">
        <v>829</v>
      </c>
    </row>
    <row r="40" spans="1:9" customFormat="1" ht="15">
      <c r="A40" s="80">
        <v>32</v>
      </c>
      <c r="B40" s="466" t="s">
        <v>822</v>
      </c>
      <c r="C40" s="25"/>
      <c r="D40" s="592"/>
      <c r="E40" s="25"/>
      <c r="F40" s="246"/>
      <c r="G40" s="246"/>
      <c r="H40" s="468">
        <v>205177057</v>
      </c>
      <c r="I40" s="432" t="s">
        <v>829</v>
      </c>
    </row>
    <row r="41" spans="1:9" customFormat="1" ht="15">
      <c r="A41" s="80">
        <v>33</v>
      </c>
      <c r="B41" s="466" t="s">
        <v>823</v>
      </c>
      <c r="C41" s="25"/>
      <c r="D41" s="592"/>
      <c r="E41" s="25"/>
      <c r="F41" s="246"/>
      <c r="G41" s="246"/>
      <c r="H41" s="468">
        <v>205177057</v>
      </c>
      <c r="I41" s="432" t="s">
        <v>829</v>
      </c>
    </row>
    <row r="42" spans="1:9" customFormat="1" ht="15">
      <c r="A42" s="80">
        <v>34</v>
      </c>
      <c r="B42" s="466" t="s">
        <v>824</v>
      </c>
      <c r="C42" s="25"/>
      <c r="D42" s="592"/>
      <c r="E42" s="25"/>
      <c r="F42" s="246"/>
      <c r="G42" s="246"/>
      <c r="H42" s="468">
        <v>205177057</v>
      </c>
      <c r="I42" s="432" t="s">
        <v>829</v>
      </c>
    </row>
    <row r="43" spans="1:9" customFormat="1" ht="15">
      <c r="A43" s="80">
        <v>35</v>
      </c>
      <c r="B43" s="466" t="s">
        <v>825</v>
      </c>
      <c r="C43" s="25"/>
      <c r="D43" s="592"/>
      <c r="E43" s="25"/>
      <c r="F43" s="246"/>
      <c r="G43" s="246"/>
      <c r="H43" s="468">
        <v>205177057</v>
      </c>
      <c r="I43" s="432" t="s">
        <v>829</v>
      </c>
    </row>
    <row r="44" spans="1:9" customFormat="1" ht="15">
      <c r="A44" s="80">
        <v>36</v>
      </c>
      <c r="B44" s="466" t="s">
        <v>826</v>
      </c>
      <c r="C44" s="25"/>
      <c r="D44" s="592"/>
      <c r="E44" s="25"/>
      <c r="F44" s="246"/>
      <c r="G44" s="246"/>
      <c r="H44" s="468">
        <v>205177057</v>
      </c>
      <c r="I44" s="432" t="s">
        <v>829</v>
      </c>
    </row>
    <row r="45" spans="1:9" customFormat="1" ht="15">
      <c r="A45" s="80">
        <v>37</v>
      </c>
      <c r="B45" s="466" t="s">
        <v>827</v>
      </c>
      <c r="C45" s="25"/>
      <c r="D45" s="592"/>
      <c r="E45" s="25"/>
      <c r="F45" s="246"/>
      <c r="G45" s="246"/>
      <c r="H45" s="468">
        <v>205177057</v>
      </c>
      <c r="I45" s="432" t="s">
        <v>829</v>
      </c>
    </row>
    <row r="46" spans="1:9" customFormat="1" ht="15">
      <c r="A46" s="80">
        <v>38</v>
      </c>
      <c r="B46" s="466" t="s">
        <v>828</v>
      </c>
      <c r="C46" s="25"/>
      <c r="D46" s="593"/>
      <c r="E46" s="25"/>
      <c r="F46" s="246"/>
      <c r="G46" s="246"/>
      <c r="H46" s="468">
        <v>205177057</v>
      </c>
      <c r="I46" s="432" t="s">
        <v>829</v>
      </c>
    </row>
    <row r="47" spans="1:9" customFormat="1" ht="15">
      <c r="A47" s="80" t="s">
        <v>138</v>
      </c>
      <c r="B47" s="25"/>
      <c r="C47" s="25"/>
      <c r="D47" s="25"/>
      <c r="E47" s="25"/>
      <c r="F47" s="246"/>
      <c r="G47" s="246"/>
      <c r="H47" s="246"/>
      <c r="I47" s="25"/>
    </row>
    <row r="48" spans="1:9">
      <c r="A48" s="250"/>
      <c r="B48" s="250"/>
      <c r="C48" s="250"/>
      <c r="D48" s="250"/>
      <c r="E48" s="250"/>
      <c r="F48" s="250"/>
      <c r="G48" s="250"/>
      <c r="H48" s="250"/>
      <c r="I48" s="250"/>
    </row>
    <row r="49" spans="1:9">
      <c r="A49" s="250"/>
      <c r="B49" s="250"/>
      <c r="C49" s="250"/>
      <c r="D49" s="250"/>
      <c r="E49" s="250"/>
      <c r="F49" s="250"/>
      <c r="G49" s="250"/>
      <c r="H49" s="250"/>
      <c r="I49" s="250"/>
    </row>
    <row r="50" spans="1:9">
      <c r="A50" s="251"/>
      <c r="B50" s="250"/>
      <c r="C50" s="250"/>
      <c r="D50" s="250"/>
      <c r="E50" s="250"/>
      <c r="F50" s="250"/>
      <c r="G50" s="250"/>
      <c r="H50" s="250"/>
      <c r="I50" s="250"/>
    </row>
    <row r="51" spans="1:9" ht="15">
      <c r="A51" s="112"/>
      <c r="B51" s="215" t="s">
        <v>445</v>
      </c>
      <c r="C51" s="112"/>
      <c r="D51" s="112"/>
      <c r="E51" s="108"/>
      <c r="F51" s="112"/>
      <c r="G51" s="112"/>
      <c r="H51" s="112"/>
      <c r="I51" s="112"/>
    </row>
    <row r="52" spans="1:9" ht="15">
      <c r="A52" s="112"/>
      <c r="B52" s="112"/>
      <c r="C52" s="216"/>
      <c r="D52" s="112"/>
      <c r="F52" s="216"/>
      <c r="G52" s="255"/>
    </row>
    <row r="53" spans="1:9" ht="15">
      <c r="B53" s="112"/>
      <c r="C53" s="218" t="s">
        <v>125</v>
      </c>
      <c r="D53" s="112"/>
      <c r="F53" s="219" t="s">
        <v>130</v>
      </c>
    </row>
    <row r="54" spans="1:9" ht="15">
      <c r="B54" s="112"/>
      <c r="C54" s="220" t="s">
        <v>477</v>
      </c>
      <c r="D54" s="112"/>
      <c r="F54" s="112" t="s">
        <v>126</v>
      </c>
    </row>
    <row r="55" spans="1:9" ht="15">
      <c r="B55" s="112"/>
      <c r="C55" s="220"/>
    </row>
  </sheetData>
  <mergeCells count="2">
    <mergeCell ref="I2:J2"/>
    <mergeCell ref="D9:D46"/>
  </mergeCells>
  <phoneticPr fontId="37" type="noConversion"/>
  <pageMargins left="0.7" right="0.7" top="0.75" bottom="0.75" header="0.3" footer="0.3"/>
  <pageSetup scale="5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"/>
  <sheetViews>
    <sheetView view="pageBreakPreview" topLeftCell="A61" zoomScale="70" zoomScaleSheetLayoutView="70" workbookViewId="0">
      <selection activeCell="C83" sqref="C83"/>
    </sheetView>
  </sheetViews>
  <sheetFormatPr defaultRowHeight="15"/>
  <cols>
    <col min="1" max="1" width="10" style="112" customWidth="1"/>
    <col min="2" max="2" width="20.28515625" style="112" customWidth="1"/>
    <col min="3" max="3" width="30" style="112" customWidth="1"/>
    <col min="4" max="4" width="29" style="112" customWidth="1"/>
    <col min="5" max="5" width="22.5703125" style="112" customWidth="1"/>
    <col min="6" max="6" width="20" style="112" customWidth="1"/>
    <col min="7" max="7" width="29.28515625" style="112" customWidth="1"/>
    <col min="8" max="8" width="27.140625" style="112" customWidth="1"/>
    <col min="9" max="9" width="26.42578125" style="112" customWidth="1"/>
    <col min="10" max="10" width="0.5703125" style="112" customWidth="1"/>
    <col min="11" max="16384" width="9.140625" style="112"/>
  </cols>
  <sheetData>
    <row r="1" spans="1:10">
      <c r="A1" s="90" t="s">
        <v>258</v>
      </c>
      <c r="B1" s="92"/>
      <c r="C1" s="92"/>
      <c r="D1" s="92"/>
      <c r="E1" s="92"/>
      <c r="F1" s="92"/>
      <c r="G1" s="92"/>
      <c r="H1" s="92"/>
      <c r="I1" s="331" t="s">
        <v>53</v>
      </c>
      <c r="J1" s="197"/>
    </row>
    <row r="2" spans="1:10">
      <c r="A2" s="92" t="s">
        <v>478</v>
      </c>
      <c r="B2" s="92"/>
      <c r="C2" s="92"/>
      <c r="D2" s="92"/>
      <c r="E2" s="92"/>
      <c r="F2" s="92"/>
      <c r="G2" s="92"/>
      <c r="H2" s="92"/>
      <c r="I2" s="583" t="s">
        <v>1139</v>
      </c>
      <c r="J2" s="584"/>
    </row>
    <row r="3" spans="1:10">
      <c r="A3" s="92"/>
      <c r="B3" s="92"/>
      <c r="C3" s="92"/>
      <c r="D3" s="92"/>
      <c r="E3" s="92"/>
      <c r="F3" s="92"/>
      <c r="G3" s="92"/>
      <c r="H3" s="92"/>
      <c r="I3" s="332"/>
      <c r="J3" s="197"/>
    </row>
    <row r="4" spans="1:10">
      <c r="A4" s="93" t="str">
        <f>'[1]ფორმა N2'!A4</f>
        <v>ანგარიშვალდებული პირის დასახელება:</v>
      </c>
      <c r="B4" s="92"/>
      <c r="C4" s="92"/>
      <c r="D4" s="92"/>
      <c r="E4" s="92"/>
      <c r="F4" s="92"/>
      <c r="G4" s="92"/>
      <c r="H4" s="92"/>
      <c r="I4" s="97"/>
      <c r="J4" s="135"/>
    </row>
    <row r="5" spans="1:10">
      <c r="A5" s="126" t="s">
        <v>786</v>
      </c>
      <c r="B5" s="247"/>
      <c r="C5" s="247"/>
      <c r="D5" s="247"/>
      <c r="E5" s="247"/>
      <c r="F5" s="247"/>
      <c r="G5" s="247"/>
      <c r="H5" s="247"/>
      <c r="I5" s="247"/>
      <c r="J5" s="219"/>
    </row>
    <row r="6" spans="1:10">
      <c r="A6" s="93"/>
      <c r="B6" s="92"/>
      <c r="C6" s="92"/>
      <c r="D6" s="92"/>
      <c r="E6" s="92"/>
      <c r="F6" s="92"/>
      <c r="G6" s="92"/>
      <c r="H6" s="92"/>
      <c r="I6" s="97"/>
      <c r="J6" s="135"/>
    </row>
    <row r="7" spans="1:10">
      <c r="A7" s="92"/>
      <c r="B7" s="92"/>
      <c r="C7" s="92"/>
      <c r="D7" s="92"/>
      <c r="E7" s="92"/>
      <c r="F7" s="92"/>
      <c r="G7" s="92"/>
      <c r="H7" s="92"/>
      <c r="I7" s="97"/>
      <c r="J7" s="136"/>
    </row>
    <row r="8" spans="1:10" ht="63.75" customHeight="1">
      <c r="A8" s="198" t="s">
        <v>410</v>
      </c>
      <c r="B8" s="198" t="s">
        <v>233</v>
      </c>
      <c r="C8" s="199" t="s">
        <v>283</v>
      </c>
      <c r="D8" s="199" t="s">
        <v>284</v>
      </c>
      <c r="E8" s="199" t="s">
        <v>234</v>
      </c>
      <c r="F8" s="199" t="s">
        <v>253</v>
      </c>
      <c r="G8" s="199" t="s">
        <v>254</v>
      </c>
      <c r="H8" s="199" t="s">
        <v>286</v>
      </c>
      <c r="I8" s="333" t="s">
        <v>255</v>
      </c>
      <c r="J8" s="136"/>
    </row>
    <row r="9" spans="1:10" ht="15.75">
      <c r="A9" s="460">
        <v>1</v>
      </c>
      <c r="B9" s="484">
        <v>41045</v>
      </c>
      <c r="C9" s="485" t="s">
        <v>494</v>
      </c>
      <c r="D9" s="486">
        <v>204973742</v>
      </c>
      <c r="E9" s="487" t="s">
        <v>495</v>
      </c>
      <c r="F9" s="488" t="s">
        <v>496</v>
      </c>
      <c r="G9" s="489">
        <v>53334.59</v>
      </c>
      <c r="H9" s="490"/>
      <c r="I9" s="573">
        <v>53334.59</v>
      </c>
    </row>
    <row r="10" spans="1:10" ht="30" customHeight="1">
      <c r="A10" s="460">
        <v>2</v>
      </c>
      <c r="B10" s="484">
        <v>41061</v>
      </c>
      <c r="C10" s="485" t="s">
        <v>497</v>
      </c>
      <c r="D10" s="486">
        <v>205177057</v>
      </c>
      <c r="E10" s="487" t="s">
        <v>498</v>
      </c>
      <c r="F10" s="491">
        <v>2000</v>
      </c>
      <c r="G10" s="489">
        <v>2000</v>
      </c>
      <c r="H10" s="492">
        <v>0</v>
      </c>
      <c r="I10" s="573">
        <v>12000</v>
      </c>
    </row>
    <row r="11" spans="1:10" ht="30" customHeight="1">
      <c r="A11" s="460">
        <v>3</v>
      </c>
      <c r="B11" s="484">
        <v>41061</v>
      </c>
      <c r="C11" s="485" t="s">
        <v>497</v>
      </c>
      <c r="D11" s="486">
        <v>205177057</v>
      </c>
      <c r="E11" s="487" t="s">
        <v>484</v>
      </c>
      <c r="F11" s="491">
        <f>7635.74+3817.87+3817.87</f>
        <v>15271.48</v>
      </c>
      <c r="G11" s="491">
        <f>7635.74+3817.87+3817.87</f>
        <v>15271.48</v>
      </c>
      <c r="H11" s="490">
        <f t="shared" ref="H11:H43" si="0">F11-I11</f>
        <v>0</v>
      </c>
      <c r="I11" s="574">
        <f>7635.74+3817.87+3817.87</f>
        <v>15271.48</v>
      </c>
    </row>
    <row r="12" spans="1:10" ht="30" customHeight="1">
      <c r="A12" s="460">
        <v>4</v>
      </c>
      <c r="B12" s="484">
        <v>41061</v>
      </c>
      <c r="C12" s="485" t="s">
        <v>497</v>
      </c>
      <c r="D12" s="486">
        <v>205177057</v>
      </c>
      <c r="E12" s="487" t="s">
        <v>499</v>
      </c>
      <c r="F12" s="491">
        <v>1937.45</v>
      </c>
      <c r="G12" s="489">
        <v>1937.45</v>
      </c>
      <c r="H12" s="490">
        <f t="shared" si="0"/>
        <v>0</v>
      </c>
      <c r="I12" s="573">
        <v>1937.45</v>
      </c>
    </row>
    <row r="13" spans="1:10" ht="30" customHeight="1">
      <c r="A13" s="460">
        <v>5</v>
      </c>
      <c r="B13" s="484">
        <v>41046</v>
      </c>
      <c r="C13" s="485" t="s">
        <v>500</v>
      </c>
      <c r="D13" s="486">
        <v>205283637</v>
      </c>
      <c r="E13" s="487" t="s">
        <v>501</v>
      </c>
      <c r="F13" s="488">
        <v>234972.3</v>
      </c>
      <c r="G13" s="488">
        <v>234972.3</v>
      </c>
      <c r="H13" s="490">
        <v>30000</v>
      </c>
      <c r="I13" s="575">
        <v>204972.3</v>
      </c>
    </row>
    <row r="14" spans="1:10" ht="30" customHeight="1">
      <c r="A14" s="460">
        <v>6</v>
      </c>
      <c r="B14" s="484">
        <v>41139</v>
      </c>
      <c r="C14" s="474" t="s">
        <v>676</v>
      </c>
      <c r="D14" s="486" t="s">
        <v>677</v>
      </c>
      <c r="E14" s="487" t="s">
        <v>502</v>
      </c>
      <c r="F14" s="493">
        <v>41325</v>
      </c>
      <c r="G14" s="493">
        <v>41325</v>
      </c>
      <c r="H14" s="494">
        <f t="shared" si="0"/>
        <v>0</v>
      </c>
      <c r="I14" s="495">
        <v>41325</v>
      </c>
    </row>
    <row r="15" spans="1:10" ht="30" customHeight="1">
      <c r="A15" s="460">
        <v>7</v>
      </c>
      <c r="B15" s="484">
        <v>41131</v>
      </c>
      <c r="C15" s="485" t="s">
        <v>503</v>
      </c>
      <c r="D15" s="486"/>
      <c r="E15" s="496" t="s">
        <v>504</v>
      </c>
      <c r="F15" s="493">
        <v>41437.199999999997</v>
      </c>
      <c r="G15" s="493">
        <v>41437.199999999997</v>
      </c>
      <c r="H15" s="479">
        <f t="shared" si="0"/>
        <v>0</v>
      </c>
      <c r="I15" s="495">
        <f>54913.9-13476.7</f>
        <v>41437.199999999997</v>
      </c>
    </row>
    <row r="16" spans="1:10" ht="30" customHeight="1">
      <c r="A16" s="460">
        <v>8</v>
      </c>
      <c r="B16" s="484">
        <v>41139</v>
      </c>
      <c r="C16" s="485" t="s">
        <v>505</v>
      </c>
      <c r="D16" s="486">
        <v>205282905</v>
      </c>
      <c r="E16" s="114" t="s">
        <v>328</v>
      </c>
      <c r="F16" s="493">
        <v>141390</v>
      </c>
      <c r="G16" s="493">
        <v>141390</v>
      </c>
      <c r="H16" s="479">
        <f t="shared" si="0"/>
        <v>0</v>
      </c>
      <c r="I16" s="495">
        <v>141390</v>
      </c>
    </row>
    <row r="17" spans="1:9" ht="30" customHeight="1">
      <c r="A17" s="460">
        <v>9</v>
      </c>
      <c r="B17" s="484">
        <v>41142</v>
      </c>
      <c r="C17" s="485" t="s">
        <v>506</v>
      </c>
      <c r="D17" s="486">
        <v>206176109</v>
      </c>
      <c r="E17" s="496" t="s">
        <v>327</v>
      </c>
      <c r="F17" s="493">
        <v>37187</v>
      </c>
      <c r="G17" s="493">
        <v>37187</v>
      </c>
      <c r="H17" s="479" t="s">
        <v>986</v>
      </c>
      <c r="I17" s="495">
        <v>0</v>
      </c>
    </row>
    <row r="18" spans="1:9" ht="30" customHeight="1">
      <c r="A18" s="460">
        <v>10</v>
      </c>
      <c r="B18" s="484">
        <v>41139</v>
      </c>
      <c r="C18" s="485" t="s">
        <v>507</v>
      </c>
      <c r="D18" s="486">
        <v>400053838</v>
      </c>
      <c r="E18" s="496" t="s">
        <v>327</v>
      </c>
      <c r="F18" s="493">
        <v>622778.65</v>
      </c>
      <c r="G18" s="493">
        <v>622778.65</v>
      </c>
      <c r="H18" s="479" t="s">
        <v>987</v>
      </c>
      <c r="I18" s="576">
        <f>G18-H18</f>
        <v>602778.65</v>
      </c>
    </row>
    <row r="19" spans="1:9" ht="30" customHeight="1">
      <c r="A19" s="460">
        <v>11</v>
      </c>
      <c r="B19" s="473">
        <v>41084</v>
      </c>
      <c r="C19" s="474" t="s">
        <v>508</v>
      </c>
      <c r="D19" s="475">
        <v>60001104537</v>
      </c>
      <c r="E19" s="476" t="s">
        <v>324</v>
      </c>
      <c r="F19" s="477">
        <v>162.5</v>
      </c>
      <c r="G19" s="478">
        <v>162.5</v>
      </c>
      <c r="H19" s="479">
        <f t="shared" si="0"/>
        <v>0</v>
      </c>
      <c r="I19" s="577">
        <v>162.5</v>
      </c>
    </row>
    <row r="20" spans="1:9" ht="30" customHeight="1">
      <c r="A20" s="460">
        <v>12</v>
      </c>
      <c r="B20" s="473">
        <v>41083</v>
      </c>
      <c r="C20" s="497" t="s">
        <v>510</v>
      </c>
      <c r="D20" s="498">
        <v>16001002430</v>
      </c>
      <c r="E20" s="476" t="s">
        <v>324</v>
      </c>
      <c r="F20" s="477">
        <v>100</v>
      </c>
      <c r="G20" s="478">
        <v>100</v>
      </c>
      <c r="H20" s="479">
        <f t="shared" si="0"/>
        <v>0</v>
      </c>
      <c r="I20" s="577">
        <v>100</v>
      </c>
    </row>
    <row r="21" spans="1:9" ht="30" customHeight="1">
      <c r="A21" s="460">
        <v>13</v>
      </c>
      <c r="B21" s="473">
        <v>41083</v>
      </c>
      <c r="C21" s="497" t="s">
        <v>511</v>
      </c>
      <c r="D21" s="498">
        <v>16201033680</v>
      </c>
      <c r="E21" s="476" t="s">
        <v>324</v>
      </c>
      <c r="F21" s="477">
        <v>100</v>
      </c>
      <c r="G21" s="478">
        <v>100</v>
      </c>
      <c r="H21" s="479">
        <f t="shared" si="0"/>
        <v>0</v>
      </c>
      <c r="I21" s="577">
        <v>100</v>
      </c>
    </row>
    <row r="22" spans="1:9" ht="30" customHeight="1">
      <c r="A22" s="460">
        <v>14</v>
      </c>
      <c r="B22" s="473">
        <v>41084</v>
      </c>
      <c r="C22" s="497" t="s">
        <v>512</v>
      </c>
      <c r="D22" s="498">
        <v>61006053900</v>
      </c>
      <c r="E22" s="476" t="s">
        <v>324</v>
      </c>
      <c r="F22" s="477">
        <v>162.5</v>
      </c>
      <c r="G22" s="478">
        <v>162.5</v>
      </c>
      <c r="H22" s="499">
        <f t="shared" si="0"/>
        <v>0</v>
      </c>
      <c r="I22" s="577">
        <v>162.5</v>
      </c>
    </row>
    <row r="23" spans="1:9" ht="30" customHeight="1">
      <c r="A23" s="460">
        <v>15</v>
      </c>
      <c r="B23" s="473">
        <v>41083</v>
      </c>
      <c r="C23" s="497" t="s">
        <v>513</v>
      </c>
      <c r="D23" s="498">
        <v>61008001136</v>
      </c>
      <c r="E23" s="476" t="s">
        <v>324</v>
      </c>
      <c r="F23" s="477">
        <v>125</v>
      </c>
      <c r="G23" s="478">
        <v>125</v>
      </c>
      <c r="H23" s="479">
        <f t="shared" si="0"/>
        <v>0</v>
      </c>
      <c r="I23" s="577">
        <v>125</v>
      </c>
    </row>
    <row r="24" spans="1:9" ht="30" customHeight="1">
      <c r="A24" s="460">
        <v>16</v>
      </c>
      <c r="B24" s="473">
        <v>41084</v>
      </c>
      <c r="C24" s="497" t="s">
        <v>565</v>
      </c>
      <c r="D24" s="498">
        <v>61006068519</v>
      </c>
      <c r="E24" s="476" t="s">
        <v>324</v>
      </c>
      <c r="F24" s="477">
        <v>162.5</v>
      </c>
      <c r="G24" s="478">
        <v>162.5</v>
      </c>
      <c r="H24" s="479">
        <f t="shared" si="0"/>
        <v>0</v>
      </c>
      <c r="I24" s="577">
        <v>162.5</v>
      </c>
    </row>
    <row r="25" spans="1:9" ht="30" customHeight="1">
      <c r="A25" s="460">
        <v>17</v>
      </c>
      <c r="B25" s="473">
        <v>41083</v>
      </c>
      <c r="C25" s="497" t="s">
        <v>564</v>
      </c>
      <c r="D25" s="498">
        <v>61008001937</v>
      </c>
      <c r="E25" s="476" t="s">
        <v>324</v>
      </c>
      <c r="F25" s="477">
        <v>162.5</v>
      </c>
      <c r="G25" s="478">
        <v>162.5</v>
      </c>
      <c r="H25" s="499">
        <f t="shared" si="0"/>
        <v>0</v>
      </c>
      <c r="I25" s="577">
        <v>162.5</v>
      </c>
    </row>
    <row r="26" spans="1:9" ht="30" customHeight="1">
      <c r="A26" s="460">
        <v>18</v>
      </c>
      <c r="B26" s="473">
        <v>41084</v>
      </c>
      <c r="C26" s="497" t="s">
        <v>515</v>
      </c>
      <c r="D26" s="498">
        <v>61006047190</v>
      </c>
      <c r="E26" s="476" t="s">
        <v>324</v>
      </c>
      <c r="F26" s="477">
        <v>162.5</v>
      </c>
      <c r="G26" s="478">
        <v>162.5</v>
      </c>
      <c r="H26" s="479">
        <f t="shared" si="0"/>
        <v>0</v>
      </c>
      <c r="I26" s="577">
        <v>162.5</v>
      </c>
    </row>
    <row r="27" spans="1:9" ht="30" customHeight="1">
      <c r="A27" s="460">
        <v>19</v>
      </c>
      <c r="B27" s="473">
        <v>41083</v>
      </c>
      <c r="C27" s="497" t="s">
        <v>516</v>
      </c>
      <c r="D27" s="498">
        <v>61006053166</v>
      </c>
      <c r="E27" s="476" t="s">
        <v>324</v>
      </c>
      <c r="F27" s="477">
        <v>162.5</v>
      </c>
      <c r="G27" s="478">
        <v>162.5</v>
      </c>
      <c r="H27" s="479">
        <f t="shared" si="0"/>
        <v>0</v>
      </c>
      <c r="I27" s="577">
        <v>162.5</v>
      </c>
    </row>
    <row r="28" spans="1:9" ht="30" customHeight="1">
      <c r="A28" s="460">
        <v>20</v>
      </c>
      <c r="B28" s="473">
        <v>41084</v>
      </c>
      <c r="C28" s="497" t="s">
        <v>517</v>
      </c>
      <c r="D28" s="498" t="s">
        <v>518</v>
      </c>
      <c r="E28" s="476" t="s">
        <v>324</v>
      </c>
      <c r="F28" s="477">
        <v>125</v>
      </c>
      <c r="G28" s="478">
        <v>125</v>
      </c>
      <c r="H28" s="479">
        <f t="shared" si="0"/>
        <v>0</v>
      </c>
      <c r="I28" s="577">
        <v>125</v>
      </c>
    </row>
    <row r="29" spans="1:9" ht="30" customHeight="1">
      <c r="A29" s="460">
        <v>21</v>
      </c>
      <c r="B29" s="473">
        <v>41084</v>
      </c>
      <c r="C29" s="497" t="s">
        <v>519</v>
      </c>
      <c r="D29" s="498" t="s">
        <v>520</v>
      </c>
      <c r="E29" s="476" t="s">
        <v>324</v>
      </c>
      <c r="F29" s="477">
        <v>162.5</v>
      </c>
      <c r="G29" s="478">
        <v>162.5</v>
      </c>
      <c r="H29" s="479">
        <f t="shared" si="0"/>
        <v>0</v>
      </c>
      <c r="I29" s="577">
        <v>162.5</v>
      </c>
    </row>
    <row r="30" spans="1:9" ht="30" customHeight="1">
      <c r="A30" s="460">
        <v>22</v>
      </c>
      <c r="B30" s="473">
        <v>41084</v>
      </c>
      <c r="C30" s="497" t="s">
        <v>521</v>
      </c>
      <c r="D30" s="498" t="s">
        <v>522</v>
      </c>
      <c r="E30" s="476" t="s">
        <v>324</v>
      </c>
      <c r="F30" s="477">
        <v>162.5</v>
      </c>
      <c r="G30" s="478">
        <v>162.5</v>
      </c>
      <c r="H30" s="479">
        <f t="shared" si="0"/>
        <v>0</v>
      </c>
      <c r="I30" s="577">
        <v>162.5</v>
      </c>
    </row>
    <row r="31" spans="1:9" ht="30" customHeight="1">
      <c r="A31" s="460">
        <v>23</v>
      </c>
      <c r="B31" s="473">
        <v>41083</v>
      </c>
      <c r="C31" s="497" t="s">
        <v>523</v>
      </c>
      <c r="D31" s="498" t="s">
        <v>524</v>
      </c>
      <c r="E31" s="476" t="s">
        <v>324</v>
      </c>
      <c r="F31" s="477">
        <v>100</v>
      </c>
      <c r="G31" s="478">
        <v>100</v>
      </c>
      <c r="H31" s="479">
        <f t="shared" si="0"/>
        <v>0</v>
      </c>
      <c r="I31" s="577">
        <v>100</v>
      </c>
    </row>
    <row r="32" spans="1:9" ht="30" customHeight="1">
      <c r="A32" s="460">
        <v>24</v>
      </c>
      <c r="B32" s="473">
        <v>41083</v>
      </c>
      <c r="C32" s="497" t="s">
        <v>563</v>
      </c>
      <c r="D32" s="498" t="s">
        <v>525</v>
      </c>
      <c r="E32" s="476" t="s">
        <v>324</v>
      </c>
      <c r="F32" s="477">
        <v>162.5</v>
      </c>
      <c r="G32" s="478">
        <v>162.5</v>
      </c>
      <c r="H32" s="499">
        <f t="shared" si="0"/>
        <v>0</v>
      </c>
      <c r="I32" s="577">
        <v>162.5</v>
      </c>
    </row>
    <row r="33" spans="1:9" ht="30" customHeight="1">
      <c r="A33" s="460">
        <v>25</v>
      </c>
      <c r="B33" s="473">
        <v>41085</v>
      </c>
      <c r="C33" s="497" t="s">
        <v>514</v>
      </c>
      <c r="D33" s="498" t="s">
        <v>526</v>
      </c>
      <c r="E33" s="476" t="s">
        <v>324</v>
      </c>
      <c r="F33" s="477">
        <v>100</v>
      </c>
      <c r="G33" s="478">
        <v>100</v>
      </c>
      <c r="H33" s="499">
        <f t="shared" si="0"/>
        <v>0</v>
      </c>
      <c r="I33" s="577">
        <v>100</v>
      </c>
    </row>
    <row r="34" spans="1:9" ht="30" customHeight="1">
      <c r="A34" s="460">
        <v>26</v>
      </c>
      <c r="B34" s="473">
        <v>41088</v>
      </c>
      <c r="C34" s="497" t="s">
        <v>509</v>
      </c>
      <c r="D34" s="498" t="s">
        <v>527</v>
      </c>
      <c r="E34" s="476" t="s">
        <v>324</v>
      </c>
      <c r="F34" s="477">
        <v>100</v>
      </c>
      <c r="G34" s="478">
        <v>100</v>
      </c>
      <c r="H34" s="499">
        <f t="shared" si="0"/>
        <v>0</v>
      </c>
      <c r="I34" s="577">
        <v>100</v>
      </c>
    </row>
    <row r="35" spans="1:9" ht="30" customHeight="1">
      <c r="A35" s="460">
        <v>27</v>
      </c>
      <c r="B35" s="473">
        <v>41083</v>
      </c>
      <c r="C35" s="497" t="s">
        <v>528</v>
      </c>
      <c r="D35" s="498" t="s">
        <v>529</v>
      </c>
      <c r="E35" s="476" t="s">
        <v>324</v>
      </c>
      <c r="F35" s="477">
        <v>162.5</v>
      </c>
      <c r="G35" s="478">
        <v>162.5</v>
      </c>
      <c r="H35" s="479">
        <f t="shared" si="0"/>
        <v>0</v>
      </c>
      <c r="I35" s="577">
        <v>162.5</v>
      </c>
    </row>
    <row r="36" spans="1:9" ht="30" customHeight="1">
      <c r="A36" s="460">
        <v>28</v>
      </c>
      <c r="B36" s="473">
        <v>41083</v>
      </c>
      <c r="C36" s="497" t="s">
        <v>530</v>
      </c>
      <c r="D36" s="498" t="s">
        <v>531</v>
      </c>
      <c r="E36" s="476" t="s">
        <v>324</v>
      </c>
      <c r="F36" s="477">
        <v>125</v>
      </c>
      <c r="G36" s="478">
        <v>125</v>
      </c>
      <c r="H36" s="479">
        <f t="shared" si="0"/>
        <v>0</v>
      </c>
      <c r="I36" s="577">
        <v>125</v>
      </c>
    </row>
    <row r="37" spans="1:9" ht="30" customHeight="1">
      <c r="A37" s="460">
        <v>29</v>
      </c>
      <c r="B37" s="473">
        <v>41083</v>
      </c>
      <c r="C37" s="497" t="s">
        <v>532</v>
      </c>
      <c r="D37" s="498" t="s">
        <v>533</v>
      </c>
      <c r="E37" s="476" t="s">
        <v>324</v>
      </c>
      <c r="F37" s="477">
        <v>162.5</v>
      </c>
      <c r="G37" s="478">
        <v>162.5</v>
      </c>
      <c r="H37" s="479">
        <f t="shared" si="0"/>
        <v>0</v>
      </c>
      <c r="I37" s="577">
        <v>162.5</v>
      </c>
    </row>
    <row r="38" spans="1:9" ht="30" customHeight="1">
      <c r="A38" s="460">
        <v>30</v>
      </c>
      <c r="B38" s="473">
        <v>41084</v>
      </c>
      <c r="C38" s="497" t="s">
        <v>534</v>
      </c>
      <c r="D38" s="498" t="s">
        <v>535</v>
      </c>
      <c r="E38" s="476" t="s">
        <v>324</v>
      </c>
      <c r="F38" s="477">
        <v>162.5</v>
      </c>
      <c r="G38" s="478">
        <v>162.5</v>
      </c>
      <c r="H38" s="479">
        <f t="shared" si="0"/>
        <v>0</v>
      </c>
      <c r="I38" s="577">
        <v>162.5</v>
      </c>
    </row>
    <row r="39" spans="1:9" ht="30" customHeight="1">
      <c r="A39" s="460">
        <v>31</v>
      </c>
      <c r="B39" s="473">
        <v>41084</v>
      </c>
      <c r="C39" s="497" t="s">
        <v>536</v>
      </c>
      <c r="D39" s="498" t="s">
        <v>537</v>
      </c>
      <c r="E39" s="476" t="s">
        <v>324</v>
      </c>
      <c r="F39" s="477">
        <v>162.5</v>
      </c>
      <c r="G39" s="478">
        <v>162.5</v>
      </c>
      <c r="H39" s="479">
        <f t="shared" si="0"/>
        <v>0</v>
      </c>
      <c r="I39" s="577">
        <v>162.5</v>
      </c>
    </row>
    <row r="40" spans="1:9" ht="30" customHeight="1">
      <c r="A40" s="460">
        <v>32</v>
      </c>
      <c r="B40" s="473">
        <v>41083</v>
      </c>
      <c r="C40" s="497" t="s">
        <v>538</v>
      </c>
      <c r="D40" s="498" t="s">
        <v>539</v>
      </c>
      <c r="E40" s="476" t="s">
        <v>324</v>
      </c>
      <c r="F40" s="477">
        <v>162.5</v>
      </c>
      <c r="G40" s="478">
        <v>162.5</v>
      </c>
      <c r="H40" s="479">
        <f t="shared" si="0"/>
        <v>0</v>
      </c>
      <c r="I40" s="577">
        <v>162.5</v>
      </c>
    </row>
    <row r="41" spans="1:9" ht="30" customHeight="1">
      <c r="A41" s="460">
        <v>33</v>
      </c>
      <c r="B41" s="473">
        <v>41083</v>
      </c>
      <c r="C41" s="497" t="s">
        <v>615</v>
      </c>
      <c r="D41" s="498" t="s">
        <v>540</v>
      </c>
      <c r="E41" s="476" t="s">
        <v>324</v>
      </c>
      <c r="F41" s="477">
        <v>125</v>
      </c>
      <c r="G41" s="478">
        <v>125</v>
      </c>
      <c r="H41" s="479">
        <f t="shared" si="0"/>
        <v>0</v>
      </c>
      <c r="I41" s="577">
        <v>125</v>
      </c>
    </row>
    <row r="42" spans="1:9" ht="30" customHeight="1">
      <c r="A42" s="460">
        <v>34</v>
      </c>
      <c r="B42" s="473">
        <v>41084</v>
      </c>
      <c r="C42" s="497" t="s">
        <v>541</v>
      </c>
      <c r="D42" s="498" t="s">
        <v>542</v>
      </c>
      <c r="E42" s="476" t="s">
        <v>324</v>
      </c>
      <c r="F42" s="477">
        <v>125</v>
      </c>
      <c r="G42" s="478">
        <v>125</v>
      </c>
      <c r="H42" s="479">
        <f t="shared" si="0"/>
        <v>0</v>
      </c>
      <c r="I42" s="577">
        <v>125</v>
      </c>
    </row>
    <row r="43" spans="1:9" ht="30" customHeight="1">
      <c r="A43" s="460">
        <v>35</v>
      </c>
      <c r="B43" s="473">
        <v>41083</v>
      </c>
      <c r="C43" s="497" t="s">
        <v>543</v>
      </c>
      <c r="D43" s="498" t="s">
        <v>544</v>
      </c>
      <c r="E43" s="476" t="s">
        <v>324</v>
      </c>
      <c r="F43" s="477">
        <v>125</v>
      </c>
      <c r="G43" s="478">
        <v>125</v>
      </c>
      <c r="H43" s="479">
        <f t="shared" si="0"/>
        <v>0</v>
      </c>
      <c r="I43" s="577">
        <v>125</v>
      </c>
    </row>
    <row r="44" spans="1:9" ht="30" customHeight="1">
      <c r="A44" s="460">
        <v>36</v>
      </c>
      <c r="B44" s="500">
        <v>41084</v>
      </c>
      <c r="C44" s="501" t="s">
        <v>545</v>
      </c>
      <c r="D44" s="502" t="s">
        <v>546</v>
      </c>
      <c r="E44" s="503" t="s">
        <v>324</v>
      </c>
      <c r="F44" s="477">
        <v>125</v>
      </c>
      <c r="G44" s="478">
        <v>125</v>
      </c>
      <c r="H44" s="479">
        <f>F44-I44</f>
        <v>0</v>
      </c>
      <c r="I44" s="577">
        <v>125</v>
      </c>
    </row>
    <row r="45" spans="1:9" ht="30" customHeight="1">
      <c r="A45" s="460">
        <v>37</v>
      </c>
      <c r="B45" s="504">
        <v>41089</v>
      </c>
      <c r="C45" s="501" t="s">
        <v>547</v>
      </c>
      <c r="D45" s="502" t="s">
        <v>548</v>
      </c>
      <c r="E45" s="503" t="s">
        <v>324</v>
      </c>
      <c r="F45" s="477">
        <v>125</v>
      </c>
      <c r="G45" s="478">
        <v>125</v>
      </c>
      <c r="H45" s="479">
        <f>F45-I45</f>
        <v>0</v>
      </c>
      <c r="I45" s="577">
        <v>125</v>
      </c>
    </row>
    <row r="46" spans="1:9" ht="30" customHeight="1">
      <c r="A46" s="460">
        <v>38</v>
      </c>
      <c r="B46" s="500">
        <v>41065</v>
      </c>
      <c r="C46" s="501" t="s">
        <v>549</v>
      </c>
      <c r="D46" s="502" t="s">
        <v>550</v>
      </c>
      <c r="E46" s="503" t="s">
        <v>324</v>
      </c>
      <c r="F46" s="477">
        <v>100</v>
      </c>
      <c r="G46" s="478">
        <v>100</v>
      </c>
      <c r="H46" s="499">
        <f>F46-I46</f>
        <v>0</v>
      </c>
      <c r="I46" s="577">
        <v>100</v>
      </c>
    </row>
    <row r="47" spans="1:9" ht="30" customHeight="1">
      <c r="A47" s="460">
        <v>39</v>
      </c>
      <c r="B47" s="500">
        <v>41065</v>
      </c>
      <c r="C47" s="501" t="s">
        <v>551</v>
      </c>
      <c r="D47" s="502" t="s">
        <v>552</v>
      </c>
      <c r="E47" s="503" t="s">
        <v>324</v>
      </c>
      <c r="F47" s="477">
        <v>125</v>
      </c>
      <c r="G47" s="478">
        <v>125</v>
      </c>
      <c r="H47" s="479">
        <f t="shared" ref="H47:H79" si="1">F47-I47</f>
        <v>0</v>
      </c>
      <c r="I47" s="577">
        <v>125</v>
      </c>
    </row>
    <row r="48" spans="1:9" ht="30" customHeight="1">
      <c r="A48" s="460">
        <v>40</v>
      </c>
      <c r="B48" s="500">
        <v>41065</v>
      </c>
      <c r="C48" s="501" t="s">
        <v>553</v>
      </c>
      <c r="D48" s="502" t="s">
        <v>554</v>
      </c>
      <c r="E48" s="503" t="s">
        <v>324</v>
      </c>
      <c r="F48" s="477">
        <v>162.5</v>
      </c>
      <c r="G48" s="478">
        <v>162.5</v>
      </c>
      <c r="H48" s="479">
        <f t="shared" si="1"/>
        <v>0</v>
      </c>
      <c r="I48" s="577">
        <v>162.5</v>
      </c>
    </row>
    <row r="49" spans="1:9" ht="30" customHeight="1">
      <c r="A49" s="460">
        <v>41</v>
      </c>
      <c r="B49" s="500">
        <v>41065</v>
      </c>
      <c r="C49" s="501" t="s">
        <v>555</v>
      </c>
      <c r="D49" s="502" t="s">
        <v>556</v>
      </c>
      <c r="E49" s="503" t="s">
        <v>324</v>
      </c>
      <c r="F49" s="477">
        <v>162.5</v>
      </c>
      <c r="G49" s="478">
        <v>162.5</v>
      </c>
      <c r="H49" s="479">
        <f t="shared" si="1"/>
        <v>0</v>
      </c>
      <c r="I49" s="577">
        <v>162.5</v>
      </c>
    </row>
    <row r="50" spans="1:9" ht="30" customHeight="1">
      <c r="A50" s="460">
        <v>42</v>
      </c>
      <c r="B50" s="500">
        <v>41065</v>
      </c>
      <c r="C50" s="501" t="s">
        <v>557</v>
      </c>
      <c r="D50" s="502" t="s">
        <v>558</v>
      </c>
      <c r="E50" s="503" t="s">
        <v>324</v>
      </c>
      <c r="F50" s="477">
        <v>162.5</v>
      </c>
      <c r="G50" s="478">
        <v>162.5</v>
      </c>
      <c r="H50" s="479">
        <f t="shared" si="1"/>
        <v>0</v>
      </c>
      <c r="I50" s="577">
        <v>162.5</v>
      </c>
    </row>
    <row r="51" spans="1:9" ht="30" customHeight="1">
      <c r="A51" s="460">
        <v>43</v>
      </c>
      <c r="B51" s="500">
        <v>41065</v>
      </c>
      <c r="C51" s="501" t="s">
        <v>559</v>
      </c>
      <c r="D51" s="502" t="s">
        <v>560</v>
      </c>
      <c r="E51" s="503" t="s">
        <v>324</v>
      </c>
      <c r="F51" s="477">
        <v>162.5</v>
      </c>
      <c r="G51" s="478">
        <v>162.5</v>
      </c>
      <c r="H51" s="479">
        <f t="shared" si="1"/>
        <v>0</v>
      </c>
      <c r="I51" s="577">
        <v>162.5</v>
      </c>
    </row>
    <row r="52" spans="1:9" ht="30" customHeight="1">
      <c r="A52" s="460">
        <v>44</v>
      </c>
      <c r="B52" s="500">
        <v>41065</v>
      </c>
      <c r="C52" s="501" t="s">
        <v>561</v>
      </c>
      <c r="D52" s="502" t="s">
        <v>562</v>
      </c>
      <c r="E52" s="503" t="s">
        <v>324</v>
      </c>
      <c r="F52" s="477">
        <v>125</v>
      </c>
      <c r="G52" s="478">
        <v>125</v>
      </c>
      <c r="H52" s="479">
        <f t="shared" si="1"/>
        <v>0</v>
      </c>
      <c r="I52" s="577">
        <v>125</v>
      </c>
    </row>
    <row r="53" spans="1:9" ht="30" customHeight="1">
      <c r="A53" s="460">
        <v>45</v>
      </c>
      <c r="B53" s="505">
        <v>41122</v>
      </c>
      <c r="C53" s="506" t="s">
        <v>567</v>
      </c>
      <c r="D53" s="507" t="s">
        <v>325</v>
      </c>
      <c r="E53" s="508" t="s">
        <v>566</v>
      </c>
      <c r="F53" s="509">
        <v>250</v>
      </c>
      <c r="G53" s="509">
        <v>250</v>
      </c>
      <c r="H53" s="479">
        <f t="shared" si="1"/>
        <v>0</v>
      </c>
      <c r="I53" s="578">
        <v>250</v>
      </c>
    </row>
    <row r="54" spans="1:9" ht="30" customHeight="1">
      <c r="A54" s="460">
        <v>46</v>
      </c>
      <c r="B54" s="505">
        <v>41122</v>
      </c>
      <c r="C54" s="497" t="s">
        <v>568</v>
      </c>
      <c r="D54" s="498" t="s">
        <v>326</v>
      </c>
      <c r="E54" s="508" t="s">
        <v>566</v>
      </c>
      <c r="F54" s="510">
        <v>375</v>
      </c>
      <c r="G54" s="510">
        <v>375</v>
      </c>
      <c r="H54" s="479">
        <f t="shared" si="1"/>
        <v>0</v>
      </c>
      <c r="I54" s="578">
        <v>375</v>
      </c>
    </row>
    <row r="55" spans="1:9" ht="30" customHeight="1">
      <c r="A55" s="460">
        <v>47</v>
      </c>
      <c r="B55" s="505">
        <v>41136</v>
      </c>
      <c r="C55" s="497" t="s">
        <v>569</v>
      </c>
      <c r="D55" s="498" t="s">
        <v>570</v>
      </c>
      <c r="E55" s="508" t="s">
        <v>566</v>
      </c>
      <c r="F55" s="478">
        <v>3125</v>
      </c>
      <c r="G55" s="478">
        <v>3125</v>
      </c>
      <c r="H55" s="479">
        <f t="shared" si="1"/>
        <v>0</v>
      </c>
      <c r="I55" s="578">
        <v>3125</v>
      </c>
    </row>
    <row r="56" spans="1:9" ht="30" customHeight="1">
      <c r="A56" s="460">
        <v>48</v>
      </c>
      <c r="B56" s="505">
        <v>41136</v>
      </c>
      <c r="C56" s="497" t="s">
        <v>571</v>
      </c>
      <c r="D56" s="498" t="s">
        <v>330</v>
      </c>
      <c r="E56" s="508" t="s">
        <v>566</v>
      </c>
      <c r="F56" s="478">
        <v>500</v>
      </c>
      <c r="G56" s="478">
        <v>500</v>
      </c>
      <c r="H56" s="479">
        <f t="shared" si="1"/>
        <v>0</v>
      </c>
      <c r="I56" s="578">
        <v>500</v>
      </c>
    </row>
    <row r="57" spans="1:9" ht="30" customHeight="1">
      <c r="A57" s="460">
        <v>49</v>
      </c>
      <c r="B57" s="505">
        <v>41136</v>
      </c>
      <c r="C57" s="497" t="s">
        <v>572</v>
      </c>
      <c r="D57" s="498" t="s">
        <v>573</v>
      </c>
      <c r="E57" s="508" t="s">
        <v>566</v>
      </c>
      <c r="F57" s="478">
        <v>312.5</v>
      </c>
      <c r="G57" s="478">
        <v>312.5</v>
      </c>
      <c r="H57" s="479">
        <f t="shared" si="1"/>
        <v>0</v>
      </c>
      <c r="I57" s="578">
        <v>312.5</v>
      </c>
    </row>
    <row r="58" spans="1:9" ht="30" customHeight="1">
      <c r="A58" s="460">
        <v>50</v>
      </c>
      <c r="B58" s="505">
        <v>41136</v>
      </c>
      <c r="C58" s="497" t="s">
        <v>489</v>
      </c>
      <c r="D58" s="498" t="s">
        <v>331</v>
      </c>
      <c r="E58" s="508" t="s">
        <v>566</v>
      </c>
      <c r="F58" s="478">
        <v>520.83000000000004</v>
      </c>
      <c r="G58" s="478">
        <v>520.83000000000004</v>
      </c>
      <c r="H58" s="511">
        <f t="shared" si="1"/>
        <v>0</v>
      </c>
      <c r="I58" s="578">
        <v>520.83000000000004</v>
      </c>
    </row>
    <row r="59" spans="1:9" ht="30" customHeight="1">
      <c r="A59" s="460">
        <v>51</v>
      </c>
      <c r="B59" s="505">
        <v>41136</v>
      </c>
      <c r="C59" s="497" t="s">
        <v>574</v>
      </c>
      <c r="D59" s="498" t="s">
        <v>575</v>
      </c>
      <c r="E59" s="508" t="s">
        <v>566</v>
      </c>
      <c r="F59" s="478">
        <v>375</v>
      </c>
      <c r="G59" s="478">
        <v>375</v>
      </c>
      <c r="H59" s="512">
        <f t="shared" si="1"/>
        <v>0</v>
      </c>
      <c r="I59" s="578">
        <v>375</v>
      </c>
    </row>
    <row r="60" spans="1:9" ht="30" customHeight="1">
      <c r="A60" s="460">
        <v>52</v>
      </c>
      <c r="B60" s="505">
        <v>41136</v>
      </c>
      <c r="C60" s="497" t="s">
        <v>576</v>
      </c>
      <c r="D60" s="498" t="s">
        <v>332</v>
      </c>
      <c r="E60" s="508" t="s">
        <v>566</v>
      </c>
      <c r="F60" s="478">
        <v>312.5</v>
      </c>
      <c r="G60" s="478">
        <v>312.5</v>
      </c>
      <c r="H60" s="490">
        <f t="shared" si="1"/>
        <v>0</v>
      </c>
      <c r="I60" s="578">
        <v>312.5</v>
      </c>
    </row>
    <row r="61" spans="1:9" ht="30" customHeight="1">
      <c r="A61" s="460">
        <v>53</v>
      </c>
      <c r="B61" s="505">
        <v>41136</v>
      </c>
      <c r="C61" s="497" t="s">
        <v>577</v>
      </c>
      <c r="D61" s="498" t="s">
        <v>333</v>
      </c>
      <c r="E61" s="508" t="s">
        <v>566</v>
      </c>
      <c r="F61" s="478">
        <v>1375</v>
      </c>
      <c r="G61" s="478">
        <v>1375</v>
      </c>
      <c r="H61" s="490">
        <f t="shared" si="1"/>
        <v>0</v>
      </c>
      <c r="I61" s="578">
        <v>1375</v>
      </c>
    </row>
    <row r="62" spans="1:9" ht="30" customHeight="1">
      <c r="A62" s="460">
        <v>54</v>
      </c>
      <c r="B62" s="505">
        <v>41136</v>
      </c>
      <c r="C62" s="497" t="s">
        <v>578</v>
      </c>
      <c r="D62" s="498" t="s">
        <v>334</v>
      </c>
      <c r="E62" s="508" t="s">
        <v>566</v>
      </c>
      <c r="F62" s="478">
        <v>1375</v>
      </c>
      <c r="G62" s="478">
        <v>1375</v>
      </c>
      <c r="H62" s="490">
        <f t="shared" si="1"/>
        <v>0</v>
      </c>
      <c r="I62" s="578">
        <v>1375</v>
      </c>
    </row>
    <row r="63" spans="1:9" ht="30" customHeight="1">
      <c r="A63" s="460">
        <v>55</v>
      </c>
      <c r="B63" s="513">
        <v>41145</v>
      </c>
      <c r="C63" s="370" t="s">
        <v>579</v>
      </c>
      <c r="D63" s="514">
        <v>404897215</v>
      </c>
      <c r="E63" s="401" t="s">
        <v>580</v>
      </c>
      <c r="F63" s="493">
        <v>110</v>
      </c>
      <c r="G63" s="493">
        <v>110</v>
      </c>
      <c r="H63" s="490">
        <f t="shared" si="1"/>
        <v>0</v>
      </c>
      <c r="I63" s="495">
        <v>110</v>
      </c>
    </row>
    <row r="64" spans="1:9" ht="30" customHeight="1">
      <c r="A64" s="460">
        <v>56</v>
      </c>
      <c r="B64" s="513">
        <v>41157</v>
      </c>
      <c r="C64" s="370" t="s">
        <v>581</v>
      </c>
      <c r="D64" s="514"/>
      <c r="E64" s="401" t="s">
        <v>582</v>
      </c>
      <c r="F64" s="493">
        <v>544069.96</v>
      </c>
      <c r="G64" s="493">
        <v>544069.96</v>
      </c>
      <c r="H64" s="490">
        <f t="shared" si="1"/>
        <v>0</v>
      </c>
      <c r="I64" s="495">
        <v>544069.96</v>
      </c>
    </row>
    <row r="65" spans="1:9" ht="30" customHeight="1">
      <c r="A65" s="460">
        <v>57</v>
      </c>
      <c r="B65" s="513">
        <v>41134</v>
      </c>
      <c r="C65" s="370" t="s">
        <v>491</v>
      </c>
      <c r="D65" s="514">
        <v>45001015655</v>
      </c>
      <c r="E65" s="508" t="s">
        <v>485</v>
      </c>
      <c r="F65" s="493">
        <v>104.18</v>
      </c>
      <c r="G65" s="493">
        <v>104.18</v>
      </c>
      <c r="H65" s="490">
        <f t="shared" si="1"/>
        <v>0</v>
      </c>
      <c r="I65" s="495">
        <v>104.18</v>
      </c>
    </row>
    <row r="66" spans="1:9" ht="30" customHeight="1">
      <c r="A66" s="460">
        <v>58</v>
      </c>
      <c r="B66" s="513">
        <v>41136</v>
      </c>
      <c r="C66" s="370" t="s">
        <v>493</v>
      </c>
      <c r="D66" s="514" t="s">
        <v>486</v>
      </c>
      <c r="E66" s="508" t="s">
        <v>485</v>
      </c>
      <c r="F66" s="493">
        <v>0.3</v>
      </c>
      <c r="G66" s="493">
        <v>0.3</v>
      </c>
      <c r="H66" s="490">
        <f t="shared" si="1"/>
        <v>0</v>
      </c>
      <c r="I66" s="495">
        <v>0.3</v>
      </c>
    </row>
    <row r="67" spans="1:9" ht="30" customHeight="1">
      <c r="A67" s="460">
        <v>59</v>
      </c>
      <c r="B67" s="513">
        <v>41134</v>
      </c>
      <c r="C67" s="370" t="s">
        <v>490</v>
      </c>
      <c r="D67" s="514" t="s">
        <v>487</v>
      </c>
      <c r="E67" s="508" t="s">
        <v>485</v>
      </c>
      <c r="F67" s="493">
        <v>1412.48</v>
      </c>
      <c r="G67" s="493">
        <v>1412.48</v>
      </c>
      <c r="H67" s="490">
        <f t="shared" si="1"/>
        <v>0</v>
      </c>
      <c r="I67" s="495">
        <v>1412.48</v>
      </c>
    </row>
    <row r="68" spans="1:9" ht="30" customHeight="1">
      <c r="A68" s="460">
        <v>60</v>
      </c>
      <c r="B68" s="513">
        <v>41130</v>
      </c>
      <c r="C68" s="370" t="s">
        <v>492</v>
      </c>
      <c r="D68" s="514" t="s">
        <v>488</v>
      </c>
      <c r="E68" s="508" t="s">
        <v>485</v>
      </c>
      <c r="F68" s="493">
        <v>541.53</v>
      </c>
      <c r="G68" s="493">
        <v>541.53</v>
      </c>
      <c r="H68" s="490">
        <f t="shared" si="1"/>
        <v>0</v>
      </c>
      <c r="I68" s="495">
        <v>541.53</v>
      </c>
    </row>
    <row r="69" spans="1:9" ht="30" customHeight="1">
      <c r="A69" s="460">
        <v>61</v>
      </c>
      <c r="B69" s="513">
        <v>41182</v>
      </c>
      <c r="C69" s="370" t="s">
        <v>583</v>
      </c>
      <c r="D69" s="514" t="s">
        <v>584</v>
      </c>
      <c r="E69" s="508" t="s">
        <v>485</v>
      </c>
      <c r="F69" s="493">
        <v>887.5</v>
      </c>
      <c r="G69" s="493">
        <v>887.5</v>
      </c>
      <c r="H69" s="490">
        <f t="shared" si="1"/>
        <v>0</v>
      </c>
      <c r="I69" s="495">
        <v>887.5</v>
      </c>
    </row>
    <row r="70" spans="1:9" ht="30" customHeight="1">
      <c r="A70" s="460">
        <v>62</v>
      </c>
      <c r="B70" s="513">
        <v>41177</v>
      </c>
      <c r="C70" s="370" t="s">
        <v>585</v>
      </c>
      <c r="D70" s="514"/>
      <c r="E70" s="401" t="s">
        <v>586</v>
      </c>
      <c r="F70" s="493">
        <v>373676.21</v>
      </c>
      <c r="G70" s="493">
        <v>373676.21</v>
      </c>
      <c r="H70" s="490">
        <f t="shared" si="1"/>
        <v>0</v>
      </c>
      <c r="I70" s="495">
        <v>373676.21</v>
      </c>
    </row>
    <row r="71" spans="1:9" ht="30" customHeight="1">
      <c r="A71" s="460">
        <v>63</v>
      </c>
      <c r="B71" s="513">
        <v>41172</v>
      </c>
      <c r="C71" s="370" t="s">
        <v>587</v>
      </c>
      <c r="D71" s="514" t="s">
        <v>588</v>
      </c>
      <c r="E71" s="487" t="s">
        <v>327</v>
      </c>
      <c r="F71" s="493">
        <v>19950</v>
      </c>
      <c r="G71" s="493">
        <v>19950</v>
      </c>
      <c r="H71" s="490">
        <f t="shared" si="1"/>
        <v>0</v>
      </c>
      <c r="I71" s="495">
        <v>19950</v>
      </c>
    </row>
    <row r="72" spans="1:9" ht="30" customHeight="1">
      <c r="A72" s="460">
        <v>64</v>
      </c>
      <c r="B72" s="513">
        <v>41170</v>
      </c>
      <c r="C72" s="370" t="s">
        <v>589</v>
      </c>
      <c r="D72" s="514" t="s">
        <v>483</v>
      </c>
      <c r="E72" s="515" t="s">
        <v>590</v>
      </c>
      <c r="F72" s="493">
        <v>625</v>
      </c>
      <c r="G72" s="493">
        <v>625</v>
      </c>
      <c r="H72" s="490">
        <f t="shared" si="1"/>
        <v>0</v>
      </c>
      <c r="I72" s="495">
        <v>625</v>
      </c>
    </row>
    <row r="73" spans="1:9" ht="30" customHeight="1">
      <c r="A73" s="460">
        <v>65</v>
      </c>
      <c r="B73" s="513">
        <v>41176</v>
      </c>
      <c r="C73" s="370" t="s">
        <v>591</v>
      </c>
      <c r="D73" s="514" t="s">
        <v>592</v>
      </c>
      <c r="E73" s="515" t="s">
        <v>590</v>
      </c>
      <c r="F73" s="493">
        <v>187.5</v>
      </c>
      <c r="G73" s="493">
        <v>187.5</v>
      </c>
      <c r="H73" s="490">
        <f t="shared" si="1"/>
        <v>0</v>
      </c>
      <c r="I73" s="495">
        <v>187.5</v>
      </c>
    </row>
    <row r="74" spans="1:9" ht="30" customHeight="1">
      <c r="A74" s="460">
        <v>66</v>
      </c>
      <c r="B74" s="513">
        <v>41182</v>
      </c>
      <c r="C74" s="370" t="s">
        <v>593</v>
      </c>
      <c r="D74" s="514" t="s">
        <v>594</v>
      </c>
      <c r="E74" s="515" t="s">
        <v>484</v>
      </c>
      <c r="F74" s="493">
        <v>46940.76</v>
      </c>
      <c r="G74" s="493">
        <v>46940.76</v>
      </c>
      <c r="H74" s="479" t="s">
        <v>988</v>
      </c>
      <c r="I74" s="495">
        <v>41479.61</v>
      </c>
    </row>
    <row r="75" spans="1:9" ht="30" customHeight="1">
      <c r="A75" s="460">
        <v>67</v>
      </c>
      <c r="B75" s="513">
        <v>41182</v>
      </c>
      <c r="C75" s="370" t="s">
        <v>595</v>
      </c>
      <c r="D75" s="514" t="s">
        <v>596</v>
      </c>
      <c r="E75" s="508" t="s">
        <v>485</v>
      </c>
      <c r="F75" s="493">
        <v>846.78</v>
      </c>
      <c r="G75" s="493">
        <v>846.78</v>
      </c>
      <c r="H75" s="490">
        <f t="shared" si="1"/>
        <v>0</v>
      </c>
      <c r="I75" s="495">
        <v>846.78</v>
      </c>
    </row>
    <row r="76" spans="1:9" ht="30" customHeight="1">
      <c r="A76" s="460">
        <v>68</v>
      </c>
      <c r="B76" s="513">
        <v>41182</v>
      </c>
      <c r="C76" s="370" t="s">
        <v>597</v>
      </c>
      <c r="D76" s="514" t="s">
        <v>598</v>
      </c>
      <c r="E76" s="508" t="s">
        <v>485</v>
      </c>
      <c r="F76" s="493">
        <v>2916.65</v>
      </c>
      <c r="G76" s="493">
        <v>2916.65</v>
      </c>
      <c r="H76" s="490">
        <f t="shared" si="1"/>
        <v>0</v>
      </c>
      <c r="I76" s="495">
        <v>2916.65</v>
      </c>
    </row>
    <row r="77" spans="1:9" ht="30" customHeight="1">
      <c r="A77" s="460">
        <v>69</v>
      </c>
      <c r="B77" s="513">
        <v>41182</v>
      </c>
      <c r="C77" s="370" t="s">
        <v>599</v>
      </c>
      <c r="D77" s="514" t="s">
        <v>600</v>
      </c>
      <c r="E77" s="508" t="s">
        <v>485</v>
      </c>
      <c r="F77" s="493">
        <v>500</v>
      </c>
      <c r="G77" s="493">
        <v>500</v>
      </c>
      <c r="H77" s="490">
        <f t="shared" si="1"/>
        <v>0</v>
      </c>
      <c r="I77" s="495">
        <v>500</v>
      </c>
    </row>
    <row r="78" spans="1:9" ht="30" customHeight="1">
      <c r="A78" s="460">
        <v>70</v>
      </c>
      <c r="B78" s="513">
        <v>41182</v>
      </c>
      <c r="C78" s="370" t="s">
        <v>601</v>
      </c>
      <c r="D78" s="514" t="s">
        <v>602</v>
      </c>
      <c r="E78" s="508" t="s">
        <v>485</v>
      </c>
      <c r="F78" s="493">
        <v>625</v>
      </c>
      <c r="G78" s="493">
        <v>625</v>
      </c>
      <c r="H78" s="490">
        <f t="shared" si="1"/>
        <v>0</v>
      </c>
      <c r="I78" s="495">
        <v>625</v>
      </c>
    </row>
    <row r="79" spans="1:9" ht="30" customHeight="1">
      <c r="A79" s="460">
        <v>71</v>
      </c>
      <c r="B79" s="516">
        <v>41187</v>
      </c>
      <c r="C79" s="501" t="s">
        <v>634</v>
      </c>
      <c r="D79" s="502"/>
      <c r="E79" s="517" t="s">
        <v>603</v>
      </c>
      <c r="F79" s="518">
        <v>52478.12</v>
      </c>
      <c r="G79" s="518">
        <v>52478.12</v>
      </c>
      <c r="H79" s="519">
        <f t="shared" si="1"/>
        <v>0</v>
      </c>
      <c r="I79" s="579">
        <v>52478.12</v>
      </c>
    </row>
    <row r="80" spans="1:9" ht="30" customHeight="1">
      <c r="A80" s="460">
        <v>72</v>
      </c>
      <c r="B80" s="516">
        <v>41153</v>
      </c>
      <c r="C80" s="520" t="s">
        <v>605</v>
      </c>
      <c r="D80" s="521" t="s">
        <v>337</v>
      </c>
      <c r="E80" s="508" t="s">
        <v>485</v>
      </c>
      <c r="F80" s="522">
        <v>747.32</v>
      </c>
      <c r="G80" s="522">
        <v>747.32</v>
      </c>
      <c r="H80" s="523">
        <v>0</v>
      </c>
      <c r="I80" s="522">
        <v>747.32</v>
      </c>
    </row>
    <row r="81" spans="1:9" ht="30" customHeight="1">
      <c r="A81" s="460">
        <v>73</v>
      </c>
      <c r="B81" s="524"/>
      <c r="C81" s="520" t="s">
        <v>616</v>
      </c>
      <c r="D81" s="521" t="s">
        <v>613</v>
      </c>
      <c r="E81" s="525" t="s">
        <v>635</v>
      </c>
      <c r="F81" s="522">
        <v>65</v>
      </c>
      <c r="G81" s="522">
        <v>65</v>
      </c>
      <c r="H81" s="523">
        <v>0</v>
      </c>
      <c r="I81" s="522">
        <v>65</v>
      </c>
    </row>
    <row r="82" spans="1:9" ht="40.5" customHeight="1">
      <c r="A82" s="460"/>
      <c r="B82" s="516"/>
      <c r="C82" s="526"/>
      <c r="D82" s="502"/>
      <c r="E82" s="508"/>
      <c r="F82" s="527"/>
      <c r="G82" s="527"/>
      <c r="H82" s="479"/>
      <c r="I82" s="522"/>
    </row>
    <row r="83" spans="1:9" ht="30" customHeight="1">
      <c r="A83" s="460"/>
      <c r="B83" s="513"/>
      <c r="C83" s="370"/>
      <c r="D83" s="514"/>
      <c r="E83" s="508"/>
      <c r="F83" s="493"/>
      <c r="G83" s="493"/>
      <c r="H83" s="490"/>
      <c r="I83" s="495"/>
    </row>
    <row r="84" spans="1:9" ht="15" customHeight="1">
      <c r="A84" s="461"/>
      <c r="B84" s="456"/>
      <c r="C84" s="370"/>
      <c r="D84" s="457"/>
      <c r="E84" s="401"/>
      <c r="F84" s="455"/>
      <c r="G84" s="455"/>
      <c r="H84" s="454"/>
      <c r="I84" s="455"/>
    </row>
    <row r="85" spans="1:9">
      <c r="A85" s="462"/>
      <c r="B85" s="136"/>
    </row>
    <row r="86" spans="1:9">
      <c r="A86" s="463" t="s">
        <v>138</v>
      </c>
      <c r="B86" s="136"/>
    </row>
    <row r="88" spans="1:9">
      <c r="A88" s="112" t="s">
        <v>308</v>
      </c>
    </row>
    <row r="91" spans="1:9">
      <c r="B91" s="214"/>
      <c r="C91" s="214"/>
      <c r="D91" s="214"/>
    </row>
    <row r="92" spans="1:9">
      <c r="B92" s="214"/>
      <c r="C92" s="214"/>
      <c r="D92" s="214"/>
    </row>
    <row r="93" spans="1:9">
      <c r="A93" s="214"/>
      <c r="B93" s="214"/>
      <c r="C93" s="214"/>
      <c r="D93" s="214"/>
    </row>
    <row r="94" spans="1:9">
      <c r="A94" s="214"/>
      <c r="B94" s="214"/>
      <c r="C94" s="214"/>
      <c r="D94" s="214"/>
    </row>
    <row r="95" spans="1:9" s="214" customFormat="1" ht="12.75"/>
    <row r="96" spans="1:9" s="214" customFormat="1" ht="12.75"/>
    <row r="97" s="214" customFormat="1" ht="12.75"/>
    <row r="98" s="214" customFormat="1" ht="12.75"/>
    <row r="99" s="214" customFormat="1" ht="12.75"/>
  </sheetData>
  <mergeCells count="1">
    <mergeCell ref="I2:J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84 B81"/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B82:B83 B9:B80">
      <formula1>40543</formula1>
      <formula2>42004</formula2>
    </dataValidation>
  </dataValidations>
  <printOptions gridLines="1"/>
  <pageMargins left="0.7" right="0.7" top="0.75" bottom="0.75" header="0.3" footer="0.3"/>
  <pageSetup scale="55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showGridLines="0" view="pageBreakPreview" zoomScale="70" zoomScaleSheetLayoutView="70" workbookViewId="0">
      <selection activeCell="M3" sqref="M3"/>
    </sheetView>
  </sheetViews>
  <sheetFormatPr defaultRowHeight="12.75"/>
  <cols>
    <col min="1" max="1" width="2.7109375" style="224" customWidth="1"/>
    <col min="2" max="2" width="10.42578125" style="224" customWidth="1"/>
    <col min="3" max="3" width="23.42578125" style="224" customWidth="1"/>
    <col min="4" max="4" width="13.28515625" style="224" customWidth="1"/>
    <col min="5" max="5" width="9.5703125" style="224" customWidth="1"/>
    <col min="6" max="6" width="11.5703125" style="224" customWidth="1"/>
    <col min="7" max="7" width="12.28515625" style="224" customWidth="1"/>
    <col min="8" max="8" width="15.28515625" style="224" customWidth="1"/>
    <col min="9" max="9" width="17.5703125" style="224" customWidth="1"/>
    <col min="10" max="11" width="12.42578125" style="224" customWidth="1"/>
    <col min="12" max="12" width="23.5703125" style="224" customWidth="1"/>
    <col min="13" max="13" width="18.5703125" style="224" customWidth="1"/>
    <col min="14" max="14" width="0.85546875" style="224" customWidth="1"/>
    <col min="15" max="16384" width="9.140625" style="224"/>
  </cols>
  <sheetData>
    <row r="1" spans="1:14" ht="13.5">
      <c r="A1" s="221" t="s">
        <v>309</v>
      </c>
      <c r="B1" s="222"/>
      <c r="C1" s="222"/>
      <c r="D1" s="222"/>
      <c r="E1" s="222"/>
      <c r="F1" s="222"/>
      <c r="G1" s="222"/>
      <c r="H1" s="222"/>
      <c r="I1" s="225"/>
      <c r="J1" s="275"/>
      <c r="K1" s="275"/>
      <c r="L1" s="275"/>
      <c r="M1" s="275" t="s">
        <v>266</v>
      </c>
      <c r="N1" s="225"/>
    </row>
    <row r="2" spans="1:14" ht="15">
      <c r="A2" s="225" t="s">
        <v>177</v>
      </c>
      <c r="B2" s="222"/>
      <c r="C2" s="222"/>
      <c r="D2" s="223"/>
      <c r="E2" s="223"/>
      <c r="F2" s="223"/>
      <c r="G2" s="223"/>
      <c r="H2" s="223"/>
      <c r="I2" s="222"/>
      <c r="J2" s="222"/>
      <c r="K2" s="222"/>
      <c r="L2" s="222"/>
      <c r="M2" s="583" t="s">
        <v>1139</v>
      </c>
      <c r="N2" s="584"/>
    </row>
    <row r="3" spans="1:14">
      <c r="A3" s="225"/>
      <c r="B3" s="222"/>
      <c r="C3" s="222"/>
      <c r="D3" s="223"/>
      <c r="E3" s="223"/>
      <c r="F3" s="223"/>
      <c r="G3" s="223"/>
      <c r="H3" s="223"/>
      <c r="I3" s="222"/>
      <c r="J3" s="222"/>
      <c r="K3" s="222"/>
      <c r="L3" s="222"/>
      <c r="M3" s="222"/>
      <c r="N3" s="225"/>
    </row>
    <row r="4" spans="1:14" ht="15">
      <c r="A4" s="147" t="s">
        <v>131</v>
      </c>
      <c r="B4" s="222"/>
      <c r="C4" s="222"/>
      <c r="D4" s="226"/>
      <c r="E4" s="276"/>
      <c r="F4" s="226"/>
      <c r="G4" s="223"/>
      <c r="H4" s="223"/>
      <c r="I4" s="223"/>
      <c r="J4" s="223"/>
      <c r="K4" s="223"/>
      <c r="L4" s="222"/>
      <c r="M4" s="223"/>
      <c r="N4" s="225"/>
    </row>
    <row r="5" spans="1:14" ht="15">
      <c r="A5" s="126" t="s">
        <v>786</v>
      </c>
      <c r="B5" s="227"/>
      <c r="C5" s="227"/>
      <c r="D5" s="227"/>
      <c r="E5" s="228"/>
      <c r="F5" s="228"/>
      <c r="G5" s="228"/>
      <c r="H5" s="228"/>
      <c r="I5" s="228"/>
      <c r="J5" s="228"/>
      <c r="K5" s="228"/>
      <c r="L5" s="228"/>
      <c r="M5" s="228"/>
      <c r="N5" s="225"/>
    </row>
    <row r="6" spans="1:14" ht="13.5" thickBot="1">
      <c r="A6" s="277"/>
      <c r="B6" s="277"/>
      <c r="C6" s="277"/>
      <c r="D6" s="277"/>
      <c r="E6" s="277"/>
      <c r="F6" s="277"/>
      <c r="G6" s="277"/>
      <c r="H6" s="277"/>
      <c r="I6" s="277"/>
      <c r="J6" s="277"/>
      <c r="K6" s="277"/>
      <c r="L6" s="277"/>
      <c r="M6" s="277"/>
      <c r="N6" s="225"/>
    </row>
    <row r="7" spans="1:14" ht="51">
      <c r="A7" s="278" t="s">
        <v>410</v>
      </c>
      <c r="B7" s="279" t="s">
        <v>267</v>
      </c>
      <c r="C7" s="279" t="s">
        <v>268</v>
      </c>
      <c r="D7" s="280" t="s">
        <v>269</v>
      </c>
      <c r="E7" s="280" t="s">
        <v>132</v>
      </c>
      <c r="F7" s="280" t="s">
        <v>270</v>
      </c>
      <c r="G7" s="280" t="s">
        <v>271</v>
      </c>
      <c r="H7" s="279" t="s">
        <v>272</v>
      </c>
      <c r="I7" s="281" t="s">
        <v>273</v>
      </c>
      <c r="J7" s="281" t="s">
        <v>274</v>
      </c>
      <c r="K7" s="282" t="s">
        <v>275</v>
      </c>
      <c r="L7" s="282" t="s">
        <v>276</v>
      </c>
      <c r="M7" s="280" t="s">
        <v>266</v>
      </c>
      <c r="N7" s="225"/>
    </row>
    <row r="8" spans="1:14">
      <c r="A8" s="230">
        <v>1</v>
      </c>
      <c r="B8" s="231">
        <v>2</v>
      </c>
      <c r="C8" s="231">
        <v>3</v>
      </c>
      <c r="D8" s="232">
        <v>4</v>
      </c>
      <c r="E8" s="232">
        <v>5</v>
      </c>
      <c r="F8" s="232">
        <v>6</v>
      </c>
      <c r="G8" s="232">
        <v>7</v>
      </c>
      <c r="H8" s="232">
        <v>8</v>
      </c>
      <c r="I8" s="232">
        <v>9</v>
      </c>
      <c r="J8" s="232">
        <v>10</v>
      </c>
      <c r="K8" s="232">
        <v>11</v>
      </c>
      <c r="L8" s="232">
        <v>12</v>
      </c>
      <c r="M8" s="232">
        <v>13</v>
      </c>
      <c r="N8" s="225"/>
    </row>
    <row r="9" spans="1:14" ht="54.75" customHeight="1">
      <c r="A9" s="233">
        <v>1</v>
      </c>
      <c r="B9" s="234"/>
      <c r="C9" s="283"/>
      <c r="D9"/>
      <c r="E9" s="299"/>
      <c r="F9" s="233"/>
      <c r="G9" s="233"/>
      <c r="H9" s="233"/>
      <c r="I9" s="233"/>
      <c r="J9" s="349"/>
      <c r="K9" s="233"/>
      <c r="L9" s="233"/>
      <c r="M9" s="284"/>
      <c r="N9" s="225"/>
    </row>
    <row r="10" spans="1:14" ht="15">
      <c r="A10" s="233">
        <v>2</v>
      </c>
      <c r="B10" s="234"/>
      <c r="C10" s="283"/>
      <c r="D10" s="233"/>
      <c r="E10" s="233"/>
      <c r="F10" s="233"/>
      <c r="G10" s="233"/>
      <c r="H10" s="233"/>
      <c r="I10" s="233"/>
      <c r="J10" s="233"/>
      <c r="K10" s="233"/>
      <c r="L10" s="233"/>
      <c r="M10" s="284" t="str">
        <f>IF(ISBLANK(B10),"",$M$2)</f>
        <v/>
      </c>
      <c r="N10" s="225"/>
    </row>
    <row r="11" spans="1:14" ht="15">
      <c r="A11" s="233">
        <v>3</v>
      </c>
      <c r="B11" s="234"/>
      <c r="C11" s="283"/>
      <c r="D11" s="233"/>
      <c r="E11" s="233"/>
      <c r="F11" s="233"/>
      <c r="G11" s="233"/>
      <c r="H11" s="233"/>
      <c r="I11" s="233"/>
      <c r="J11" s="233"/>
      <c r="K11" s="233"/>
      <c r="L11" s="233"/>
      <c r="M11" s="284" t="str">
        <f>IF(ISBLANK(B11),"",$M$2)</f>
        <v/>
      </c>
      <c r="N11" s="225"/>
    </row>
    <row r="12" spans="1:14" ht="15">
      <c r="A12" s="233">
        <v>4</v>
      </c>
      <c r="B12" s="234"/>
      <c r="C12" s="283"/>
      <c r="D12" s="233"/>
      <c r="E12" s="233"/>
      <c r="F12" s="233"/>
      <c r="G12" s="233"/>
      <c r="H12" s="233"/>
      <c r="I12" s="233"/>
      <c r="J12" s="233"/>
      <c r="K12" s="233"/>
      <c r="L12" s="233"/>
      <c r="M12" s="284" t="str">
        <f>IF(ISBLANK(B12),"",$M$2)</f>
        <v/>
      </c>
      <c r="N12" s="225"/>
    </row>
    <row r="13" spans="1:14" ht="15">
      <c r="A13" s="233">
        <v>5</v>
      </c>
      <c r="B13" s="234"/>
      <c r="C13" s="283"/>
      <c r="D13" s="233"/>
      <c r="E13" s="233"/>
      <c r="F13" s="233"/>
      <c r="G13" s="233"/>
      <c r="H13" s="233"/>
      <c r="I13" s="233"/>
      <c r="J13" s="233"/>
      <c r="K13" s="233"/>
      <c r="L13" s="233"/>
      <c r="M13" s="284" t="str">
        <f>IF(ISBLANK(B13),"",$M$2)</f>
        <v/>
      </c>
      <c r="N13" s="225"/>
    </row>
    <row r="14" spans="1:14" ht="15">
      <c r="A14" s="285" t="s">
        <v>138</v>
      </c>
      <c r="B14" s="234"/>
      <c r="C14" s="283"/>
      <c r="D14" s="233"/>
      <c r="E14" s="233"/>
      <c r="F14" s="233"/>
      <c r="G14" s="233"/>
      <c r="H14" s="233"/>
      <c r="I14" s="233"/>
      <c r="J14" s="233"/>
      <c r="K14" s="233"/>
      <c r="L14" s="233"/>
      <c r="M14" s="284" t="str">
        <f>IF(ISBLANK(B14),"",$M$2)</f>
        <v/>
      </c>
      <c r="N14" s="225"/>
    </row>
    <row r="15" spans="1:14" s="240" customFormat="1"/>
    <row r="18" spans="2:13" s="21" customFormat="1" ht="15">
      <c r="B18" s="235" t="s">
        <v>445</v>
      </c>
    </row>
    <row r="19" spans="2:13" s="21" customFormat="1" ht="15">
      <c r="B19" s="235"/>
    </row>
    <row r="20" spans="2:13" s="21" customFormat="1" ht="15">
      <c r="C20" s="237"/>
      <c r="D20" s="236"/>
      <c r="E20" s="236"/>
      <c r="H20" s="237"/>
      <c r="I20" s="237"/>
      <c r="J20" s="236"/>
      <c r="K20" s="236"/>
      <c r="L20" s="236"/>
    </row>
    <row r="21" spans="2:13" s="21" customFormat="1" ht="15">
      <c r="C21" s="238" t="s">
        <v>125</v>
      </c>
      <c r="D21" s="236"/>
      <c r="E21" s="236"/>
      <c r="H21" s="235" t="s">
        <v>179</v>
      </c>
      <c r="M21" s="236"/>
    </row>
    <row r="22" spans="2:13" s="21" customFormat="1" ht="15">
      <c r="C22" s="238" t="s">
        <v>477</v>
      </c>
      <c r="D22" s="236"/>
      <c r="E22" s="236"/>
      <c r="H22" s="239" t="s">
        <v>126</v>
      </c>
      <c r="M22" s="236"/>
    </row>
    <row r="23" spans="2:13" ht="15">
      <c r="C23" s="238"/>
      <c r="F23" s="239"/>
      <c r="J23" s="241"/>
      <c r="K23" s="241"/>
      <c r="L23" s="241"/>
      <c r="M23" s="241"/>
    </row>
    <row r="24" spans="2:13" ht="15">
      <c r="C24" s="238"/>
    </row>
  </sheetData>
  <sheetProtection insertColumns="0" insertRows="0" deleteRows="0"/>
  <mergeCells count="1">
    <mergeCell ref="M2:N2"/>
  </mergeCells>
  <phoneticPr fontId="37" type="noConversion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14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14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14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74</v>
      </c>
      <c r="C1" t="s">
        <v>54</v>
      </c>
      <c r="E1" t="s">
        <v>83</v>
      </c>
      <c r="G1" t="s">
        <v>93</v>
      </c>
    </row>
    <row r="2" spans="1:7" ht="15">
      <c r="A2" s="60">
        <v>40907</v>
      </c>
      <c r="C2" t="s">
        <v>55</v>
      </c>
      <c r="E2" t="s">
        <v>88</v>
      </c>
      <c r="G2" s="74" t="s">
        <v>94</v>
      </c>
    </row>
    <row r="3" spans="1:7" ht="15">
      <c r="A3" s="60">
        <v>40908</v>
      </c>
      <c r="C3" t="s">
        <v>56</v>
      </c>
      <c r="E3" t="s">
        <v>89</v>
      </c>
      <c r="G3" s="74" t="s">
        <v>95</v>
      </c>
    </row>
    <row r="4" spans="1:7" ht="15">
      <c r="A4" s="60">
        <v>40909</v>
      </c>
      <c r="C4" t="s">
        <v>57</v>
      </c>
      <c r="E4" t="s">
        <v>90</v>
      </c>
      <c r="G4" s="74" t="s">
        <v>96</v>
      </c>
    </row>
    <row r="5" spans="1:7">
      <c r="A5" s="60">
        <v>40910</v>
      </c>
      <c r="C5" t="s">
        <v>58</v>
      </c>
      <c r="E5" t="s">
        <v>91</v>
      </c>
    </row>
    <row r="6" spans="1:7">
      <c r="A6" s="60">
        <v>40911</v>
      </c>
      <c r="C6" t="s">
        <v>59</v>
      </c>
    </row>
    <row r="7" spans="1:7">
      <c r="A7" s="60">
        <v>40912</v>
      </c>
      <c r="C7" t="s">
        <v>60</v>
      </c>
    </row>
    <row r="8" spans="1:7">
      <c r="A8" s="60">
        <v>40913</v>
      </c>
      <c r="C8" t="s">
        <v>61</v>
      </c>
    </row>
    <row r="9" spans="1:7">
      <c r="A9" s="60">
        <v>40914</v>
      </c>
      <c r="C9" t="s">
        <v>62</v>
      </c>
    </row>
    <row r="10" spans="1:7">
      <c r="A10" s="60">
        <v>40915</v>
      </c>
      <c r="C10" t="s">
        <v>63</v>
      </c>
    </row>
    <row r="11" spans="1:7">
      <c r="A11" s="60">
        <v>40916</v>
      </c>
      <c r="C11" t="s">
        <v>64</v>
      </c>
    </row>
    <row r="12" spans="1:7">
      <c r="A12" s="60">
        <v>40917</v>
      </c>
      <c r="C12" t="s">
        <v>65</v>
      </c>
    </row>
    <row r="13" spans="1:7">
      <c r="A13" s="60">
        <v>40918</v>
      </c>
      <c r="C13" t="s">
        <v>66</v>
      </c>
    </row>
    <row r="14" spans="1:7">
      <c r="A14" s="60">
        <v>40919</v>
      </c>
      <c r="C14" t="s">
        <v>67</v>
      </c>
    </row>
    <row r="15" spans="1:7">
      <c r="A15" s="60">
        <v>40920</v>
      </c>
      <c r="C15" t="s">
        <v>68</v>
      </c>
    </row>
    <row r="16" spans="1:7">
      <c r="A16" s="60">
        <v>40921</v>
      </c>
      <c r="C16" t="s">
        <v>69</v>
      </c>
    </row>
    <row r="17" spans="1:3">
      <c r="A17" s="60">
        <v>40922</v>
      </c>
      <c r="C17" t="s">
        <v>70</v>
      </c>
    </row>
    <row r="18" spans="1:3">
      <c r="A18" s="60">
        <v>40923</v>
      </c>
      <c r="C18" t="s">
        <v>71</v>
      </c>
    </row>
    <row r="19" spans="1:3">
      <c r="A19" s="60">
        <v>40924</v>
      </c>
      <c r="C19" t="s">
        <v>72</v>
      </c>
    </row>
    <row r="20" spans="1:3">
      <c r="A20" s="60">
        <v>40925</v>
      </c>
      <c r="C20" t="s">
        <v>73</v>
      </c>
    </row>
    <row r="21" spans="1:3">
      <c r="A21" s="60">
        <v>40926</v>
      </c>
    </row>
    <row r="22" spans="1:3">
      <c r="A22" s="60">
        <v>40927</v>
      </c>
    </row>
    <row r="23" spans="1:3">
      <c r="A23" s="60">
        <v>40928</v>
      </c>
    </row>
    <row r="24" spans="1:3">
      <c r="A24" s="60">
        <v>40929</v>
      </c>
    </row>
    <row r="25" spans="1:3">
      <c r="A25" s="60">
        <v>40930</v>
      </c>
    </row>
    <row r="26" spans="1:3">
      <c r="A26" s="60">
        <v>40931</v>
      </c>
    </row>
    <row r="27" spans="1:3">
      <c r="A27" s="60">
        <v>40932</v>
      </c>
    </row>
    <row r="28" spans="1:3">
      <c r="A28" s="60">
        <v>40933</v>
      </c>
    </row>
    <row r="29" spans="1:3">
      <c r="A29" s="60">
        <v>40934</v>
      </c>
    </row>
    <row r="30" spans="1:3">
      <c r="A30" s="60">
        <v>40935</v>
      </c>
    </row>
    <row r="31" spans="1:3">
      <c r="A31" s="60">
        <v>40936</v>
      </c>
    </row>
    <row r="32" spans="1:3">
      <c r="A32" s="60">
        <v>40937</v>
      </c>
    </row>
    <row r="33" spans="1:1">
      <c r="A33" s="60">
        <v>40938</v>
      </c>
    </row>
    <row r="34" spans="1:1">
      <c r="A34" s="60">
        <v>40939</v>
      </c>
    </row>
    <row r="35" spans="1:1">
      <c r="A35" s="60">
        <v>40941</v>
      </c>
    </row>
    <row r="36" spans="1:1">
      <c r="A36" s="60">
        <v>40942</v>
      </c>
    </row>
    <row r="37" spans="1:1">
      <c r="A37" s="60">
        <v>40943</v>
      </c>
    </row>
    <row r="38" spans="1:1">
      <c r="A38" s="60">
        <v>40944</v>
      </c>
    </row>
    <row r="39" spans="1:1">
      <c r="A39" s="60">
        <v>40945</v>
      </c>
    </row>
    <row r="40" spans="1:1">
      <c r="A40" s="60">
        <v>40946</v>
      </c>
    </row>
    <row r="41" spans="1:1">
      <c r="A41" s="60">
        <v>40947</v>
      </c>
    </row>
    <row r="42" spans="1:1">
      <c r="A42" s="60">
        <v>40948</v>
      </c>
    </row>
    <row r="43" spans="1:1">
      <c r="A43" s="60">
        <v>40949</v>
      </c>
    </row>
    <row r="44" spans="1:1">
      <c r="A44" s="60">
        <v>40950</v>
      </c>
    </row>
    <row r="45" spans="1:1">
      <c r="A45" s="60">
        <v>40951</v>
      </c>
    </row>
    <row r="46" spans="1:1">
      <c r="A46" s="60">
        <v>40952</v>
      </c>
    </row>
    <row r="47" spans="1:1">
      <c r="A47" s="60">
        <v>40953</v>
      </c>
    </row>
    <row r="48" spans="1:1">
      <c r="A48" s="60">
        <v>40954</v>
      </c>
    </row>
    <row r="49" spans="1:1">
      <c r="A49" s="60">
        <v>40955</v>
      </c>
    </row>
    <row r="50" spans="1:1">
      <c r="A50" s="60">
        <v>40956</v>
      </c>
    </row>
    <row r="51" spans="1:1">
      <c r="A51" s="60">
        <v>40957</v>
      </c>
    </row>
    <row r="52" spans="1:1">
      <c r="A52" s="60">
        <v>40958</v>
      </c>
    </row>
    <row r="53" spans="1:1">
      <c r="A53" s="60">
        <v>40959</v>
      </c>
    </row>
    <row r="54" spans="1:1">
      <c r="A54" s="60">
        <v>40960</v>
      </c>
    </row>
    <row r="55" spans="1:1">
      <c r="A55" s="60">
        <v>40961</v>
      </c>
    </row>
    <row r="56" spans="1:1">
      <c r="A56" s="60">
        <v>40962</v>
      </c>
    </row>
    <row r="57" spans="1:1">
      <c r="A57" s="60">
        <v>40963</v>
      </c>
    </row>
    <row r="58" spans="1:1">
      <c r="A58" s="60">
        <v>40964</v>
      </c>
    </row>
    <row r="59" spans="1:1">
      <c r="A59" s="60">
        <v>40965</v>
      </c>
    </row>
    <row r="60" spans="1:1">
      <c r="A60" s="60">
        <v>40966</v>
      </c>
    </row>
    <row r="61" spans="1:1">
      <c r="A61" s="60">
        <v>40967</v>
      </c>
    </row>
    <row r="62" spans="1:1">
      <c r="A62" s="60">
        <v>40968</v>
      </c>
    </row>
    <row r="63" spans="1:1">
      <c r="A63" s="60">
        <v>40969</v>
      </c>
    </row>
    <row r="64" spans="1:1">
      <c r="A64" s="60">
        <v>40970</v>
      </c>
    </row>
    <row r="65" spans="1:1">
      <c r="A65" s="60">
        <v>40971</v>
      </c>
    </row>
    <row r="66" spans="1:1">
      <c r="A66" s="60">
        <v>40972</v>
      </c>
    </row>
    <row r="67" spans="1:1">
      <c r="A67" s="60">
        <v>40973</v>
      </c>
    </row>
    <row r="68" spans="1:1">
      <c r="A68" s="60">
        <v>40974</v>
      </c>
    </row>
    <row r="69" spans="1:1">
      <c r="A69" s="60">
        <v>40975</v>
      </c>
    </row>
    <row r="70" spans="1:1">
      <c r="A70" s="60">
        <v>40976</v>
      </c>
    </row>
    <row r="71" spans="1:1">
      <c r="A71" s="60">
        <v>40977</v>
      </c>
    </row>
    <row r="72" spans="1:1">
      <c r="A72" s="60">
        <v>40978</v>
      </c>
    </row>
    <row r="73" spans="1:1">
      <c r="A73" s="60">
        <v>40979</v>
      </c>
    </row>
    <row r="74" spans="1:1">
      <c r="A74" s="60">
        <v>40980</v>
      </c>
    </row>
    <row r="75" spans="1:1">
      <c r="A75" s="60">
        <v>40981</v>
      </c>
    </row>
    <row r="76" spans="1:1">
      <c r="A76" s="60">
        <v>40982</v>
      </c>
    </row>
    <row r="77" spans="1:1">
      <c r="A77" s="60">
        <v>40983</v>
      </c>
    </row>
    <row r="78" spans="1:1">
      <c r="A78" s="60">
        <v>40984</v>
      </c>
    </row>
    <row r="79" spans="1:1">
      <c r="A79" s="60">
        <v>40985</v>
      </c>
    </row>
    <row r="80" spans="1:1">
      <c r="A80" s="60">
        <v>40986</v>
      </c>
    </row>
    <row r="81" spans="1:1">
      <c r="A81" s="60">
        <v>40987</v>
      </c>
    </row>
    <row r="82" spans="1:1">
      <c r="A82" s="60">
        <v>40988</v>
      </c>
    </row>
    <row r="83" spans="1:1">
      <c r="A83" s="60">
        <v>40989</v>
      </c>
    </row>
    <row r="84" spans="1:1">
      <c r="A84" s="60">
        <v>40990</v>
      </c>
    </row>
    <row r="85" spans="1:1">
      <c r="A85" s="60">
        <v>40991</v>
      </c>
    </row>
    <row r="86" spans="1:1">
      <c r="A86" s="60">
        <v>40992</v>
      </c>
    </row>
    <row r="87" spans="1:1">
      <c r="A87" s="60">
        <v>40993</v>
      </c>
    </row>
    <row r="88" spans="1:1">
      <c r="A88" s="60">
        <v>40994</v>
      </c>
    </row>
    <row r="89" spans="1:1">
      <c r="A89" s="60">
        <v>40995</v>
      </c>
    </row>
    <row r="90" spans="1:1">
      <c r="A90" s="60">
        <v>40996</v>
      </c>
    </row>
    <row r="91" spans="1:1">
      <c r="A91" s="60">
        <v>40997</v>
      </c>
    </row>
    <row r="92" spans="1:1">
      <c r="A92" s="60">
        <v>40998</v>
      </c>
    </row>
    <row r="93" spans="1:1">
      <c r="A93" s="60">
        <v>40999</v>
      </c>
    </row>
    <row r="94" spans="1:1">
      <c r="A94" s="60">
        <v>41000</v>
      </c>
    </row>
    <row r="95" spans="1:1">
      <c r="A95" s="60">
        <v>41001</v>
      </c>
    </row>
    <row r="96" spans="1:1">
      <c r="A96" s="60">
        <v>41002</v>
      </c>
    </row>
    <row r="97" spans="1:1">
      <c r="A97" s="60">
        <v>41003</v>
      </c>
    </row>
    <row r="98" spans="1:1">
      <c r="A98" s="60">
        <v>41004</v>
      </c>
    </row>
    <row r="99" spans="1:1">
      <c r="A99" s="60">
        <v>41005</v>
      </c>
    </row>
    <row r="100" spans="1:1">
      <c r="A100" s="60">
        <v>41006</v>
      </c>
    </row>
    <row r="101" spans="1:1">
      <c r="A101" s="60">
        <v>41007</v>
      </c>
    </row>
    <row r="102" spans="1:1">
      <c r="A102" s="60">
        <v>41008</v>
      </c>
    </row>
    <row r="103" spans="1:1">
      <c r="A103" s="60">
        <v>41009</v>
      </c>
    </row>
    <row r="104" spans="1:1">
      <c r="A104" s="60">
        <v>41010</v>
      </c>
    </row>
    <row r="105" spans="1:1">
      <c r="A105" s="60">
        <v>41011</v>
      </c>
    </row>
    <row r="106" spans="1:1">
      <c r="A106" s="60">
        <v>41012</v>
      </c>
    </row>
    <row r="107" spans="1:1">
      <c r="A107" s="60">
        <v>41013</v>
      </c>
    </row>
    <row r="108" spans="1:1">
      <c r="A108" s="60">
        <v>41014</v>
      </c>
    </row>
    <row r="109" spans="1:1">
      <c r="A109" s="60">
        <v>41015</v>
      </c>
    </row>
    <row r="110" spans="1:1">
      <c r="A110" s="60">
        <v>41016</v>
      </c>
    </row>
    <row r="111" spans="1:1">
      <c r="A111" s="60">
        <v>41017</v>
      </c>
    </row>
    <row r="112" spans="1:1">
      <c r="A112" s="60">
        <v>41018</v>
      </c>
    </row>
    <row r="113" spans="1:1">
      <c r="A113" s="60">
        <v>41019</v>
      </c>
    </row>
    <row r="114" spans="1:1">
      <c r="A114" s="60">
        <v>41020</v>
      </c>
    </row>
    <row r="115" spans="1:1">
      <c r="A115" s="60">
        <v>41021</v>
      </c>
    </row>
    <row r="116" spans="1:1">
      <c r="A116" s="60">
        <v>41022</v>
      </c>
    </row>
    <row r="117" spans="1:1">
      <c r="A117" s="60">
        <v>41023</v>
      </c>
    </row>
    <row r="118" spans="1:1">
      <c r="A118" s="60">
        <v>41024</v>
      </c>
    </row>
    <row r="119" spans="1:1">
      <c r="A119" s="60">
        <v>41025</v>
      </c>
    </row>
    <row r="120" spans="1:1">
      <c r="A120" s="60">
        <v>41026</v>
      </c>
    </row>
    <row r="121" spans="1:1">
      <c r="A121" s="60">
        <v>41027</v>
      </c>
    </row>
    <row r="122" spans="1:1">
      <c r="A122" s="60">
        <v>41028</v>
      </c>
    </row>
    <row r="123" spans="1:1">
      <c r="A123" s="60">
        <v>41029</v>
      </c>
    </row>
    <row r="124" spans="1:1">
      <c r="A124" s="60">
        <v>41030</v>
      </c>
    </row>
    <row r="125" spans="1:1">
      <c r="A125" s="60">
        <v>41031</v>
      </c>
    </row>
    <row r="126" spans="1:1">
      <c r="A126" s="60">
        <v>41032</v>
      </c>
    </row>
    <row r="127" spans="1:1">
      <c r="A127" s="60">
        <v>41033</v>
      </c>
    </row>
    <row r="128" spans="1:1">
      <c r="A128" s="60">
        <v>41034</v>
      </c>
    </row>
    <row r="129" spans="1:1">
      <c r="A129" s="60">
        <v>41035</v>
      </c>
    </row>
    <row r="130" spans="1:1">
      <c r="A130" s="60">
        <v>41036</v>
      </c>
    </row>
    <row r="131" spans="1:1">
      <c r="A131" s="60">
        <v>41037</v>
      </c>
    </row>
    <row r="132" spans="1:1">
      <c r="A132" s="60">
        <v>41038</v>
      </c>
    </row>
    <row r="133" spans="1:1">
      <c r="A133" s="60">
        <v>41039</v>
      </c>
    </row>
    <row r="134" spans="1:1">
      <c r="A134" s="60">
        <v>41040</v>
      </c>
    </row>
    <row r="135" spans="1:1">
      <c r="A135" s="60">
        <v>41041</v>
      </c>
    </row>
    <row r="136" spans="1:1">
      <c r="A136" s="60">
        <v>41042</v>
      </c>
    </row>
    <row r="137" spans="1:1">
      <c r="A137" s="60">
        <v>41043</v>
      </c>
    </row>
    <row r="138" spans="1:1">
      <c r="A138" s="60">
        <v>41044</v>
      </c>
    </row>
    <row r="139" spans="1:1">
      <c r="A139" s="60">
        <v>41045</v>
      </c>
    </row>
    <row r="140" spans="1:1">
      <c r="A140" s="60">
        <v>41046</v>
      </c>
    </row>
    <row r="141" spans="1:1">
      <c r="A141" s="60">
        <v>41047</v>
      </c>
    </row>
    <row r="142" spans="1:1">
      <c r="A142" s="60">
        <v>41048</v>
      </c>
    </row>
    <row r="143" spans="1:1">
      <c r="A143" s="60">
        <v>41049</v>
      </c>
    </row>
    <row r="144" spans="1:1">
      <c r="A144" s="60">
        <v>41050</v>
      </c>
    </row>
    <row r="145" spans="1:1">
      <c r="A145" s="60">
        <v>41051</v>
      </c>
    </row>
    <row r="146" spans="1:1">
      <c r="A146" s="60">
        <v>41052</v>
      </c>
    </row>
    <row r="147" spans="1:1">
      <c r="A147" s="60">
        <v>41053</v>
      </c>
    </row>
    <row r="148" spans="1:1">
      <c r="A148" s="60">
        <v>41054</v>
      </c>
    </row>
    <row r="149" spans="1:1">
      <c r="A149" s="60">
        <v>41055</v>
      </c>
    </row>
    <row r="150" spans="1:1">
      <c r="A150" s="60">
        <v>41056</v>
      </c>
    </row>
    <row r="151" spans="1:1">
      <c r="A151" s="60">
        <v>41057</v>
      </c>
    </row>
    <row r="152" spans="1:1">
      <c r="A152" s="60">
        <v>41058</v>
      </c>
    </row>
    <row r="153" spans="1:1">
      <c r="A153" s="60">
        <v>41059</v>
      </c>
    </row>
    <row r="154" spans="1:1">
      <c r="A154" s="60">
        <v>41060</v>
      </c>
    </row>
    <row r="155" spans="1:1">
      <c r="A155" s="60">
        <v>41061</v>
      </c>
    </row>
    <row r="156" spans="1:1">
      <c r="A156" s="60">
        <v>41062</v>
      </c>
    </row>
    <row r="157" spans="1:1">
      <c r="A157" s="60">
        <v>41063</v>
      </c>
    </row>
    <row r="158" spans="1:1">
      <c r="A158" s="60">
        <v>41064</v>
      </c>
    </row>
    <row r="159" spans="1:1">
      <c r="A159" s="60">
        <v>41065</v>
      </c>
    </row>
    <row r="160" spans="1:1">
      <c r="A160" s="60">
        <v>41066</v>
      </c>
    </row>
    <row r="161" spans="1:1">
      <c r="A161" s="60">
        <v>41067</v>
      </c>
    </row>
    <row r="162" spans="1:1">
      <c r="A162" s="60">
        <v>41068</v>
      </c>
    </row>
    <row r="163" spans="1:1">
      <c r="A163" s="60">
        <v>41069</v>
      </c>
    </row>
    <row r="164" spans="1:1">
      <c r="A164" s="60">
        <v>41070</v>
      </c>
    </row>
    <row r="165" spans="1:1">
      <c r="A165" s="60">
        <v>41071</v>
      </c>
    </row>
    <row r="166" spans="1:1">
      <c r="A166" s="60">
        <v>41072</v>
      </c>
    </row>
    <row r="167" spans="1:1">
      <c r="A167" s="60">
        <v>41073</v>
      </c>
    </row>
    <row r="168" spans="1:1">
      <c r="A168" s="60">
        <v>41074</v>
      </c>
    </row>
    <row r="169" spans="1:1">
      <c r="A169" s="60">
        <v>41075</v>
      </c>
    </row>
    <row r="170" spans="1:1">
      <c r="A170" s="60">
        <v>41076</v>
      </c>
    </row>
    <row r="171" spans="1:1">
      <c r="A171" s="60">
        <v>41077</v>
      </c>
    </row>
    <row r="172" spans="1:1">
      <c r="A172" s="60">
        <v>41078</v>
      </c>
    </row>
    <row r="173" spans="1:1">
      <c r="A173" s="60">
        <v>41079</v>
      </c>
    </row>
    <row r="174" spans="1:1">
      <c r="A174" s="60">
        <v>41080</v>
      </c>
    </row>
    <row r="175" spans="1:1">
      <c r="A175" s="60">
        <v>41081</v>
      </c>
    </row>
    <row r="176" spans="1:1">
      <c r="A176" s="60">
        <v>41082</v>
      </c>
    </row>
    <row r="177" spans="1:1">
      <c r="A177" s="60">
        <v>41083</v>
      </c>
    </row>
    <row r="178" spans="1:1">
      <c r="A178" s="60">
        <v>41084</v>
      </c>
    </row>
    <row r="179" spans="1:1">
      <c r="A179" s="60">
        <v>41085</v>
      </c>
    </row>
    <row r="180" spans="1:1">
      <c r="A180" s="60">
        <v>41086</v>
      </c>
    </row>
    <row r="181" spans="1:1">
      <c r="A181" s="60">
        <v>41087</v>
      </c>
    </row>
    <row r="182" spans="1:1">
      <c r="A182" s="60">
        <v>41088</v>
      </c>
    </row>
    <row r="183" spans="1:1">
      <c r="A183" s="60">
        <v>41089</v>
      </c>
    </row>
    <row r="184" spans="1:1">
      <c r="A184" s="60">
        <v>41090</v>
      </c>
    </row>
    <row r="185" spans="1:1">
      <c r="A185" s="60">
        <v>41091</v>
      </c>
    </row>
    <row r="186" spans="1:1">
      <c r="A186" s="60">
        <v>41092</v>
      </c>
    </row>
    <row r="187" spans="1:1">
      <c r="A187" s="60">
        <v>41093</v>
      </c>
    </row>
    <row r="188" spans="1:1">
      <c r="A188" s="60">
        <v>41094</v>
      </c>
    </row>
    <row r="189" spans="1:1">
      <c r="A189" s="60">
        <v>41095</v>
      </c>
    </row>
    <row r="190" spans="1:1">
      <c r="A190" s="60">
        <v>41096</v>
      </c>
    </row>
    <row r="191" spans="1:1">
      <c r="A191" s="60">
        <v>41097</v>
      </c>
    </row>
    <row r="192" spans="1:1">
      <c r="A192" s="60">
        <v>41098</v>
      </c>
    </row>
    <row r="193" spans="1:1">
      <c r="A193" s="60">
        <v>41099</v>
      </c>
    </row>
    <row r="194" spans="1:1">
      <c r="A194" s="60">
        <v>41100</v>
      </c>
    </row>
    <row r="195" spans="1:1">
      <c r="A195" s="60">
        <v>41101</v>
      </c>
    </row>
    <row r="196" spans="1:1">
      <c r="A196" s="60">
        <v>41102</v>
      </c>
    </row>
    <row r="197" spans="1:1">
      <c r="A197" s="60">
        <v>41103</v>
      </c>
    </row>
    <row r="198" spans="1:1">
      <c r="A198" s="60">
        <v>41104</v>
      </c>
    </row>
    <row r="199" spans="1:1">
      <c r="A199" s="60">
        <v>41105</v>
      </c>
    </row>
    <row r="200" spans="1:1">
      <c r="A200" s="60">
        <v>41106</v>
      </c>
    </row>
    <row r="201" spans="1:1">
      <c r="A201" s="60">
        <v>41107</v>
      </c>
    </row>
    <row r="202" spans="1:1">
      <c r="A202" s="60">
        <v>41108</v>
      </c>
    </row>
    <row r="203" spans="1:1">
      <c r="A203" s="60">
        <v>41109</v>
      </c>
    </row>
    <row r="204" spans="1:1">
      <c r="A204" s="60">
        <v>41110</v>
      </c>
    </row>
    <row r="205" spans="1:1">
      <c r="A205" s="60">
        <v>41111</v>
      </c>
    </row>
    <row r="206" spans="1:1">
      <c r="A206" s="60">
        <v>41112</v>
      </c>
    </row>
    <row r="207" spans="1:1">
      <c r="A207" s="60">
        <v>41113</v>
      </c>
    </row>
    <row r="208" spans="1:1">
      <c r="A208" s="60">
        <v>41114</v>
      </c>
    </row>
    <row r="209" spans="1:1">
      <c r="A209" s="60">
        <v>41115</v>
      </c>
    </row>
    <row r="210" spans="1:1">
      <c r="A210" s="60">
        <v>41116</v>
      </c>
    </row>
    <row r="211" spans="1:1">
      <c r="A211" s="60">
        <v>41117</v>
      </c>
    </row>
    <row r="212" spans="1:1">
      <c r="A212" s="60">
        <v>41118</v>
      </c>
    </row>
    <row r="213" spans="1:1">
      <c r="A213" s="60">
        <v>41119</v>
      </c>
    </row>
    <row r="214" spans="1:1">
      <c r="A214" s="60">
        <v>41120</v>
      </c>
    </row>
    <row r="215" spans="1:1">
      <c r="A215" s="60">
        <v>41121</v>
      </c>
    </row>
    <row r="216" spans="1:1">
      <c r="A216" s="60">
        <v>41122</v>
      </c>
    </row>
    <row r="217" spans="1:1">
      <c r="A217" s="60">
        <v>41123</v>
      </c>
    </row>
    <row r="218" spans="1:1">
      <c r="A218" s="60">
        <v>41124</v>
      </c>
    </row>
    <row r="219" spans="1:1">
      <c r="A219" s="60">
        <v>41125</v>
      </c>
    </row>
    <row r="220" spans="1:1">
      <c r="A220" s="60">
        <v>41126</v>
      </c>
    </row>
    <row r="221" spans="1:1">
      <c r="A221" s="60">
        <v>41127</v>
      </c>
    </row>
    <row r="222" spans="1:1">
      <c r="A222" s="60">
        <v>41128</v>
      </c>
    </row>
    <row r="223" spans="1:1">
      <c r="A223" s="60">
        <v>41129</v>
      </c>
    </row>
    <row r="224" spans="1:1">
      <c r="A224" s="60">
        <v>41130</v>
      </c>
    </row>
    <row r="225" spans="1:1">
      <c r="A225" s="60">
        <v>41131</v>
      </c>
    </row>
    <row r="226" spans="1:1">
      <c r="A226" s="60">
        <v>41132</v>
      </c>
    </row>
    <row r="227" spans="1:1">
      <c r="A227" s="60">
        <v>41133</v>
      </c>
    </row>
    <row r="228" spans="1:1">
      <c r="A228" s="60">
        <v>41134</v>
      </c>
    </row>
    <row r="229" spans="1:1">
      <c r="A229" s="60">
        <v>41135</v>
      </c>
    </row>
    <row r="230" spans="1:1">
      <c r="A230" s="60">
        <v>41136</v>
      </c>
    </row>
    <row r="231" spans="1:1">
      <c r="A231" s="60">
        <v>41137</v>
      </c>
    </row>
    <row r="232" spans="1:1">
      <c r="A232" s="60">
        <v>41138</v>
      </c>
    </row>
    <row r="233" spans="1:1">
      <c r="A233" s="60">
        <v>41139</v>
      </c>
    </row>
    <row r="234" spans="1:1">
      <c r="A234" s="60">
        <v>41140</v>
      </c>
    </row>
    <row r="235" spans="1:1">
      <c r="A235" s="60">
        <v>41141</v>
      </c>
    </row>
    <row r="236" spans="1:1">
      <c r="A236" s="60">
        <v>41142</v>
      </c>
    </row>
    <row r="237" spans="1:1">
      <c r="A237" s="60">
        <v>41143</v>
      </c>
    </row>
    <row r="238" spans="1:1">
      <c r="A238" s="60">
        <v>41144</v>
      </c>
    </row>
    <row r="239" spans="1:1">
      <c r="A239" s="60">
        <v>41145</v>
      </c>
    </row>
    <row r="240" spans="1:1">
      <c r="A240" s="60">
        <v>41146</v>
      </c>
    </row>
    <row r="241" spans="1:1">
      <c r="A241" s="60">
        <v>41147</v>
      </c>
    </row>
    <row r="242" spans="1:1">
      <c r="A242" s="60">
        <v>41148</v>
      </c>
    </row>
    <row r="243" spans="1:1">
      <c r="A243" s="60">
        <v>41149</v>
      </c>
    </row>
    <row r="244" spans="1:1">
      <c r="A244" s="60">
        <v>41150</v>
      </c>
    </row>
    <row r="245" spans="1:1">
      <c r="A245" s="60">
        <v>41151</v>
      </c>
    </row>
    <row r="246" spans="1:1">
      <c r="A246" s="60">
        <v>41152</v>
      </c>
    </row>
    <row r="247" spans="1:1">
      <c r="A247" s="60">
        <v>41153</v>
      </c>
    </row>
    <row r="248" spans="1:1">
      <c r="A248" s="60">
        <v>41154</v>
      </c>
    </row>
    <row r="249" spans="1:1">
      <c r="A249" s="60">
        <v>41155</v>
      </c>
    </row>
    <row r="250" spans="1:1">
      <c r="A250" s="60">
        <v>41156</v>
      </c>
    </row>
    <row r="251" spans="1:1">
      <c r="A251" s="60">
        <v>41157</v>
      </c>
    </row>
    <row r="252" spans="1:1">
      <c r="A252" s="60">
        <v>41158</v>
      </c>
    </row>
    <row r="253" spans="1:1">
      <c r="A253" s="60">
        <v>41159</v>
      </c>
    </row>
    <row r="254" spans="1:1">
      <c r="A254" s="60">
        <v>41160</v>
      </c>
    </row>
    <row r="255" spans="1:1">
      <c r="A255" s="60">
        <v>41161</v>
      </c>
    </row>
    <row r="256" spans="1:1">
      <c r="A256" s="60">
        <v>41162</v>
      </c>
    </row>
    <row r="257" spans="1:1">
      <c r="A257" s="60">
        <v>41163</v>
      </c>
    </row>
    <row r="258" spans="1:1">
      <c r="A258" s="60">
        <v>41164</v>
      </c>
    </row>
    <row r="259" spans="1:1">
      <c r="A259" s="60">
        <v>41165</v>
      </c>
    </row>
    <row r="260" spans="1:1">
      <c r="A260" s="60">
        <v>41166</v>
      </c>
    </row>
    <row r="261" spans="1:1">
      <c r="A261" s="60">
        <v>41167</v>
      </c>
    </row>
    <row r="262" spans="1:1">
      <c r="A262" s="60">
        <v>41168</v>
      </c>
    </row>
    <row r="263" spans="1:1">
      <c r="A263" s="60">
        <v>41169</v>
      </c>
    </row>
    <row r="264" spans="1:1">
      <c r="A264" s="60">
        <v>41170</v>
      </c>
    </row>
    <row r="265" spans="1:1">
      <c r="A265" s="60">
        <v>41171</v>
      </c>
    </row>
    <row r="266" spans="1:1">
      <c r="A266" s="60">
        <v>41172</v>
      </c>
    </row>
    <row r="267" spans="1:1">
      <c r="A267" s="60">
        <v>41173</v>
      </c>
    </row>
    <row r="268" spans="1:1">
      <c r="A268" s="60">
        <v>41174</v>
      </c>
    </row>
    <row r="269" spans="1:1">
      <c r="A269" s="60">
        <v>41175</v>
      </c>
    </row>
    <row r="270" spans="1:1">
      <c r="A270" s="60">
        <v>41176</v>
      </c>
    </row>
    <row r="271" spans="1:1">
      <c r="A271" s="60">
        <v>41177</v>
      </c>
    </row>
    <row r="272" spans="1:1">
      <c r="A272" s="60">
        <v>41178</v>
      </c>
    </row>
    <row r="273" spans="1:1">
      <c r="A273" s="60">
        <v>41179</v>
      </c>
    </row>
    <row r="274" spans="1:1">
      <c r="A274" s="60">
        <v>41180</v>
      </c>
    </row>
    <row r="275" spans="1:1">
      <c r="A275" s="60">
        <v>41181</v>
      </c>
    </row>
    <row r="276" spans="1:1">
      <c r="A276" s="60">
        <v>41182</v>
      </c>
    </row>
    <row r="277" spans="1:1">
      <c r="A277" s="60">
        <v>41183</v>
      </c>
    </row>
    <row r="278" spans="1:1">
      <c r="A278" s="60">
        <v>41184</v>
      </c>
    </row>
    <row r="279" spans="1:1">
      <c r="A279" s="60">
        <v>41185</v>
      </c>
    </row>
    <row r="280" spans="1:1">
      <c r="A280" s="60">
        <v>41186</v>
      </c>
    </row>
    <row r="281" spans="1:1">
      <c r="A281" s="60">
        <v>41187</v>
      </c>
    </row>
    <row r="282" spans="1:1">
      <c r="A282" s="60">
        <v>41188</v>
      </c>
    </row>
    <row r="283" spans="1:1">
      <c r="A283" s="60">
        <v>41189</v>
      </c>
    </row>
    <row r="284" spans="1:1">
      <c r="A284" s="60">
        <v>41190</v>
      </c>
    </row>
    <row r="285" spans="1:1">
      <c r="A285" s="60">
        <v>41191</v>
      </c>
    </row>
    <row r="286" spans="1:1">
      <c r="A286" s="60">
        <v>41192</v>
      </c>
    </row>
    <row r="287" spans="1:1">
      <c r="A287" s="60">
        <v>41193</v>
      </c>
    </row>
    <row r="288" spans="1:1">
      <c r="A288" s="60">
        <v>41194</v>
      </c>
    </row>
    <row r="289" spans="1:1">
      <c r="A289" s="60">
        <v>41195</v>
      </c>
    </row>
    <row r="290" spans="1:1">
      <c r="A290" s="60">
        <v>41196</v>
      </c>
    </row>
    <row r="291" spans="1:1">
      <c r="A291" s="60">
        <v>41197</v>
      </c>
    </row>
    <row r="292" spans="1:1">
      <c r="A292" s="60">
        <v>41198</v>
      </c>
    </row>
    <row r="293" spans="1:1">
      <c r="A293" s="60">
        <v>41199</v>
      </c>
    </row>
    <row r="294" spans="1:1">
      <c r="A294" s="60">
        <v>41200</v>
      </c>
    </row>
    <row r="295" spans="1:1">
      <c r="A295" s="60">
        <v>41201</v>
      </c>
    </row>
    <row r="296" spans="1:1">
      <c r="A296" s="60">
        <v>41202</v>
      </c>
    </row>
    <row r="297" spans="1:1">
      <c r="A297" s="60">
        <v>41203</v>
      </c>
    </row>
    <row r="298" spans="1:1">
      <c r="A298" s="60">
        <v>41204</v>
      </c>
    </row>
    <row r="299" spans="1:1">
      <c r="A299" s="60">
        <v>41205</v>
      </c>
    </row>
    <row r="300" spans="1:1">
      <c r="A300" s="60">
        <v>41206</v>
      </c>
    </row>
    <row r="301" spans="1:1">
      <c r="A301" s="60">
        <v>41207</v>
      </c>
    </row>
    <row r="302" spans="1:1">
      <c r="A302" s="60">
        <v>41208</v>
      </c>
    </row>
    <row r="303" spans="1:1">
      <c r="A303" s="60">
        <v>41209</v>
      </c>
    </row>
    <row r="304" spans="1:1">
      <c r="A304" s="60">
        <v>41210</v>
      </c>
    </row>
    <row r="305" spans="1:1">
      <c r="A305" s="60">
        <v>41211</v>
      </c>
    </row>
    <row r="306" spans="1:1">
      <c r="A306" s="60">
        <v>41212</v>
      </c>
    </row>
    <row r="307" spans="1:1">
      <c r="A307" s="60">
        <v>41213</v>
      </c>
    </row>
    <row r="308" spans="1:1">
      <c r="A308" s="60">
        <v>41214</v>
      </c>
    </row>
    <row r="309" spans="1:1">
      <c r="A309" s="60">
        <v>41215</v>
      </c>
    </row>
    <row r="310" spans="1:1">
      <c r="A310" s="60">
        <v>41216</v>
      </c>
    </row>
    <row r="311" spans="1:1">
      <c r="A311" s="60">
        <v>41217</v>
      </c>
    </row>
    <row r="312" spans="1:1">
      <c r="A312" s="60">
        <v>41218</v>
      </c>
    </row>
    <row r="313" spans="1:1">
      <c r="A313" s="60">
        <v>41219</v>
      </c>
    </row>
    <row r="314" spans="1:1">
      <c r="A314" s="60">
        <v>41220</v>
      </c>
    </row>
    <row r="315" spans="1:1">
      <c r="A315" s="60">
        <v>41221</v>
      </c>
    </row>
    <row r="316" spans="1:1">
      <c r="A316" s="60">
        <v>41222</v>
      </c>
    </row>
    <row r="317" spans="1:1">
      <c r="A317" s="60">
        <v>41223</v>
      </c>
    </row>
    <row r="318" spans="1:1">
      <c r="A318" s="60">
        <v>41224</v>
      </c>
    </row>
    <row r="319" spans="1:1">
      <c r="A319" s="60">
        <v>41225</v>
      </c>
    </row>
    <row r="320" spans="1:1">
      <c r="A320" s="60">
        <v>41226</v>
      </c>
    </row>
    <row r="321" spans="1:1">
      <c r="A321" s="60">
        <v>41227</v>
      </c>
    </row>
    <row r="322" spans="1:1">
      <c r="A322" s="60">
        <v>41228</v>
      </c>
    </row>
    <row r="323" spans="1:1">
      <c r="A323" s="60">
        <v>41229</v>
      </c>
    </row>
    <row r="324" spans="1:1">
      <c r="A324" s="60">
        <v>41230</v>
      </c>
    </row>
    <row r="325" spans="1:1">
      <c r="A325" s="60">
        <v>41231</v>
      </c>
    </row>
    <row r="326" spans="1:1">
      <c r="A326" s="60">
        <v>41232</v>
      </c>
    </row>
    <row r="327" spans="1:1">
      <c r="A327" s="60">
        <v>41233</v>
      </c>
    </row>
    <row r="328" spans="1:1">
      <c r="A328" s="60">
        <v>41234</v>
      </c>
    </row>
    <row r="329" spans="1:1">
      <c r="A329" s="60">
        <v>41235</v>
      </c>
    </row>
    <row r="330" spans="1:1">
      <c r="A330" s="60">
        <v>41236</v>
      </c>
    </row>
    <row r="331" spans="1:1">
      <c r="A331" s="60">
        <v>41237</v>
      </c>
    </row>
    <row r="332" spans="1:1">
      <c r="A332" s="60">
        <v>41238</v>
      </c>
    </row>
    <row r="333" spans="1:1">
      <c r="A333" s="60">
        <v>41239</v>
      </c>
    </row>
    <row r="334" spans="1:1">
      <c r="A334" s="60">
        <v>41240</v>
      </c>
    </row>
    <row r="335" spans="1:1">
      <c r="A335" s="60">
        <v>41241</v>
      </c>
    </row>
    <row r="336" spans="1:1">
      <c r="A336" s="60">
        <v>41242</v>
      </c>
    </row>
    <row r="337" spans="1:1">
      <c r="A337" s="60">
        <v>41243</v>
      </c>
    </row>
    <row r="338" spans="1:1">
      <c r="A338" s="60">
        <v>41244</v>
      </c>
    </row>
    <row r="339" spans="1:1">
      <c r="A339" s="60">
        <v>41245</v>
      </c>
    </row>
    <row r="340" spans="1:1">
      <c r="A340" s="60">
        <v>41246</v>
      </c>
    </row>
    <row r="341" spans="1:1">
      <c r="A341" s="60">
        <v>41247</v>
      </c>
    </row>
    <row r="342" spans="1:1">
      <c r="A342" s="60">
        <v>41248</v>
      </c>
    </row>
    <row r="343" spans="1:1">
      <c r="A343" s="60">
        <v>41249</v>
      </c>
    </row>
    <row r="344" spans="1:1">
      <c r="A344" s="60">
        <v>41250</v>
      </c>
    </row>
    <row r="345" spans="1:1">
      <c r="A345" s="60">
        <v>41251</v>
      </c>
    </row>
    <row r="346" spans="1:1">
      <c r="A346" s="60">
        <v>41252</v>
      </c>
    </row>
    <row r="347" spans="1:1">
      <c r="A347" s="60">
        <v>41253</v>
      </c>
    </row>
    <row r="348" spans="1:1">
      <c r="A348" s="60">
        <v>41254</v>
      </c>
    </row>
    <row r="349" spans="1:1">
      <c r="A349" s="60">
        <v>41255</v>
      </c>
    </row>
    <row r="350" spans="1:1">
      <c r="A350" s="60">
        <v>41256</v>
      </c>
    </row>
    <row r="351" spans="1:1">
      <c r="A351" s="60">
        <v>41257</v>
      </c>
    </row>
    <row r="352" spans="1:1">
      <c r="A352" s="60">
        <v>41258</v>
      </c>
    </row>
    <row r="353" spans="1:1">
      <c r="A353" s="60">
        <v>41259</v>
      </c>
    </row>
    <row r="354" spans="1:1">
      <c r="A354" s="60">
        <v>41260</v>
      </c>
    </row>
    <row r="355" spans="1:1">
      <c r="A355" s="60">
        <v>41261</v>
      </c>
    </row>
    <row r="356" spans="1:1">
      <c r="A356" s="60">
        <v>41262</v>
      </c>
    </row>
    <row r="357" spans="1:1">
      <c r="A357" s="60">
        <v>41263</v>
      </c>
    </row>
    <row r="358" spans="1:1">
      <c r="A358" s="60">
        <v>41264</v>
      </c>
    </row>
    <row r="359" spans="1:1">
      <c r="A359" s="60">
        <v>41265</v>
      </c>
    </row>
    <row r="360" spans="1:1">
      <c r="A360" s="60">
        <v>41266</v>
      </c>
    </row>
    <row r="361" spans="1:1">
      <c r="A361" s="60">
        <v>41267</v>
      </c>
    </row>
    <row r="362" spans="1:1">
      <c r="A362" s="60">
        <v>41268</v>
      </c>
    </row>
    <row r="363" spans="1:1">
      <c r="A363" s="60">
        <v>41269</v>
      </c>
    </row>
    <row r="364" spans="1:1">
      <c r="A364" s="60">
        <v>41270</v>
      </c>
    </row>
    <row r="365" spans="1:1">
      <c r="A365" s="60">
        <v>41271</v>
      </c>
    </row>
    <row r="366" spans="1:1">
      <c r="A366" s="60">
        <v>41272</v>
      </c>
    </row>
    <row r="367" spans="1:1">
      <c r="A367" s="60">
        <v>41273</v>
      </c>
    </row>
    <row r="368" spans="1:1">
      <c r="A368" s="60">
        <v>41274</v>
      </c>
    </row>
    <row r="369" spans="1:1">
      <c r="A369" s="60">
        <v>41275</v>
      </c>
    </row>
    <row r="370" spans="1:1">
      <c r="A370" s="60">
        <v>41276</v>
      </c>
    </row>
    <row r="371" spans="1:1">
      <c r="A371" s="60">
        <v>41277</v>
      </c>
    </row>
    <row r="372" spans="1:1">
      <c r="A372" s="60">
        <v>41278</v>
      </c>
    </row>
    <row r="373" spans="1:1">
      <c r="A373" s="60">
        <v>41279</v>
      </c>
    </row>
    <row r="374" spans="1:1">
      <c r="A374" s="60">
        <v>41280</v>
      </c>
    </row>
    <row r="375" spans="1:1">
      <c r="A375" s="60">
        <v>41281</v>
      </c>
    </row>
    <row r="376" spans="1:1">
      <c r="A376" s="60">
        <v>41282</v>
      </c>
    </row>
    <row r="377" spans="1:1">
      <c r="A377" s="60">
        <v>41283</v>
      </c>
    </row>
    <row r="378" spans="1:1">
      <c r="A378" s="60">
        <v>41284</v>
      </c>
    </row>
    <row r="379" spans="1:1">
      <c r="A379" s="60">
        <v>41285</v>
      </c>
    </row>
    <row r="380" spans="1:1">
      <c r="A380" s="60">
        <v>41286</v>
      </c>
    </row>
    <row r="381" spans="1:1">
      <c r="A381" s="60">
        <v>41287</v>
      </c>
    </row>
    <row r="382" spans="1:1">
      <c r="A382" s="60">
        <v>41288</v>
      </c>
    </row>
    <row r="383" spans="1:1">
      <c r="A383" s="60">
        <v>41289</v>
      </c>
    </row>
    <row r="384" spans="1:1">
      <c r="A384" s="60">
        <v>41290</v>
      </c>
    </row>
    <row r="385" spans="1:1">
      <c r="A385" s="60">
        <v>41291</v>
      </c>
    </row>
    <row r="386" spans="1:1">
      <c r="A386" s="60">
        <v>41292</v>
      </c>
    </row>
    <row r="387" spans="1:1">
      <c r="A387" s="60">
        <v>41293</v>
      </c>
    </row>
    <row r="388" spans="1:1">
      <c r="A388" s="60">
        <v>41294</v>
      </c>
    </row>
    <row r="389" spans="1:1">
      <c r="A389" s="60">
        <v>41295</v>
      </c>
    </row>
    <row r="390" spans="1:1">
      <c r="A390" s="60">
        <v>41296</v>
      </c>
    </row>
    <row r="391" spans="1:1">
      <c r="A391" s="60">
        <v>41297</v>
      </c>
    </row>
    <row r="392" spans="1:1">
      <c r="A392" s="60">
        <v>41298</v>
      </c>
    </row>
    <row r="393" spans="1:1">
      <c r="A393" s="60">
        <v>41299</v>
      </c>
    </row>
    <row r="394" spans="1:1">
      <c r="A394" s="60">
        <v>41300</v>
      </c>
    </row>
    <row r="395" spans="1:1">
      <c r="A395" s="60">
        <v>41301</v>
      </c>
    </row>
    <row r="396" spans="1:1">
      <c r="A396" s="60">
        <v>41302</v>
      </c>
    </row>
    <row r="397" spans="1:1">
      <c r="A397" s="60">
        <v>41303</v>
      </c>
    </row>
    <row r="398" spans="1:1">
      <c r="A398" s="60">
        <v>41304</v>
      </c>
    </row>
    <row r="399" spans="1:1">
      <c r="A399" s="60">
        <v>41305</v>
      </c>
    </row>
    <row r="400" spans="1:1">
      <c r="A400" s="60">
        <v>41306</v>
      </c>
    </row>
    <row r="401" spans="1:1">
      <c r="A401" s="60">
        <v>41307</v>
      </c>
    </row>
    <row r="402" spans="1:1">
      <c r="A402" s="60">
        <v>41308</v>
      </c>
    </row>
    <row r="403" spans="1:1">
      <c r="A403" s="60">
        <v>41309</v>
      </c>
    </row>
    <row r="404" spans="1:1">
      <c r="A404" s="60">
        <v>41310</v>
      </c>
    </row>
    <row r="405" spans="1:1">
      <c r="A405" s="60">
        <v>41311</v>
      </c>
    </row>
    <row r="406" spans="1:1">
      <c r="A406" s="60">
        <v>41312</v>
      </c>
    </row>
    <row r="407" spans="1:1">
      <c r="A407" s="60">
        <v>41313</v>
      </c>
    </row>
    <row r="408" spans="1:1">
      <c r="A408" s="60">
        <v>41314</v>
      </c>
    </row>
    <row r="409" spans="1:1">
      <c r="A409" s="60">
        <v>41315</v>
      </c>
    </row>
    <row r="410" spans="1:1">
      <c r="A410" s="60">
        <v>41316</v>
      </c>
    </row>
    <row r="411" spans="1:1">
      <c r="A411" s="60">
        <v>41317</v>
      </c>
    </row>
    <row r="412" spans="1:1">
      <c r="A412" s="60">
        <v>41318</v>
      </c>
    </row>
    <row r="413" spans="1:1">
      <c r="A413" s="60">
        <v>41319</v>
      </c>
    </row>
    <row r="414" spans="1:1">
      <c r="A414" s="60">
        <v>41320</v>
      </c>
    </row>
    <row r="415" spans="1:1">
      <c r="A415" s="60">
        <v>41321</v>
      </c>
    </row>
    <row r="416" spans="1:1">
      <c r="A416" s="60">
        <v>41322</v>
      </c>
    </row>
    <row r="417" spans="1:1">
      <c r="A417" s="60">
        <v>41323</v>
      </c>
    </row>
    <row r="418" spans="1:1">
      <c r="A418" s="60">
        <v>41324</v>
      </c>
    </row>
    <row r="419" spans="1:1">
      <c r="A419" s="60">
        <v>41325</v>
      </c>
    </row>
    <row r="420" spans="1:1">
      <c r="A420" s="60">
        <v>41326</v>
      </c>
    </row>
    <row r="421" spans="1:1">
      <c r="A421" s="60">
        <v>41327</v>
      </c>
    </row>
    <row r="422" spans="1:1">
      <c r="A422" s="60">
        <v>41328</v>
      </c>
    </row>
    <row r="423" spans="1:1">
      <c r="A423" s="60">
        <v>41329</v>
      </c>
    </row>
    <row r="424" spans="1:1">
      <c r="A424" s="60">
        <v>41330</v>
      </c>
    </row>
    <row r="425" spans="1:1">
      <c r="A425" s="60">
        <v>41331</v>
      </c>
    </row>
    <row r="426" spans="1:1">
      <c r="A426" s="60">
        <v>41332</v>
      </c>
    </row>
    <row r="427" spans="1:1">
      <c r="A427" s="60">
        <v>41333</v>
      </c>
    </row>
    <row r="428" spans="1:1">
      <c r="A428" s="60">
        <v>41334</v>
      </c>
    </row>
    <row r="429" spans="1:1">
      <c r="A429" s="60">
        <v>41335</v>
      </c>
    </row>
    <row r="430" spans="1:1">
      <c r="A430" s="60">
        <v>41336</v>
      </c>
    </row>
    <row r="431" spans="1:1">
      <c r="A431" s="60">
        <v>41337</v>
      </c>
    </row>
    <row r="432" spans="1:1">
      <c r="A432" s="60">
        <v>41338</v>
      </c>
    </row>
    <row r="433" spans="1:1">
      <c r="A433" s="60">
        <v>41339</v>
      </c>
    </row>
    <row r="434" spans="1:1">
      <c r="A434" s="60">
        <v>41340</v>
      </c>
    </row>
    <row r="435" spans="1:1">
      <c r="A435" s="60">
        <v>41341</v>
      </c>
    </row>
    <row r="436" spans="1:1">
      <c r="A436" s="60">
        <v>41342</v>
      </c>
    </row>
    <row r="437" spans="1:1">
      <c r="A437" s="60">
        <v>41343</v>
      </c>
    </row>
    <row r="438" spans="1:1">
      <c r="A438" s="60">
        <v>41344</v>
      </c>
    </row>
    <row r="439" spans="1:1">
      <c r="A439" s="60">
        <v>41345</v>
      </c>
    </row>
    <row r="440" spans="1:1">
      <c r="A440" s="60">
        <v>41346</v>
      </c>
    </row>
    <row r="441" spans="1:1">
      <c r="A441" s="60">
        <v>41347</v>
      </c>
    </row>
    <row r="442" spans="1:1">
      <c r="A442" s="60">
        <v>41348</v>
      </c>
    </row>
    <row r="443" spans="1:1">
      <c r="A443" s="60">
        <v>41349</v>
      </c>
    </row>
    <row r="444" spans="1:1">
      <c r="A444" s="60">
        <v>41350</v>
      </c>
    </row>
    <row r="445" spans="1:1">
      <c r="A445" s="60">
        <v>41351</v>
      </c>
    </row>
    <row r="446" spans="1:1">
      <c r="A446" s="60">
        <v>41352</v>
      </c>
    </row>
    <row r="447" spans="1:1">
      <c r="A447" s="60">
        <v>41353</v>
      </c>
    </row>
    <row r="448" spans="1:1">
      <c r="A448" s="60">
        <v>41354</v>
      </c>
    </row>
    <row r="449" spans="1:1">
      <c r="A449" s="60">
        <v>41355</v>
      </c>
    </row>
    <row r="450" spans="1:1">
      <c r="A450" s="60">
        <v>41356</v>
      </c>
    </row>
    <row r="451" spans="1:1">
      <c r="A451" s="60">
        <v>41357</v>
      </c>
    </row>
    <row r="452" spans="1:1">
      <c r="A452" s="60">
        <v>41358</v>
      </c>
    </row>
    <row r="453" spans="1:1">
      <c r="A453" s="60">
        <v>41359</v>
      </c>
    </row>
    <row r="454" spans="1:1">
      <c r="A454" s="60">
        <v>41360</v>
      </c>
    </row>
    <row r="455" spans="1:1">
      <c r="A455" s="60">
        <v>41361</v>
      </c>
    </row>
    <row r="456" spans="1:1">
      <c r="A456" s="60">
        <v>41362</v>
      </c>
    </row>
    <row r="457" spans="1:1">
      <c r="A457" s="60">
        <v>41363</v>
      </c>
    </row>
    <row r="458" spans="1:1">
      <c r="A458" s="60">
        <v>41364</v>
      </c>
    </row>
    <row r="459" spans="1:1">
      <c r="A459" s="60">
        <v>41365</v>
      </c>
    </row>
    <row r="460" spans="1:1">
      <c r="A460" s="60">
        <v>41366</v>
      </c>
    </row>
    <row r="461" spans="1:1">
      <c r="A461" s="60">
        <v>41367</v>
      </c>
    </row>
    <row r="462" spans="1:1">
      <c r="A462" s="60">
        <v>41368</v>
      </c>
    </row>
    <row r="463" spans="1:1">
      <c r="A463" s="60">
        <v>41369</v>
      </c>
    </row>
    <row r="464" spans="1:1">
      <c r="A464" s="60">
        <v>41370</v>
      </c>
    </row>
    <row r="465" spans="1:1">
      <c r="A465" s="60">
        <v>41371</v>
      </c>
    </row>
    <row r="466" spans="1:1">
      <c r="A466" s="60">
        <v>41372</v>
      </c>
    </row>
    <row r="467" spans="1:1">
      <c r="A467" s="60">
        <v>41373</v>
      </c>
    </row>
    <row r="468" spans="1:1">
      <c r="A468" s="60">
        <v>41374</v>
      </c>
    </row>
    <row r="469" spans="1:1">
      <c r="A469" s="60">
        <v>41375</v>
      </c>
    </row>
    <row r="470" spans="1:1">
      <c r="A470" s="60">
        <v>41376</v>
      </c>
    </row>
    <row r="471" spans="1:1">
      <c r="A471" s="60">
        <v>41377</v>
      </c>
    </row>
    <row r="472" spans="1:1">
      <c r="A472" s="60">
        <v>41378</v>
      </c>
    </row>
    <row r="473" spans="1:1">
      <c r="A473" s="60">
        <v>41379</v>
      </c>
    </row>
    <row r="474" spans="1:1">
      <c r="A474" s="60">
        <v>41380</v>
      </c>
    </row>
    <row r="475" spans="1:1">
      <c r="A475" s="60">
        <v>41381</v>
      </c>
    </row>
    <row r="476" spans="1:1">
      <c r="A476" s="60">
        <v>41382</v>
      </c>
    </row>
    <row r="477" spans="1:1">
      <c r="A477" s="60">
        <v>41383</v>
      </c>
    </row>
    <row r="478" spans="1:1">
      <c r="A478" s="60">
        <v>41384</v>
      </c>
    </row>
    <row r="479" spans="1:1">
      <c r="A479" s="60">
        <v>41385</v>
      </c>
    </row>
    <row r="480" spans="1:1">
      <c r="A480" s="60">
        <v>41386</v>
      </c>
    </row>
    <row r="481" spans="1:1">
      <c r="A481" s="60">
        <v>41387</v>
      </c>
    </row>
    <row r="482" spans="1:1">
      <c r="A482" s="60">
        <v>41388</v>
      </c>
    </row>
    <row r="483" spans="1:1">
      <c r="A483" s="60">
        <v>41389</v>
      </c>
    </row>
    <row r="484" spans="1:1">
      <c r="A484" s="60">
        <v>41390</v>
      </c>
    </row>
    <row r="485" spans="1:1">
      <c r="A485" s="60">
        <v>41391</v>
      </c>
    </row>
    <row r="486" spans="1:1">
      <c r="A486" s="60">
        <v>41392</v>
      </c>
    </row>
    <row r="487" spans="1:1">
      <c r="A487" s="60">
        <v>41393</v>
      </c>
    </row>
    <row r="488" spans="1:1">
      <c r="A488" s="60">
        <v>41394</v>
      </c>
    </row>
    <row r="489" spans="1:1">
      <c r="A489" s="60">
        <v>41395</v>
      </c>
    </row>
    <row r="490" spans="1:1">
      <c r="A490" s="60">
        <v>41396</v>
      </c>
    </row>
    <row r="491" spans="1:1">
      <c r="A491" s="60">
        <v>41397</v>
      </c>
    </row>
    <row r="492" spans="1:1">
      <c r="A492" s="60">
        <v>41398</v>
      </c>
    </row>
    <row r="493" spans="1:1">
      <c r="A493" s="60">
        <v>41399</v>
      </c>
    </row>
    <row r="494" spans="1:1">
      <c r="A494" s="60">
        <v>41400</v>
      </c>
    </row>
    <row r="495" spans="1:1">
      <c r="A495" s="60">
        <v>41401</v>
      </c>
    </row>
    <row r="496" spans="1:1">
      <c r="A496" s="60">
        <v>41402</v>
      </c>
    </row>
    <row r="497" spans="1:1">
      <c r="A497" s="60">
        <v>41403</v>
      </c>
    </row>
    <row r="498" spans="1:1">
      <c r="A498" s="60">
        <v>41404</v>
      </c>
    </row>
    <row r="499" spans="1:1">
      <c r="A499" s="60">
        <v>41405</v>
      </c>
    </row>
    <row r="500" spans="1:1">
      <c r="A500" s="60">
        <v>41406</v>
      </c>
    </row>
    <row r="501" spans="1:1">
      <c r="A501" s="60">
        <v>41407</v>
      </c>
    </row>
    <row r="502" spans="1:1">
      <c r="A502" s="60">
        <v>41408</v>
      </c>
    </row>
    <row r="503" spans="1:1">
      <c r="A503" s="60">
        <v>41409</v>
      </c>
    </row>
    <row r="504" spans="1:1">
      <c r="A504" s="60">
        <v>41410</v>
      </c>
    </row>
    <row r="505" spans="1:1">
      <c r="A505" s="60">
        <v>41411</v>
      </c>
    </row>
    <row r="506" spans="1:1">
      <c r="A506" s="60">
        <v>41412</v>
      </c>
    </row>
    <row r="507" spans="1:1">
      <c r="A507" s="60">
        <v>41413</v>
      </c>
    </row>
    <row r="508" spans="1:1">
      <c r="A508" s="60">
        <v>41414</v>
      </c>
    </row>
    <row r="509" spans="1:1">
      <c r="A509" s="60">
        <v>41415</v>
      </c>
    </row>
    <row r="510" spans="1:1">
      <c r="A510" s="60">
        <v>41416</v>
      </c>
    </row>
    <row r="511" spans="1:1">
      <c r="A511" s="60">
        <v>41417</v>
      </c>
    </row>
    <row r="512" spans="1:1">
      <c r="A512" s="60">
        <v>41418</v>
      </c>
    </row>
    <row r="513" spans="1:1">
      <c r="A513" s="60">
        <v>41419</v>
      </c>
    </row>
    <row r="514" spans="1:1">
      <c r="A514" s="60">
        <v>41420</v>
      </c>
    </row>
    <row r="515" spans="1:1">
      <c r="A515" s="60">
        <v>41421</v>
      </c>
    </row>
    <row r="516" spans="1:1">
      <c r="A516" s="60">
        <v>41422</v>
      </c>
    </row>
    <row r="517" spans="1:1">
      <c r="A517" s="60">
        <v>41423</v>
      </c>
    </row>
    <row r="518" spans="1:1">
      <c r="A518" s="60">
        <v>41424</v>
      </c>
    </row>
    <row r="519" spans="1:1">
      <c r="A519" s="60">
        <v>41425</v>
      </c>
    </row>
    <row r="520" spans="1:1">
      <c r="A520" s="60">
        <v>41426</v>
      </c>
    </row>
    <row r="521" spans="1:1">
      <c r="A521" s="60">
        <v>41427</v>
      </c>
    </row>
    <row r="522" spans="1:1">
      <c r="A522" s="60">
        <v>41428</v>
      </c>
    </row>
    <row r="523" spans="1:1">
      <c r="A523" s="60">
        <v>41429</v>
      </c>
    </row>
    <row r="524" spans="1:1">
      <c r="A524" s="60">
        <v>41430</v>
      </c>
    </row>
    <row r="525" spans="1:1">
      <c r="A525" s="60">
        <v>41431</v>
      </c>
    </row>
    <row r="526" spans="1:1">
      <c r="A526" s="60">
        <v>41432</v>
      </c>
    </row>
    <row r="527" spans="1:1">
      <c r="A527" s="60">
        <v>41433</v>
      </c>
    </row>
    <row r="528" spans="1:1">
      <c r="A528" s="60">
        <v>41434</v>
      </c>
    </row>
    <row r="529" spans="1:1">
      <c r="A529" s="60">
        <v>41435</v>
      </c>
    </row>
    <row r="530" spans="1:1">
      <c r="A530" s="60">
        <v>41436</v>
      </c>
    </row>
    <row r="531" spans="1:1">
      <c r="A531" s="60">
        <v>41437</v>
      </c>
    </row>
    <row r="532" spans="1:1">
      <c r="A532" s="60">
        <v>41438</v>
      </c>
    </row>
    <row r="533" spans="1:1">
      <c r="A533" s="60">
        <v>41439</v>
      </c>
    </row>
    <row r="534" spans="1:1">
      <c r="A534" s="60">
        <v>41440</v>
      </c>
    </row>
    <row r="535" spans="1:1">
      <c r="A535" s="60">
        <v>41441</v>
      </c>
    </row>
    <row r="536" spans="1:1">
      <c r="A536" s="60">
        <v>41442</v>
      </c>
    </row>
    <row r="537" spans="1:1">
      <c r="A537" s="60">
        <v>41443</v>
      </c>
    </row>
    <row r="538" spans="1:1">
      <c r="A538" s="60">
        <v>41444</v>
      </c>
    </row>
    <row r="539" spans="1:1">
      <c r="A539" s="60">
        <v>41445</v>
      </c>
    </row>
    <row r="540" spans="1:1">
      <c r="A540" s="60">
        <v>41446</v>
      </c>
    </row>
    <row r="541" spans="1:1">
      <c r="A541" s="60">
        <v>41447</v>
      </c>
    </row>
    <row r="542" spans="1:1">
      <c r="A542" s="60">
        <v>41448</v>
      </c>
    </row>
    <row r="543" spans="1:1">
      <c r="A543" s="60">
        <v>41449</v>
      </c>
    </row>
    <row r="544" spans="1:1">
      <c r="A544" s="60">
        <v>41450</v>
      </c>
    </row>
    <row r="545" spans="1:1">
      <c r="A545" s="60">
        <v>41451</v>
      </c>
    </row>
    <row r="546" spans="1:1">
      <c r="A546" s="60">
        <v>41452</v>
      </c>
    </row>
    <row r="547" spans="1:1">
      <c r="A547" s="60">
        <v>41453</v>
      </c>
    </row>
    <row r="548" spans="1:1">
      <c r="A548" s="60">
        <v>41454</v>
      </c>
    </row>
    <row r="549" spans="1:1">
      <c r="A549" s="60">
        <v>41455</v>
      </c>
    </row>
    <row r="550" spans="1:1">
      <c r="A550" s="60">
        <v>41456</v>
      </c>
    </row>
    <row r="551" spans="1:1">
      <c r="A551" s="60">
        <v>41457</v>
      </c>
    </row>
    <row r="552" spans="1:1">
      <c r="A552" s="60">
        <v>41458</v>
      </c>
    </row>
    <row r="553" spans="1:1">
      <c r="A553" s="60">
        <v>41459</v>
      </c>
    </row>
    <row r="554" spans="1:1">
      <c r="A554" s="60">
        <v>41460</v>
      </c>
    </row>
    <row r="555" spans="1:1">
      <c r="A555" s="60">
        <v>41461</v>
      </c>
    </row>
    <row r="556" spans="1:1">
      <c r="A556" s="60">
        <v>41462</v>
      </c>
    </row>
    <row r="557" spans="1:1">
      <c r="A557" s="60">
        <v>41463</v>
      </c>
    </row>
    <row r="558" spans="1:1">
      <c r="A558" s="60">
        <v>41464</v>
      </c>
    </row>
    <row r="559" spans="1:1">
      <c r="A559" s="60">
        <v>41465</v>
      </c>
    </row>
    <row r="560" spans="1:1">
      <c r="A560" s="60">
        <v>41466</v>
      </c>
    </row>
    <row r="561" spans="1:1">
      <c r="A561" s="60">
        <v>41467</v>
      </c>
    </row>
    <row r="562" spans="1:1">
      <c r="A562" s="60">
        <v>41468</v>
      </c>
    </row>
    <row r="563" spans="1:1">
      <c r="A563" s="60">
        <v>41469</v>
      </c>
    </row>
    <row r="564" spans="1:1">
      <c r="A564" s="60">
        <v>41470</v>
      </c>
    </row>
    <row r="565" spans="1:1">
      <c r="A565" s="60">
        <v>41471</v>
      </c>
    </row>
    <row r="566" spans="1:1">
      <c r="A566" s="60">
        <v>41472</v>
      </c>
    </row>
    <row r="567" spans="1:1">
      <c r="A567" s="60">
        <v>41473</v>
      </c>
    </row>
    <row r="568" spans="1:1">
      <c r="A568" s="60">
        <v>41474</v>
      </c>
    </row>
    <row r="569" spans="1:1">
      <c r="A569" s="60">
        <v>41475</v>
      </c>
    </row>
    <row r="570" spans="1:1">
      <c r="A570" s="60">
        <v>41476</v>
      </c>
    </row>
    <row r="571" spans="1:1">
      <c r="A571" s="60">
        <v>41477</v>
      </c>
    </row>
    <row r="572" spans="1:1">
      <c r="A572" s="60">
        <v>41478</v>
      </c>
    </row>
    <row r="573" spans="1:1">
      <c r="A573" s="60">
        <v>41479</v>
      </c>
    </row>
    <row r="574" spans="1:1">
      <c r="A574" s="60">
        <v>41480</v>
      </c>
    </row>
    <row r="575" spans="1:1">
      <c r="A575" s="60">
        <v>41481</v>
      </c>
    </row>
    <row r="576" spans="1:1">
      <c r="A576" s="60">
        <v>41482</v>
      </c>
    </row>
    <row r="577" spans="1:1">
      <c r="A577" s="60">
        <v>41483</v>
      </c>
    </row>
    <row r="578" spans="1:1">
      <c r="A578" s="60">
        <v>41484</v>
      </c>
    </row>
    <row r="579" spans="1:1">
      <c r="A579" s="60">
        <v>41485</v>
      </c>
    </row>
    <row r="580" spans="1:1">
      <c r="A580" s="60">
        <v>41486</v>
      </c>
    </row>
    <row r="581" spans="1:1">
      <c r="A581" s="60">
        <v>41487</v>
      </c>
    </row>
    <row r="582" spans="1:1">
      <c r="A582" s="60">
        <v>41488</v>
      </c>
    </row>
    <row r="583" spans="1:1">
      <c r="A583" s="60">
        <v>41489</v>
      </c>
    </row>
    <row r="584" spans="1:1">
      <c r="A584" s="60">
        <v>41490</v>
      </c>
    </row>
    <row r="585" spans="1:1">
      <c r="A585" s="60">
        <v>41491</v>
      </c>
    </row>
    <row r="586" spans="1:1">
      <c r="A586" s="60">
        <v>41492</v>
      </c>
    </row>
    <row r="587" spans="1:1">
      <c r="A587" s="60">
        <v>41493</v>
      </c>
    </row>
    <row r="588" spans="1:1">
      <c r="A588" s="60">
        <v>41494</v>
      </c>
    </row>
    <row r="589" spans="1:1">
      <c r="A589" s="60">
        <v>41495</v>
      </c>
    </row>
    <row r="590" spans="1:1">
      <c r="A590" s="60">
        <v>41496</v>
      </c>
    </row>
    <row r="591" spans="1:1">
      <c r="A591" s="60">
        <v>41497</v>
      </c>
    </row>
    <row r="592" spans="1:1">
      <c r="A592" s="60">
        <v>41498</v>
      </c>
    </row>
    <row r="593" spans="1:1">
      <c r="A593" s="60">
        <v>41499</v>
      </c>
    </row>
    <row r="594" spans="1:1">
      <c r="A594" s="60">
        <v>41500</v>
      </c>
    </row>
    <row r="595" spans="1:1">
      <c r="A595" s="60">
        <v>41501</v>
      </c>
    </row>
    <row r="596" spans="1:1">
      <c r="A596" s="60">
        <v>41502</v>
      </c>
    </row>
    <row r="597" spans="1:1">
      <c r="A597" s="60">
        <v>41503</v>
      </c>
    </row>
    <row r="598" spans="1:1">
      <c r="A598" s="60">
        <v>41504</v>
      </c>
    </row>
    <row r="599" spans="1:1">
      <c r="A599" s="60">
        <v>41505</v>
      </c>
    </row>
    <row r="600" spans="1:1">
      <c r="A600" s="60">
        <v>41506</v>
      </c>
    </row>
    <row r="601" spans="1:1">
      <c r="A601" s="60">
        <v>41507</v>
      </c>
    </row>
    <row r="602" spans="1:1">
      <c r="A602" s="60">
        <v>41508</v>
      </c>
    </row>
    <row r="603" spans="1:1">
      <c r="A603" s="60">
        <v>41509</v>
      </c>
    </row>
    <row r="604" spans="1:1">
      <c r="A604" s="60">
        <v>41510</v>
      </c>
    </row>
    <row r="605" spans="1:1">
      <c r="A605" s="60">
        <v>41511</v>
      </c>
    </row>
    <row r="606" spans="1:1">
      <c r="A606" s="60">
        <v>41512</v>
      </c>
    </row>
    <row r="607" spans="1:1">
      <c r="A607" s="60">
        <v>41513</v>
      </c>
    </row>
    <row r="608" spans="1:1">
      <c r="A608" s="60">
        <v>41514</v>
      </c>
    </row>
    <row r="609" spans="1:1">
      <c r="A609" s="60">
        <v>41515</v>
      </c>
    </row>
    <row r="610" spans="1:1">
      <c r="A610" s="60">
        <v>41516</v>
      </c>
    </row>
    <row r="611" spans="1:1">
      <c r="A611" s="60">
        <v>41517</v>
      </c>
    </row>
    <row r="612" spans="1:1">
      <c r="A612" s="60">
        <v>41518</v>
      </c>
    </row>
    <row r="613" spans="1:1">
      <c r="A613" s="60">
        <v>41519</v>
      </c>
    </row>
    <row r="614" spans="1:1">
      <c r="A614" s="60">
        <v>41520</v>
      </c>
    </row>
    <row r="615" spans="1:1">
      <c r="A615" s="60">
        <v>41521</v>
      </c>
    </row>
    <row r="616" spans="1:1">
      <c r="A616" s="60">
        <v>41522</v>
      </c>
    </row>
    <row r="617" spans="1:1">
      <c r="A617" s="60">
        <v>41523</v>
      </c>
    </row>
    <row r="618" spans="1:1">
      <c r="A618" s="60">
        <v>41524</v>
      </c>
    </row>
    <row r="619" spans="1:1">
      <c r="A619" s="60">
        <v>41525</v>
      </c>
    </row>
    <row r="620" spans="1:1">
      <c r="A620" s="60">
        <v>41526</v>
      </c>
    </row>
    <row r="621" spans="1:1">
      <c r="A621" s="60">
        <v>41527</v>
      </c>
    </row>
    <row r="622" spans="1:1">
      <c r="A622" s="60">
        <v>41528</v>
      </c>
    </row>
    <row r="623" spans="1:1">
      <c r="A623" s="60">
        <v>41529</v>
      </c>
    </row>
    <row r="624" spans="1:1">
      <c r="A624" s="60">
        <v>41530</v>
      </c>
    </row>
    <row r="625" spans="1:1">
      <c r="A625" s="60">
        <v>41531</v>
      </c>
    </row>
    <row r="626" spans="1:1">
      <c r="A626" s="60">
        <v>41532</v>
      </c>
    </row>
    <row r="627" spans="1:1">
      <c r="A627" s="60">
        <v>41533</v>
      </c>
    </row>
    <row r="628" spans="1:1">
      <c r="A628" s="60">
        <v>41534</v>
      </c>
    </row>
    <row r="629" spans="1:1">
      <c r="A629" s="60">
        <v>41535</v>
      </c>
    </row>
    <row r="630" spans="1:1">
      <c r="A630" s="60">
        <v>41536</v>
      </c>
    </row>
    <row r="631" spans="1:1">
      <c r="A631" s="60">
        <v>41537</v>
      </c>
    </row>
    <row r="632" spans="1:1">
      <c r="A632" s="60">
        <v>41538</v>
      </c>
    </row>
    <row r="633" spans="1:1">
      <c r="A633" s="60">
        <v>41539</v>
      </c>
    </row>
    <row r="634" spans="1:1">
      <c r="A634" s="60">
        <v>41540</v>
      </c>
    </row>
    <row r="635" spans="1:1">
      <c r="A635" s="60">
        <v>41541</v>
      </c>
    </row>
    <row r="636" spans="1:1">
      <c r="A636" s="60">
        <v>41542</v>
      </c>
    </row>
    <row r="637" spans="1:1">
      <c r="A637" s="60">
        <v>41543</v>
      </c>
    </row>
    <row r="638" spans="1:1">
      <c r="A638" s="60">
        <v>41544</v>
      </c>
    </row>
    <row r="639" spans="1:1">
      <c r="A639" s="60">
        <v>41545</v>
      </c>
    </row>
    <row r="640" spans="1:1">
      <c r="A640" s="60">
        <v>41546</v>
      </c>
    </row>
    <row r="641" spans="1:1">
      <c r="A641" s="60">
        <v>41547</v>
      </c>
    </row>
    <row r="642" spans="1:1">
      <c r="A642" s="60">
        <v>41548</v>
      </c>
    </row>
    <row r="643" spans="1:1">
      <c r="A643" s="60">
        <v>41549</v>
      </c>
    </row>
    <row r="644" spans="1:1">
      <c r="A644" s="60">
        <v>41550</v>
      </c>
    </row>
    <row r="645" spans="1:1">
      <c r="A645" s="60">
        <v>41551</v>
      </c>
    </row>
    <row r="646" spans="1:1">
      <c r="A646" s="60">
        <v>41552</v>
      </c>
    </row>
    <row r="647" spans="1:1">
      <c r="A647" s="60">
        <v>41553</v>
      </c>
    </row>
    <row r="648" spans="1:1">
      <c r="A648" s="60">
        <v>41554</v>
      </c>
    </row>
    <row r="649" spans="1:1">
      <c r="A649" s="60">
        <v>41555</v>
      </c>
    </row>
    <row r="650" spans="1:1">
      <c r="A650" s="60">
        <v>41556</v>
      </c>
    </row>
    <row r="651" spans="1:1">
      <c r="A651" s="60">
        <v>41557</v>
      </c>
    </row>
    <row r="652" spans="1:1">
      <c r="A652" s="60">
        <v>41558</v>
      </c>
    </row>
    <row r="653" spans="1:1">
      <c r="A653" s="60">
        <v>41559</v>
      </c>
    </row>
    <row r="654" spans="1:1">
      <c r="A654" s="60">
        <v>41560</v>
      </c>
    </row>
    <row r="655" spans="1:1">
      <c r="A655" s="60">
        <v>41561</v>
      </c>
    </row>
    <row r="656" spans="1:1">
      <c r="A656" s="60">
        <v>41562</v>
      </c>
    </row>
    <row r="657" spans="1:1">
      <c r="A657" s="60">
        <v>41563</v>
      </c>
    </row>
    <row r="658" spans="1:1">
      <c r="A658" s="60">
        <v>41564</v>
      </c>
    </row>
    <row r="659" spans="1:1">
      <c r="A659" s="60">
        <v>41565</v>
      </c>
    </row>
    <row r="660" spans="1:1">
      <c r="A660" s="60">
        <v>41566</v>
      </c>
    </row>
    <row r="661" spans="1:1">
      <c r="A661" s="60">
        <v>41567</v>
      </c>
    </row>
    <row r="662" spans="1:1">
      <c r="A662" s="60">
        <v>41568</v>
      </c>
    </row>
    <row r="663" spans="1:1">
      <c r="A663" s="60">
        <v>41569</v>
      </c>
    </row>
    <row r="664" spans="1:1">
      <c r="A664" s="60">
        <v>41570</v>
      </c>
    </row>
    <row r="665" spans="1:1">
      <c r="A665" s="60">
        <v>41571</v>
      </c>
    </row>
    <row r="666" spans="1:1">
      <c r="A666" s="60">
        <v>41572</v>
      </c>
    </row>
    <row r="667" spans="1:1">
      <c r="A667" s="60">
        <v>41573</v>
      </c>
    </row>
    <row r="668" spans="1:1">
      <c r="A668" s="60">
        <v>41574</v>
      </c>
    </row>
    <row r="669" spans="1:1">
      <c r="A669" s="60">
        <v>41575</v>
      </c>
    </row>
    <row r="670" spans="1:1">
      <c r="A670" s="60">
        <v>41576</v>
      </c>
    </row>
    <row r="671" spans="1:1">
      <c r="A671" s="60">
        <v>41577</v>
      </c>
    </row>
    <row r="672" spans="1:1">
      <c r="A672" s="60">
        <v>41578</v>
      </c>
    </row>
    <row r="673" spans="1:1">
      <c r="A673" s="60">
        <v>41579</v>
      </c>
    </row>
    <row r="674" spans="1:1">
      <c r="A674" s="60">
        <v>41580</v>
      </c>
    </row>
    <row r="675" spans="1:1">
      <c r="A675" s="60">
        <v>41581</v>
      </c>
    </row>
    <row r="676" spans="1:1">
      <c r="A676" s="60">
        <v>41582</v>
      </c>
    </row>
    <row r="677" spans="1:1">
      <c r="A677" s="60">
        <v>41583</v>
      </c>
    </row>
    <row r="678" spans="1:1">
      <c r="A678" s="60">
        <v>41584</v>
      </c>
    </row>
    <row r="679" spans="1:1">
      <c r="A679" s="60">
        <v>41585</v>
      </c>
    </row>
    <row r="680" spans="1:1">
      <c r="A680" s="60">
        <v>41586</v>
      </c>
    </row>
    <row r="681" spans="1:1">
      <c r="A681" s="60">
        <v>41587</v>
      </c>
    </row>
    <row r="682" spans="1:1">
      <c r="A682" s="60">
        <v>41588</v>
      </c>
    </row>
    <row r="683" spans="1:1">
      <c r="A683" s="60">
        <v>41589</v>
      </c>
    </row>
    <row r="684" spans="1:1">
      <c r="A684" s="60">
        <v>41590</v>
      </c>
    </row>
    <row r="685" spans="1:1">
      <c r="A685" s="60">
        <v>41591</v>
      </c>
    </row>
    <row r="686" spans="1:1">
      <c r="A686" s="60">
        <v>41592</v>
      </c>
    </row>
    <row r="687" spans="1:1">
      <c r="A687" s="60">
        <v>41593</v>
      </c>
    </row>
    <row r="688" spans="1:1">
      <c r="A688" s="60">
        <v>41594</v>
      </c>
    </row>
    <row r="689" spans="1:1">
      <c r="A689" s="60">
        <v>41595</v>
      </c>
    </row>
    <row r="690" spans="1:1">
      <c r="A690" s="60">
        <v>41596</v>
      </c>
    </row>
    <row r="691" spans="1:1">
      <c r="A691" s="60">
        <v>41597</v>
      </c>
    </row>
    <row r="692" spans="1:1">
      <c r="A692" s="60">
        <v>41598</v>
      </c>
    </row>
    <row r="693" spans="1:1">
      <c r="A693" s="60">
        <v>41599</v>
      </c>
    </row>
    <row r="694" spans="1:1">
      <c r="A694" s="60">
        <v>41600</v>
      </c>
    </row>
    <row r="695" spans="1:1">
      <c r="A695" s="60">
        <v>41601</v>
      </c>
    </row>
    <row r="696" spans="1:1">
      <c r="A696" s="60">
        <v>41602</v>
      </c>
    </row>
    <row r="697" spans="1:1">
      <c r="A697" s="60">
        <v>41603</v>
      </c>
    </row>
    <row r="698" spans="1:1">
      <c r="A698" s="60">
        <v>41604</v>
      </c>
    </row>
    <row r="699" spans="1:1">
      <c r="A699" s="60">
        <v>41605</v>
      </c>
    </row>
    <row r="700" spans="1:1">
      <c r="A700" s="60">
        <v>41606</v>
      </c>
    </row>
    <row r="701" spans="1:1">
      <c r="A701" s="60">
        <v>41607</v>
      </c>
    </row>
    <row r="702" spans="1:1">
      <c r="A702" s="60">
        <v>41608</v>
      </c>
    </row>
    <row r="703" spans="1:1">
      <c r="A703" s="60">
        <v>41609</v>
      </c>
    </row>
    <row r="704" spans="1:1">
      <c r="A704" s="60">
        <v>41610</v>
      </c>
    </row>
    <row r="705" spans="1:1">
      <c r="A705" s="60">
        <v>41611</v>
      </c>
    </row>
    <row r="706" spans="1:1">
      <c r="A706" s="60">
        <v>41612</v>
      </c>
    </row>
    <row r="707" spans="1:1">
      <c r="A707" s="60">
        <v>41613</v>
      </c>
    </row>
    <row r="708" spans="1:1">
      <c r="A708" s="60">
        <v>41614</v>
      </c>
    </row>
    <row r="709" spans="1:1">
      <c r="A709" s="60">
        <v>41615</v>
      </c>
    </row>
    <row r="710" spans="1:1">
      <c r="A710" s="60">
        <v>41616</v>
      </c>
    </row>
    <row r="711" spans="1:1">
      <c r="A711" s="60">
        <v>41617</v>
      </c>
    </row>
    <row r="712" spans="1:1">
      <c r="A712" s="60">
        <v>41618</v>
      </c>
    </row>
    <row r="713" spans="1:1">
      <c r="A713" s="60">
        <v>41619</v>
      </c>
    </row>
    <row r="714" spans="1:1">
      <c r="A714" s="60">
        <v>41620</v>
      </c>
    </row>
    <row r="715" spans="1:1">
      <c r="A715" s="60">
        <v>41621</v>
      </c>
    </row>
    <row r="716" spans="1:1">
      <c r="A716" s="60">
        <v>41622</v>
      </c>
    </row>
    <row r="717" spans="1:1">
      <c r="A717" s="60">
        <v>41623</v>
      </c>
    </row>
    <row r="718" spans="1:1">
      <c r="A718" s="60">
        <v>41624</v>
      </c>
    </row>
    <row r="719" spans="1:1">
      <c r="A719" s="60">
        <v>41625</v>
      </c>
    </row>
    <row r="720" spans="1:1">
      <c r="A720" s="60">
        <v>41626</v>
      </c>
    </row>
    <row r="721" spans="1:1">
      <c r="A721" s="60">
        <v>41627</v>
      </c>
    </row>
    <row r="722" spans="1:1">
      <c r="A722" s="60">
        <v>41628</v>
      </c>
    </row>
    <row r="723" spans="1:1">
      <c r="A723" s="60">
        <v>41629</v>
      </c>
    </row>
    <row r="724" spans="1:1">
      <c r="A724" s="60">
        <v>41630</v>
      </c>
    </row>
    <row r="725" spans="1:1">
      <c r="A725" s="60">
        <v>41631</v>
      </c>
    </row>
    <row r="726" spans="1:1">
      <c r="A726" s="60">
        <v>41632</v>
      </c>
    </row>
    <row r="727" spans="1:1">
      <c r="A727" s="60">
        <v>41633</v>
      </c>
    </row>
    <row r="728" spans="1:1">
      <c r="A728" s="60">
        <v>41634</v>
      </c>
    </row>
    <row r="729" spans="1:1">
      <c r="A729" s="60">
        <v>41635</v>
      </c>
    </row>
    <row r="730" spans="1:1">
      <c r="A730" s="60">
        <v>41636</v>
      </c>
    </row>
    <row r="731" spans="1:1">
      <c r="A731" s="60">
        <v>41637</v>
      </c>
    </row>
    <row r="732" spans="1:1">
      <c r="A732" s="60">
        <v>41638</v>
      </c>
    </row>
    <row r="733" spans="1:1">
      <c r="A733" s="60">
        <v>41639</v>
      </c>
    </row>
  </sheetData>
  <phoneticPr fontId="37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showGridLines="0" view="pageBreakPreview" zoomScale="70" zoomScaleSheetLayoutView="70" workbookViewId="0">
      <selection activeCell="C3" sqref="C3"/>
    </sheetView>
  </sheetViews>
  <sheetFormatPr defaultRowHeight="15"/>
  <cols>
    <col min="1" max="1" width="14.28515625" style="21" bestFit="1" customWidth="1"/>
    <col min="2" max="2" width="80" style="270" customWidth="1"/>
    <col min="3" max="3" width="16.5703125" style="21" customWidth="1"/>
    <col min="4" max="4" width="14.28515625" style="21" customWidth="1"/>
    <col min="5" max="5" width="0.42578125" style="19" customWidth="1"/>
    <col min="6" max="7" width="9.140625" style="21"/>
    <col min="8" max="8" width="10.28515625" style="21" bestFit="1" customWidth="1"/>
    <col min="9" max="16384" width="9.140625" style="21"/>
  </cols>
  <sheetData>
    <row r="1" spans="1:12" s="6" customFormat="1">
      <c r="A1" s="90" t="s">
        <v>129</v>
      </c>
      <c r="B1" s="265"/>
      <c r="C1" s="585" t="s">
        <v>447</v>
      </c>
      <c r="D1" s="585"/>
      <c r="E1" s="146"/>
    </row>
    <row r="2" spans="1:12" s="6" customFormat="1">
      <c r="A2" s="92" t="s">
        <v>478</v>
      </c>
      <c r="B2" s="265"/>
      <c r="C2" s="583" t="s">
        <v>1139</v>
      </c>
      <c r="D2" s="584"/>
      <c r="E2" s="146"/>
    </row>
    <row r="3" spans="1:12" s="6" customFormat="1">
      <c r="A3" s="92"/>
      <c r="B3" s="265"/>
      <c r="C3" s="91"/>
      <c r="D3" s="91"/>
      <c r="E3" s="146"/>
    </row>
    <row r="4" spans="1:12" s="2" customFormat="1">
      <c r="A4" s="93" t="s">
        <v>131</v>
      </c>
      <c r="B4" s="266"/>
      <c r="C4" s="92"/>
      <c r="D4" s="92"/>
      <c r="E4" s="141"/>
      <c r="L4" s="6"/>
    </row>
    <row r="5" spans="1:12" s="2" customFormat="1">
      <c r="A5" s="126" t="s">
        <v>786</v>
      </c>
      <c r="B5" s="267"/>
      <c r="C5" s="57"/>
      <c r="D5" s="57"/>
      <c r="E5" s="141"/>
    </row>
    <row r="6" spans="1:12" s="2" customFormat="1">
      <c r="A6" s="93"/>
      <c r="B6" s="266"/>
      <c r="C6" s="92"/>
      <c r="D6" s="92"/>
      <c r="E6" s="141"/>
    </row>
    <row r="7" spans="1:12" s="6" customFormat="1" ht="18">
      <c r="A7" s="116"/>
      <c r="B7" s="145"/>
      <c r="C7" s="94"/>
      <c r="D7" s="94"/>
      <c r="E7" s="146"/>
    </row>
    <row r="8" spans="1:12" s="6" customFormat="1" ht="30">
      <c r="A8" s="137" t="s">
        <v>410</v>
      </c>
      <c r="B8" s="95" t="s">
        <v>106</v>
      </c>
      <c r="C8" s="95" t="s">
        <v>412</v>
      </c>
      <c r="D8" s="95" t="s">
        <v>413</v>
      </c>
      <c r="E8" s="146"/>
      <c r="F8" s="20"/>
    </row>
    <row r="9" spans="1:12" s="7" customFormat="1">
      <c r="A9" s="263">
        <v>1</v>
      </c>
      <c r="B9" s="263" t="s">
        <v>411</v>
      </c>
      <c r="C9" s="101">
        <f>SUM(C10,C25)</f>
        <v>0</v>
      </c>
      <c r="D9" s="101">
        <f>SUM(D10,D25)</f>
        <v>0</v>
      </c>
      <c r="E9" s="146"/>
    </row>
    <row r="10" spans="1:12" s="7" customFormat="1">
      <c r="A10" s="103">
        <v>1.1000000000000001</v>
      </c>
      <c r="B10" s="103" t="s">
        <v>418</v>
      </c>
      <c r="C10" s="101">
        <f>SUM(C11,C12,C15,C18,C23,C24)</f>
        <v>0</v>
      </c>
      <c r="D10" s="101">
        <f>SUM(D11,D12,D15,D18,D23,D24)</f>
        <v>0</v>
      </c>
      <c r="E10" s="146"/>
    </row>
    <row r="11" spans="1:12" s="9" customFormat="1" ht="18">
      <c r="A11" s="104" t="s">
        <v>377</v>
      </c>
      <c r="B11" s="104" t="s">
        <v>417</v>
      </c>
      <c r="C11" s="8"/>
      <c r="D11" s="8"/>
      <c r="E11" s="146"/>
    </row>
    <row r="12" spans="1:12" s="10" customFormat="1">
      <c r="A12" s="104" t="s">
        <v>378</v>
      </c>
      <c r="B12" s="104" t="s">
        <v>168</v>
      </c>
      <c r="C12" s="138">
        <f>SUM(C13:C14)</f>
        <v>0</v>
      </c>
      <c r="D12" s="138">
        <f>SUM(D13:D14)</f>
        <v>0</v>
      </c>
      <c r="E12" s="146"/>
    </row>
    <row r="13" spans="1:12" s="3" customFormat="1">
      <c r="A13" s="113" t="s">
        <v>419</v>
      </c>
      <c r="B13" s="113" t="s">
        <v>171</v>
      </c>
      <c r="C13" s="8">
        <f>D13</f>
        <v>0</v>
      </c>
      <c r="D13" s="8">
        <v>0</v>
      </c>
      <c r="E13" s="146"/>
    </row>
    <row r="14" spans="1:12" s="3" customFormat="1">
      <c r="A14" s="113" t="s">
        <v>446</v>
      </c>
      <c r="B14" s="113" t="s">
        <v>435</v>
      </c>
      <c r="C14" s="8"/>
      <c r="D14" s="8"/>
      <c r="E14" s="146"/>
    </row>
    <row r="15" spans="1:12" s="3" customFormat="1">
      <c r="A15" s="104" t="s">
        <v>420</v>
      </c>
      <c r="B15" s="104" t="s">
        <v>421</v>
      </c>
      <c r="C15" s="138">
        <f>SUM(C16:C17)</f>
        <v>0</v>
      </c>
      <c r="D15" s="138">
        <f>SUM(D16:D17)</f>
        <v>0</v>
      </c>
      <c r="E15" s="146"/>
    </row>
    <row r="16" spans="1:12" s="3" customFormat="1">
      <c r="A16" s="113" t="s">
        <v>422</v>
      </c>
      <c r="B16" s="113" t="s">
        <v>424</v>
      </c>
      <c r="C16" s="300">
        <f>D16</f>
        <v>0</v>
      </c>
      <c r="D16" s="300">
        <v>0</v>
      </c>
      <c r="E16" s="146"/>
    </row>
    <row r="17" spans="1:5" s="3" customFormat="1" ht="30">
      <c r="A17" s="113" t="s">
        <v>423</v>
      </c>
      <c r="B17" s="113" t="s">
        <v>448</v>
      </c>
      <c r="C17" s="8">
        <f>D17</f>
        <v>0</v>
      </c>
      <c r="D17" s="8">
        <v>0</v>
      </c>
      <c r="E17" s="146"/>
    </row>
    <row r="18" spans="1:5" s="3" customFormat="1">
      <c r="A18" s="104" t="s">
        <v>425</v>
      </c>
      <c r="B18" s="104" t="s">
        <v>263</v>
      </c>
      <c r="C18" s="138">
        <f>SUM(C19:C22)</f>
        <v>0</v>
      </c>
      <c r="D18" s="138">
        <f>SUM(D19:D22)</f>
        <v>0</v>
      </c>
      <c r="E18" s="146"/>
    </row>
    <row r="19" spans="1:5" s="3" customFormat="1">
      <c r="A19" s="113" t="s">
        <v>426</v>
      </c>
      <c r="B19" s="113" t="s">
        <v>427</v>
      </c>
      <c r="C19" s="8"/>
      <c r="D19" s="8"/>
      <c r="E19" s="146"/>
    </row>
    <row r="20" spans="1:5" s="3" customFormat="1" ht="30">
      <c r="A20" s="113" t="s">
        <v>430</v>
      </c>
      <c r="B20" s="113" t="s">
        <v>428</v>
      </c>
      <c r="C20" s="8"/>
      <c r="D20" s="8"/>
      <c r="E20" s="146"/>
    </row>
    <row r="21" spans="1:5" s="3" customFormat="1">
      <c r="A21" s="113" t="s">
        <v>431</v>
      </c>
      <c r="B21" s="113" t="s">
        <v>429</v>
      </c>
      <c r="C21" s="8"/>
      <c r="D21" s="8"/>
      <c r="E21" s="146"/>
    </row>
    <row r="22" spans="1:5" s="3" customFormat="1">
      <c r="A22" s="113" t="s">
        <v>432</v>
      </c>
      <c r="B22" s="113" t="s">
        <v>290</v>
      </c>
      <c r="C22" s="8"/>
      <c r="D22" s="8"/>
      <c r="E22" s="146"/>
    </row>
    <row r="23" spans="1:5" s="3" customFormat="1">
      <c r="A23" s="104" t="s">
        <v>433</v>
      </c>
      <c r="B23" s="104" t="s">
        <v>291</v>
      </c>
      <c r="C23" s="287"/>
      <c r="D23" s="8"/>
      <c r="E23" s="146"/>
    </row>
    <row r="24" spans="1:5" s="3" customFormat="1">
      <c r="A24" s="104" t="s">
        <v>108</v>
      </c>
      <c r="B24" s="104" t="s">
        <v>297</v>
      </c>
      <c r="C24" s="8"/>
      <c r="D24" s="8"/>
      <c r="E24" s="146"/>
    </row>
    <row r="25" spans="1:5" s="3" customFormat="1">
      <c r="A25" s="103">
        <v>1.2</v>
      </c>
      <c r="B25" s="263" t="s">
        <v>434</v>
      </c>
      <c r="C25" s="101">
        <f>SUM(C26,C30)</f>
        <v>0</v>
      </c>
      <c r="D25" s="101">
        <f>SUM(D26,D30)</f>
        <v>0</v>
      </c>
      <c r="E25" s="146"/>
    </row>
    <row r="26" spans="1:5">
      <c r="A26" s="104" t="s">
        <v>379</v>
      </c>
      <c r="B26" s="104" t="s">
        <v>171</v>
      </c>
      <c r="C26" s="138">
        <f>SUM(C27:C29)</f>
        <v>0</v>
      </c>
      <c r="D26" s="138">
        <f>SUM(D27:D29)</f>
        <v>0</v>
      </c>
      <c r="E26" s="146"/>
    </row>
    <row r="27" spans="1:5">
      <c r="A27" s="264" t="s">
        <v>436</v>
      </c>
      <c r="B27" s="113" t="s">
        <v>169</v>
      </c>
      <c r="C27" s="8"/>
      <c r="D27" s="8"/>
      <c r="E27" s="146"/>
    </row>
    <row r="28" spans="1:5">
      <c r="A28" s="264" t="s">
        <v>437</v>
      </c>
      <c r="B28" s="113" t="s">
        <v>172</v>
      </c>
      <c r="C28" s="8"/>
      <c r="D28" s="8"/>
      <c r="E28" s="146"/>
    </row>
    <row r="29" spans="1:5">
      <c r="A29" s="264" t="s">
        <v>300</v>
      </c>
      <c r="B29" s="113" t="s">
        <v>170</v>
      </c>
      <c r="C29" s="8"/>
      <c r="D29" s="8"/>
      <c r="E29" s="146"/>
    </row>
    <row r="30" spans="1:5">
      <c r="A30" s="104" t="s">
        <v>380</v>
      </c>
      <c r="B30" s="286" t="s">
        <v>298</v>
      </c>
      <c r="C30" s="8"/>
      <c r="D30" s="8"/>
      <c r="E30" s="146"/>
    </row>
    <row r="31" spans="1:5" s="22" customFormat="1" ht="12.75">
      <c r="B31" s="268"/>
    </row>
    <row r="32" spans="1:5" s="2" customFormat="1">
      <c r="A32" s="1"/>
      <c r="B32" s="269"/>
      <c r="E32" s="5"/>
    </row>
    <row r="33" spans="1:9" s="2" customFormat="1">
      <c r="B33" s="269"/>
      <c r="E33" s="5"/>
    </row>
    <row r="34" spans="1:9">
      <c r="A34" s="1"/>
    </row>
    <row r="35" spans="1:9">
      <c r="A35" s="2"/>
    </row>
    <row r="36" spans="1:9" s="2" customFormat="1">
      <c r="A36" s="82" t="s">
        <v>445</v>
      </c>
      <c r="B36" s="269"/>
      <c r="E36" s="5"/>
    </row>
    <row r="37" spans="1:9" s="2" customFormat="1">
      <c r="B37" s="269"/>
      <c r="E37"/>
      <c r="F37"/>
      <c r="G37"/>
      <c r="H37"/>
      <c r="I37"/>
    </row>
    <row r="38" spans="1:9" s="2" customFormat="1">
      <c r="B38" s="269"/>
      <c r="D38" s="12"/>
      <c r="E38"/>
      <c r="F38"/>
      <c r="G38"/>
      <c r="H38"/>
      <c r="I38"/>
    </row>
    <row r="39" spans="1:9" s="2" customFormat="1">
      <c r="A39"/>
      <c r="B39" s="271" t="s">
        <v>294</v>
      </c>
      <c r="D39" s="12"/>
      <c r="E39"/>
      <c r="F39"/>
      <c r="G39"/>
      <c r="H39"/>
      <c r="I39"/>
    </row>
    <row r="40" spans="1:9" s="2" customFormat="1">
      <c r="A40"/>
      <c r="B40" s="269" t="s">
        <v>127</v>
      </c>
      <c r="D40" s="12"/>
      <c r="E40"/>
      <c r="F40"/>
      <c r="G40"/>
      <c r="H40"/>
      <c r="I40"/>
    </row>
    <row r="41" spans="1:9" customFormat="1" ht="12.75">
      <c r="B41" s="272" t="s">
        <v>477</v>
      </c>
    </row>
    <row r="42" spans="1:9" customFormat="1" ht="12.75">
      <c r="B42" s="273"/>
    </row>
  </sheetData>
  <mergeCells count="2">
    <mergeCell ref="C1:D1"/>
    <mergeCell ref="C2:D2"/>
  </mergeCells>
  <phoneticPr fontId="37" type="noConversion"/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"/>
  <sheetViews>
    <sheetView showGridLines="0" view="pageBreakPreview" zoomScale="70" zoomScaleSheetLayoutView="70" workbookViewId="0">
      <selection activeCell="D47" sqref="D47"/>
    </sheetView>
  </sheetViews>
  <sheetFormatPr defaultRowHeight="15"/>
  <cols>
    <col min="1" max="1" width="14.28515625" style="21" customWidth="1"/>
    <col min="2" max="2" width="76" style="21" customWidth="1"/>
    <col min="3" max="3" width="14.85546875" style="21" customWidth="1"/>
    <col min="4" max="4" width="13.28515625" style="21" customWidth="1"/>
    <col min="5" max="5" width="0.7109375" style="21" customWidth="1"/>
    <col min="6" max="6" width="13.85546875" style="21" customWidth="1"/>
    <col min="7" max="7" width="10.7109375" style="21" bestFit="1" customWidth="1"/>
    <col min="8" max="8" width="15.28515625" style="21" bestFit="1" customWidth="1"/>
    <col min="9" max="9" width="13" style="21" bestFit="1" customWidth="1"/>
    <col min="10" max="10" width="10.7109375" style="21" bestFit="1" customWidth="1"/>
    <col min="11" max="16384" width="9.140625" style="21"/>
  </cols>
  <sheetData>
    <row r="1" spans="1:12">
      <c r="A1" s="392" t="s">
        <v>606</v>
      </c>
      <c r="B1" s="147"/>
      <c r="C1" s="585" t="s">
        <v>447</v>
      </c>
      <c r="D1" s="585"/>
      <c r="E1" s="184"/>
    </row>
    <row r="2" spans="1:12">
      <c r="A2" s="392" t="s">
        <v>607</v>
      </c>
      <c r="B2" s="147"/>
      <c r="C2" s="583" t="s">
        <v>1139</v>
      </c>
      <c r="D2" s="584"/>
      <c r="E2" s="184"/>
    </row>
    <row r="3" spans="1:12">
      <c r="A3" s="392" t="s">
        <v>608</v>
      </c>
      <c r="B3" s="147"/>
      <c r="C3" s="390"/>
      <c r="D3" s="391"/>
      <c r="E3" s="184"/>
    </row>
    <row r="4" spans="1:12">
      <c r="A4" s="92" t="s">
        <v>478</v>
      </c>
      <c r="B4" s="147"/>
      <c r="C4" s="390"/>
      <c r="D4" s="391"/>
      <c r="E4" s="184"/>
    </row>
    <row r="5" spans="1:12">
      <c r="A5" s="92"/>
      <c r="B5" s="147"/>
      <c r="C5" s="91"/>
      <c r="D5" s="91"/>
      <c r="E5" s="184"/>
    </row>
    <row r="6" spans="1:12" s="2" customFormat="1">
      <c r="A6" s="393" t="e">
        <f>#REF!</f>
        <v>#REF!</v>
      </c>
      <c r="B6" s="93"/>
      <c r="C6" s="92"/>
      <c r="D6" s="92"/>
      <c r="E6" s="141"/>
      <c r="L6" s="21"/>
    </row>
    <row r="7" spans="1:12" s="2" customFormat="1">
      <c r="A7" s="126" t="s">
        <v>786</v>
      </c>
      <c r="B7" s="144"/>
      <c r="C7" s="57"/>
      <c r="D7" s="57"/>
      <c r="E7" s="141"/>
    </row>
    <row r="8" spans="1:12" s="2" customFormat="1">
      <c r="A8" s="93"/>
      <c r="B8" s="93"/>
      <c r="C8" s="92"/>
      <c r="D8" s="92"/>
      <c r="E8" s="141"/>
    </row>
    <row r="9" spans="1:12" s="6" customFormat="1">
      <c r="A9" s="116"/>
      <c r="B9" s="116"/>
      <c r="C9" s="94"/>
      <c r="D9" s="94"/>
      <c r="E9" s="185"/>
    </row>
    <row r="10" spans="1:12" s="6" customFormat="1" ht="30">
      <c r="A10" s="137" t="s">
        <v>410</v>
      </c>
      <c r="B10" s="95" t="s">
        <v>358</v>
      </c>
      <c r="C10" s="95" t="s">
        <v>357</v>
      </c>
      <c r="D10" s="95" t="s">
        <v>356</v>
      </c>
      <c r="E10" s="185"/>
    </row>
    <row r="11" spans="1:12" s="9" customFormat="1" ht="18">
      <c r="A11" s="13">
        <v>1</v>
      </c>
      <c r="B11" s="13" t="s">
        <v>403</v>
      </c>
      <c r="C11" s="98">
        <f>SUM(C12,C15,C54,C57,C58,C59,C73,C77)</f>
        <v>107663.92000000001</v>
      </c>
      <c r="D11" s="98">
        <f>SUM(D12,D15,D54,D57,D58,D59,D65,D72,D73,D77)</f>
        <v>233683.39</v>
      </c>
      <c r="E11" s="186"/>
      <c r="I11" s="327"/>
      <c r="J11" s="327"/>
    </row>
    <row r="12" spans="1:12" s="9" customFormat="1" ht="18">
      <c r="A12" s="14">
        <v>1.1000000000000001</v>
      </c>
      <c r="B12" s="14" t="s">
        <v>404</v>
      </c>
      <c r="C12" s="100">
        <f>SUM(C13:C14)</f>
        <v>21929.88</v>
      </c>
      <c r="D12" s="100">
        <f>SUM(D13:D14)</f>
        <v>21612</v>
      </c>
      <c r="E12" s="186"/>
    </row>
    <row r="13" spans="1:12" s="9" customFormat="1" ht="16.5" customHeight="1">
      <c r="A13" s="16" t="s">
        <v>377</v>
      </c>
      <c r="B13" s="16" t="s">
        <v>405</v>
      </c>
      <c r="C13" s="309">
        <v>21929.88</v>
      </c>
      <c r="D13" s="310">
        <v>21612</v>
      </c>
      <c r="E13" s="186"/>
    </row>
    <row r="14" spans="1:12" ht="16.5" customHeight="1">
      <c r="A14" s="16" t="s">
        <v>378</v>
      </c>
      <c r="B14" s="16" t="s">
        <v>347</v>
      </c>
      <c r="C14" s="309"/>
      <c r="D14" s="310">
        <v>0</v>
      </c>
      <c r="E14" s="184"/>
      <c r="F14" s="9"/>
    </row>
    <row r="15" spans="1:12" ht="18">
      <c r="A15" s="14">
        <v>1.2</v>
      </c>
      <c r="B15" s="14" t="s">
        <v>406</v>
      </c>
      <c r="C15" s="100">
        <f>SUM(C16,C19,C31:C34,C37,C38,C44,C45,C46,C47,C48,C52,C53)</f>
        <v>85734.040000000008</v>
      </c>
      <c r="D15" s="100">
        <f>SUM(D16,D19,D31:D34,D37,D38,D44,D45,D46,D47,D48,D52,D53)</f>
        <v>212071.39</v>
      </c>
      <c r="E15" s="184"/>
      <c r="F15" s="9"/>
    </row>
    <row r="16" spans="1:12" ht="18">
      <c r="A16" s="16" t="s">
        <v>379</v>
      </c>
      <c r="B16" s="16" t="s">
        <v>348</v>
      </c>
      <c r="C16" s="99">
        <f>SUM(C17:C18)</f>
        <v>650</v>
      </c>
      <c r="D16" s="99">
        <f>SUM(D17:D18)</f>
        <v>653</v>
      </c>
      <c r="E16" s="184"/>
      <c r="F16" s="9"/>
    </row>
    <row r="17" spans="1:6" ht="17.25" customHeight="1">
      <c r="A17" s="17" t="s">
        <v>436</v>
      </c>
      <c r="B17" s="17" t="s">
        <v>407</v>
      </c>
      <c r="C17" s="34">
        <v>650</v>
      </c>
      <c r="D17" s="483">
        <v>653</v>
      </c>
      <c r="E17" s="184"/>
      <c r="F17" s="9"/>
    </row>
    <row r="18" spans="1:6" ht="17.25" customHeight="1">
      <c r="A18" s="17" t="s">
        <v>437</v>
      </c>
      <c r="B18" s="17" t="s">
        <v>408</v>
      </c>
      <c r="C18" s="34">
        <v>0</v>
      </c>
      <c r="D18" s="483">
        <v>0</v>
      </c>
      <c r="E18" s="184"/>
      <c r="F18" s="9"/>
    </row>
    <row r="19" spans="1:6" ht="18">
      <c r="A19" s="16" t="s">
        <v>380</v>
      </c>
      <c r="B19" s="16" t="s">
        <v>349</v>
      </c>
      <c r="C19" s="99">
        <f>SUM(C20:C25,C30)</f>
        <v>11317.599999999999</v>
      </c>
      <c r="D19" s="99">
        <f>SUM(D20:D25,D30)</f>
        <v>17837.96</v>
      </c>
      <c r="E19" s="184"/>
      <c r="F19" s="9"/>
    </row>
    <row r="20" spans="1:6" ht="30">
      <c r="A20" s="17" t="s">
        <v>359</v>
      </c>
      <c r="B20" s="17" t="s">
        <v>107</v>
      </c>
      <c r="C20" s="394">
        <v>4692</v>
      </c>
      <c r="D20" s="395">
        <v>5399</v>
      </c>
      <c r="E20" s="184"/>
      <c r="F20" s="9"/>
    </row>
    <row r="21" spans="1:6" ht="18">
      <c r="A21" s="17" t="s">
        <v>360</v>
      </c>
      <c r="B21" s="17" t="s">
        <v>361</v>
      </c>
      <c r="C21" s="36"/>
      <c r="D21" s="37"/>
      <c r="E21" s="184"/>
      <c r="F21" s="9"/>
    </row>
    <row r="22" spans="1:6" ht="30">
      <c r="A22" s="17" t="s">
        <v>141</v>
      </c>
      <c r="B22" s="17" t="s">
        <v>369</v>
      </c>
      <c r="C22" s="36">
        <v>0</v>
      </c>
      <c r="D22" s="38">
        <v>0</v>
      </c>
      <c r="E22" s="184"/>
      <c r="F22" s="9"/>
    </row>
    <row r="23" spans="1:6" ht="18">
      <c r="A23" s="17" t="s">
        <v>142</v>
      </c>
      <c r="B23" s="17" t="s">
        <v>362</v>
      </c>
      <c r="C23" s="394">
        <v>5366.94</v>
      </c>
      <c r="D23" s="371">
        <v>10456.700000000001</v>
      </c>
      <c r="E23" s="184"/>
      <c r="F23" s="9"/>
    </row>
    <row r="24" spans="1:6" ht="18">
      <c r="A24" s="17" t="s">
        <v>143</v>
      </c>
      <c r="B24" s="17" t="s">
        <v>363</v>
      </c>
      <c r="C24" s="36"/>
      <c r="D24" s="38"/>
      <c r="E24" s="184"/>
      <c r="F24" s="9"/>
    </row>
    <row r="25" spans="1:6" ht="18">
      <c r="A25" s="17" t="s">
        <v>144</v>
      </c>
      <c r="B25" s="17" t="s">
        <v>364</v>
      </c>
      <c r="C25" s="375">
        <f>SUM(C26:C29)</f>
        <v>1258.6599999999999</v>
      </c>
      <c r="D25" s="375">
        <f>SUM(D26:D29)</f>
        <v>1982.2600000000002</v>
      </c>
      <c r="E25" s="184"/>
      <c r="F25" s="9"/>
    </row>
    <row r="26" spans="1:6" ht="16.5" customHeight="1">
      <c r="A26" s="18" t="s">
        <v>145</v>
      </c>
      <c r="B26" s="18" t="s">
        <v>365</v>
      </c>
      <c r="C26" s="394">
        <v>961.51</v>
      </c>
      <c r="D26" s="371">
        <v>1387.53</v>
      </c>
      <c r="E26" s="184"/>
      <c r="F26" s="9"/>
    </row>
    <row r="27" spans="1:6" ht="16.5" customHeight="1">
      <c r="A27" s="18" t="s">
        <v>146</v>
      </c>
      <c r="B27" s="18" t="s">
        <v>366</v>
      </c>
      <c r="C27" s="394">
        <v>208.1</v>
      </c>
      <c r="D27" s="371">
        <v>442.35</v>
      </c>
      <c r="E27" s="184"/>
      <c r="F27" s="9"/>
    </row>
    <row r="28" spans="1:6" ht="16.5" customHeight="1">
      <c r="A28" s="18" t="s">
        <v>147</v>
      </c>
      <c r="B28" s="18" t="s">
        <v>367</v>
      </c>
      <c r="C28" s="394">
        <v>0</v>
      </c>
      <c r="D28" s="371">
        <v>0</v>
      </c>
      <c r="E28" s="184"/>
      <c r="F28" s="9"/>
    </row>
    <row r="29" spans="1:6" ht="16.5" customHeight="1">
      <c r="A29" s="18" t="s">
        <v>148</v>
      </c>
      <c r="B29" s="18" t="s">
        <v>370</v>
      </c>
      <c r="C29" s="394">
        <v>89.05</v>
      </c>
      <c r="D29" s="371">
        <v>152.38</v>
      </c>
      <c r="E29" s="184"/>
      <c r="F29" s="9"/>
    </row>
    <row r="30" spans="1:6" ht="18">
      <c r="A30" s="17" t="s">
        <v>149</v>
      </c>
      <c r="B30" s="17" t="s">
        <v>368</v>
      </c>
      <c r="C30" s="36">
        <v>0</v>
      </c>
      <c r="D30" s="441">
        <v>0</v>
      </c>
      <c r="E30" s="184"/>
      <c r="F30" s="9"/>
    </row>
    <row r="31" spans="1:6" ht="18">
      <c r="A31" s="16" t="s">
        <v>381</v>
      </c>
      <c r="B31" s="16" t="s">
        <v>350</v>
      </c>
      <c r="C31" s="309">
        <v>216</v>
      </c>
      <c r="D31" s="310">
        <v>216</v>
      </c>
      <c r="E31" s="184"/>
      <c r="F31" s="9"/>
    </row>
    <row r="32" spans="1:6" ht="18">
      <c r="A32" s="16" t="s">
        <v>382</v>
      </c>
      <c r="B32" s="16" t="s">
        <v>351</v>
      </c>
      <c r="C32" s="32"/>
      <c r="D32" s="33"/>
      <c r="E32" s="184"/>
      <c r="F32" s="9"/>
    </row>
    <row r="33" spans="1:6" ht="18">
      <c r="A33" s="16" t="s">
        <v>383</v>
      </c>
      <c r="B33" s="16" t="s">
        <v>352</v>
      </c>
      <c r="C33" s="32"/>
      <c r="D33" s="33"/>
      <c r="E33" s="184"/>
      <c r="F33" s="9"/>
    </row>
    <row r="34" spans="1:6" ht="18">
      <c r="A34" s="16" t="s">
        <v>384</v>
      </c>
      <c r="B34" s="16" t="s">
        <v>409</v>
      </c>
      <c r="C34" s="99">
        <f>SUM(C35:C36)</f>
        <v>650</v>
      </c>
      <c r="D34" s="99">
        <f>SUM(D35:D36)</f>
        <v>650</v>
      </c>
      <c r="E34" s="184"/>
      <c r="F34" s="9"/>
    </row>
    <row r="35" spans="1:6" ht="18">
      <c r="A35" s="17" t="s">
        <v>150</v>
      </c>
      <c r="B35" s="17" t="s">
        <v>402</v>
      </c>
      <c r="C35" s="32"/>
      <c r="D35" s="33">
        <v>0</v>
      </c>
      <c r="E35" s="184"/>
      <c r="F35" s="9"/>
    </row>
    <row r="36" spans="1:6" ht="18">
      <c r="A36" s="17" t="s">
        <v>151</v>
      </c>
      <c r="B36" s="17" t="s">
        <v>401</v>
      </c>
      <c r="C36" s="32">
        <v>650</v>
      </c>
      <c r="D36" s="33">
        <v>650</v>
      </c>
      <c r="E36" s="184"/>
      <c r="F36" s="9"/>
    </row>
    <row r="37" spans="1:6" ht="18">
      <c r="A37" s="16" t="s">
        <v>385</v>
      </c>
      <c r="B37" s="16" t="s">
        <v>395</v>
      </c>
      <c r="C37" s="309">
        <v>136.11000000000001</v>
      </c>
      <c r="D37" s="310">
        <v>136.11000000000001</v>
      </c>
      <c r="E37" s="184"/>
      <c r="F37" s="9"/>
    </row>
    <row r="38" spans="1:6" ht="18">
      <c r="A38" s="16" t="s">
        <v>386</v>
      </c>
      <c r="B38" s="16" t="s">
        <v>215</v>
      </c>
      <c r="C38" s="99">
        <f>SUM(C39:C43)</f>
        <v>0</v>
      </c>
      <c r="D38" s="99">
        <f>SUM(D39:D43)</f>
        <v>0</v>
      </c>
      <c r="E38" s="184"/>
      <c r="F38" s="9"/>
    </row>
    <row r="39" spans="1:6" ht="18">
      <c r="A39" s="17" t="s">
        <v>212</v>
      </c>
      <c r="B39" s="17" t="s">
        <v>216</v>
      </c>
      <c r="C39" s="309">
        <v>0</v>
      </c>
      <c r="D39" s="309">
        <v>0</v>
      </c>
      <c r="E39" s="184"/>
      <c r="F39" s="9"/>
    </row>
    <row r="40" spans="1:6" ht="18">
      <c r="A40" s="17" t="s">
        <v>213</v>
      </c>
      <c r="B40" s="17" t="s">
        <v>217</v>
      </c>
      <c r="C40" s="309">
        <v>0</v>
      </c>
      <c r="D40" s="309"/>
      <c r="E40" s="184"/>
      <c r="F40" s="9"/>
    </row>
    <row r="41" spans="1:6" ht="18">
      <c r="A41" s="17" t="s">
        <v>214</v>
      </c>
      <c r="B41" s="17" t="s">
        <v>220</v>
      </c>
      <c r="C41" s="309"/>
      <c r="D41" s="310"/>
      <c r="E41" s="184"/>
      <c r="F41" s="9"/>
    </row>
    <row r="42" spans="1:6" ht="18">
      <c r="A42" s="17" t="s">
        <v>219</v>
      </c>
      <c r="B42" s="17" t="s">
        <v>221</v>
      </c>
      <c r="C42" s="309"/>
      <c r="D42" s="310"/>
      <c r="E42" s="184"/>
      <c r="F42" s="9"/>
    </row>
    <row r="43" spans="1:6" ht="18">
      <c r="A43" s="17" t="s">
        <v>222</v>
      </c>
      <c r="B43" s="17" t="s">
        <v>218</v>
      </c>
      <c r="C43" s="309">
        <v>0</v>
      </c>
      <c r="D43" s="310"/>
      <c r="E43" s="184"/>
      <c r="F43" s="9"/>
    </row>
    <row r="44" spans="1:6" ht="30">
      <c r="A44" s="16" t="s">
        <v>387</v>
      </c>
      <c r="B44" s="16" t="s">
        <v>375</v>
      </c>
      <c r="C44" s="309"/>
      <c r="D44" s="310">
        <v>0</v>
      </c>
      <c r="E44" s="184"/>
      <c r="F44" s="9"/>
    </row>
    <row r="45" spans="1:6" ht="18">
      <c r="A45" s="16" t="s">
        <v>388</v>
      </c>
      <c r="B45" s="16" t="s">
        <v>617</v>
      </c>
      <c r="C45" s="309">
        <v>0</v>
      </c>
      <c r="D45" s="310">
        <v>0</v>
      </c>
      <c r="E45" s="184"/>
      <c r="F45" s="9"/>
    </row>
    <row r="46" spans="1:6" ht="18">
      <c r="A46" s="16" t="s">
        <v>389</v>
      </c>
      <c r="B46" s="16" t="s">
        <v>372</v>
      </c>
      <c r="C46" s="32">
        <v>0</v>
      </c>
      <c r="D46" s="33">
        <v>0</v>
      </c>
      <c r="E46" s="184"/>
      <c r="F46" s="9"/>
    </row>
    <row r="47" spans="1:6" ht="18">
      <c r="A47" s="16" t="s">
        <v>390</v>
      </c>
      <c r="B47" s="16" t="s">
        <v>373</v>
      </c>
      <c r="C47" s="32"/>
      <c r="D47" s="33"/>
      <c r="E47" s="184"/>
      <c r="F47" s="9"/>
    </row>
    <row r="48" spans="1:6" ht="18">
      <c r="A48" s="16" t="s">
        <v>391</v>
      </c>
      <c r="B48" s="16" t="s">
        <v>156</v>
      </c>
      <c r="C48" s="99">
        <f>SUM(C49:C51)</f>
        <v>57764.33</v>
      </c>
      <c r="D48" s="99">
        <f>SUM(D49:D51)</f>
        <v>87764.32</v>
      </c>
      <c r="E48" s="184"/>
      <c r="F48" s="9"/>
    </row>
    <row r="49" spans="1:16" ht="18">
      <c r="A49" s="113" t="s">
        <v>227</v>
      </c>
      <c r="B49" s="113" t="s">
        <v>230</v>
      </c>
      <c r="C49" s="309">
        <v>46974.01</v>
      </c>
      <c r="D49" s="310">
        <v>76974</v>
      </c>
      <c r="E49" s="184"/>
      <c r="F49" s="9"/>
    </row>
    <row r="50" spans="1:16" ht="18">
      <c r="A50" s="113" t="s">
        <v>228</v>
      </c>
      <c r="B50" s="113" t="s">
        <v>229</v>
      </c>
      <c r="C50" s="309">
        <v>790.32</v>
      </c>
      <c r="D50" s="310">
        <v>790.32</v>
      </c>
      <c r="E50" s="184"/>
      <c r="F50" s="9"/>
    </row>
    <row r="51" spans="1:16" ht="18">
      <c r="A51" s="113" t="s">
        <v>231</v>
      </c>
      <c r="B51" s="113" t="s">
        <v>232</v>
      </c>
      <c r="C51" s="309">
        <v>10000</v>
      </c>
      <c r="D51" s="310">
        <v>10000</v>
      </c>
      <c r="E51" s="184"/>
      <c r="F51" s="9"/>
    </row>
    <row r="52" spans="1:16" ht="26.25" customHeight="1">
      <c r="A52" s="16" t="s">
        <v>392</v>
      </c>
      <c r="B52" s="16" t="s">
        <v>376</v>
      </c>
      <c r="C52" s="309"/>
      <c r="D52" s="310"/>
      <c r="E52" s="184"/>
      <c r="F52" s="9"/>
    </row>
    <row r="53" spans="1:16" ht="18">
      <c r="A53" s="16" t="s">
        <v>393</v>
      </c>
      <c r="B53" s="16" t="s">
        <v>353</v>
      </c>
      <c r="C53" s="309">
        <v>15000</v>
      </c>
      <c r="D53" s="310">
        <f>32627+57187+15000</f>
        <v>104814</v>
      </c>
      <c r="E53" s="184"/>
      <c r="F53" s="9"/>
    </row>
    <row r="54" spans="1:16" ht="30">
      <c r="A54" s="14">
        <v>1.3</v>
      </c>
      <c r="B54" s="103" t="s">
        <v>260</v>
      </c>
      <c r="C54" s="100">
        <f>SUM(C55:C56)</f>
        <v>0</v>
      </c>
      <c r="D54" s="100">
        <f>SUM(D55:D56)</f>
        <v>0</v>
      </c>
      <c r="E54" s="184"/>
      <c r="F54" s="9"/>
    </row>
    <row r="55" spans="1:16" ht="30">
      <c r="A55" s="16" t="s">
        <v>396</v>
      </c>
      <c r="B55" s="16" t="s">
        <v>614</v>
      </c>
      <c r="C55" s="309">
        <v>0</v>
      </c>
      <c r="D55" s="310">
        <v>0</v>
      </c>
      <c r="E55" s="184"/>
      <c r="F55" s="9"/>
      <c r="P55" s="358"/>
    </row>
    <row r="56" spans="1:16" ht="18">
      <c r="A56" s="16" t="s">
        <v>397</v>
      </c>
      <c r="B56" s="16" t="s">
        <v>394</v>
      </c>
      <c r="C56" s="32"/>
      <c r="D56" s="33"/>
      <c r="E56" s="184"/>
      <c r="F56" s="9"/>
    </row>
    <row r="57" spans="1:16" ht="18">
      <c r="A57" s="14">
        <v>1.4</v>
      </c>
      <c r="B57" s="14" t="s">
        <v>262</v>
      </c>
      <c r="C57" s="32"/>
      <c r="D57" s="33"/>
      <c r="E57" s="184"/>
      <c r="F57" s="9"/>
    </row>
    <row r="58" spans="1:16" ht="18">
      <c r="A58" s="14">
        <v>1.5</v>
      </c>
      <c r="B58" s="14" t="s">
        <v>354</v>
      </c>
      <c r="C58" s="36"/>
      <c r="D58" s="38"/>
      <c r="E58" s="184"/>
      <c r="F58" s="9"/>
    </row>
    <row r="59" spans="1:16" ht="18">
      <c r="A59" s="14">
        <v>1.6</v>
      </c>
      <c r="B59" s="43" t="s">
        <v>355</v>
      </c>
      <c r="C59" s="100">
        <f>SUM(C60:C64)</f>
        <v>0</v>
      </c>
      <c r="D59" s="100">
        <f>SUM(D60:D64)</f>
        <v>0</v>
      </c>
      <c r="E59" s="184"/>
      <c r="F59" s="9"/>
    </row>
    <row r="60" spans="1:16" ht="18">
      <c r="A60" s="16" t="s">
        <v>157</v>
      </c>
      <c r="B60" s="44" t="s">
        <v>398</v>
      </c>
      <c r="C60" s="394">
        <v>0</v>
      </c>
      <c r="D60" s="371">
        <v>0</v>
      </c>
      <c r="E60" s="184"/>
      <c r="F60" s="9"/>
    </row>
    <row r="61" spans="1:16" ht="30">
      <c r="A61" s="16" t="s">
        <v>158</v>
      </c>
      <c r="B61" s="44" t="s">
        <v>400</v>
      </c>
      <c r="C61" s="36"/>
      <c r="D61" s="38"/>
      <c r="E61" s="184"/>
      <c r="F61" s="9"/>
    </row>
    <row r="62" spans="1:16" ht="18">
      <c r="A62" s="16" t="s">
        <v>159</v>
      </c>
      <c r="B62" s="44" t="s">
        <v>399</v>
      </c>
      <c r="C62" s="38"/>
      <c r="D62" s="38"/>
      <c r="E62" s="184"/>
      <c r="F62" s="9"/>
    </row>
    <row r="63" spans="1:16" ht="18">
      <c r="A63" s="16" t="s">
        <v>160</v>
      </c>
      <c r="B63" s="44" t="s">
        <v>374</v>
      </c>
      <c r="C63" s="36">
        <v>0</v>
      </c>
      <c r="D63" s="371">
        <v>0</v>
      </c>
      <c r="E63" s="184"/>
      <c r="F63" s="9"/>
    </row>
    <row r="64" spans="1:16" ht="18">
      <c r="A64" s="16" t="s">
        <v>195</v>
      </c>
      <c r="B64" s="244" t="s">
        <v>196</v>
      </c>
      <c r="C64" s="36"/>
      <c r="D64" s="245"/>
      <c r="E64" s="184"/>
      <c r="F64" s="9"/>
    </row>
    <row r="65" spans="1:6" ht="18">
      <c r="A65" s="13">
        <v>2</v>
      </c>
      <c r="B65" s="45" t="s">
        <v>444</v>
      </c>
      <c r="C65" s="291"/>
      <c r="D65" s="151">
        <f>SUM(D66:D71)</f>
        <v>0</v>
      </c>
      <c r="E65" s="184"/>
      <c r="F65" s="9"/>
    </row>
    <row r="66" spans="1:6" ht="18">
      <c r="A66" s="15">
        <v>2.1</v>
      </c>
      <c r="B66" s="46" t="s">
        <v>438</v>
      </c>
      <c r="C66" s="291"/>
      <c r="D66" s="40"/>
      <c r="E66" s="184"/>
      <c r="F66" s="9"/>
    </row>
    <row r="67" spans="1:6" ht="18">
      <c r="A67" s="15">
        <v>2.2000000000000002</v>
      </c>
      <c r="B67" s="46" t="s">
        <v>442</v>
      </c>
      <c r="C67" s="293"/>
      <c r="D67" s="41"/>
      <c r="E67" s="184"/>
      <c r="F67" s="9"/>
    </row>
    <row r="68" spans="1:6" ht="18">
      <c r="A68" s="15">
        <v>2.2999999999999998</v>
      </c>
      <c r="B68" s="46" t="s">
        <v>441</v>
      </c>
      <c r="C68" s="293"/>
      <c r="D68" s="41"/>
      <c r="E68" s="184"/>
      <c r="F68" s="9"/>
    </row>
    <row r="69" spans="1:6" ht="18">
      <c r="A69" s="15">
        <v>2.4</v>
      </c>
      <c r="B69" s="46" t="s">
        <v>443</v>
      </c>
      <c r="C69" s="293"/>
      <c r="D69" s="41"/>
      <c r="E69" s="184"/>
      <c r="F69" s="9"/>
    </row>
    <row r="70" spans="1:6" ht="18">
      <c r="A70" s="15">
        <v>2.5</v>
      </c>
      <c r="B70" s="46" t="s">
        <v>439</v>
      </c>
      <c r="C70" s="293"/>
      <c r="D70" s="396">
        <v>0</v>
      </c>
      <c r="E70" s="184"/>
      <c r="F70" s="9"/>
    </row>
    <row r="71" spans="1:6" ht="18">
      <c r="A71" s="15">
        <v>2.6</v>
      </c>
      <c r="B71" s="46" t="s">
        <v>440</v>
      </c>
      <c r="C71" s="293"/>
      <c r="D71" s="41"/>
      <c r="E71" s="184"/>
      <c r="F71" s="9"/>
    </row>
    <row r="72" spans="1:6" s="2" customFormat="1" ht="18">
      <c r="A72" s="13">
        <v>3</v>
      </c>
      <c r="B72" s="289" t="s">
        <v>295</v>
      </c>
      <c r="C72" s="292"/>
      <c r="D72" s="290"/>
      <c r="E72" s="136"/>
      <c r="F72" s="9"/>
    </row>
    <row r="73" spans="1:6" s="2" customFormat="1" ht="18">
      <c r="A73" s="13">
        <v>4</v>
      </c>
      <c r="B73" s="13" t="s">
        <v>109</v>
      </c>
      <c r="C73" s="292">
        <f>SUM(C74:C75)</f>
        <v>0</v>
      </c>
      <c r="D73" s="101">
        <f>SUM(D74:D75)</f>
        <v>0</v>
      </c>
      <c r="E73" s="136"/>
      <c r="F73" s="9"/>
    </row>
    <row r="74" spans="1:6" s="2" customFormat="1" ht="18">
      <c r="A74" s="15">
        <v>4.0999999999999996</v>
      </c>
      <c r="B74" s="15" t="s">
        <v>110</v>
      </c>
      <c r="C74" s="8"/>
      <c r="D74" s="8"/>
      <c r="E74" s="136"/>
      <c r="F74" s="9"/>
    </row>
    <row r="75" spans="1:6" s="2" customFormat="1" ht="18">
      <c r="A75" s="15">
        <v>4.2</v>
      </c>
      <c r="B75" s="15" t="s">
        <v>111</v>
      </c>
      <c r="C75" s="8"/>
      <c r="D75" s="8"/>
      <c r="E75" s="136"/>
      <c r="F75" s="9"/>
    </row>
    <row r="76" spans="1:6" s="2" customFormat="1" ht="18">
      <c r="A76" s="13">
        <v>5</v>
      </c>
      <c r="B76" s="288" t="s">
        <v>139</v>
      </c>
      <c r="C76" s="8"/>
      <c r="D76" s="101"/>
      <c r="E76" s="136"/>
      <c r="F76" s="9"/>
    </row>
    <row r="77" spans="1:6" s="22" customFormat="1" ht="12.75"/>
    <row r="78" spans="1:6" s="22" customFormat="1" ht="12.75"/>
    <row r="79" spans="1:6" s="22" customFormat="1" ht="12.75"/>
    <row r="80" spans="1:6" s="2" customFormat="1">
      <c r="A80" s="82" t="s">
        <v>445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82" t="s">
        <v>128</v>
      </c>
      <c r="D83" s="12"/>
      <c r="E83"/>
      <c r="F83"/>
      <c r="G83"/>
      <c r="H83"/>
      <c r="I83"/>
    </row>
    <row r="84" spans="1:9" s="2" customFormat="1">
      <c r="A84"/>
      <c r="B84" s="2" t="s">
        <v>127</v>
      </c>
      <c r="D84" s="12"/>
      <c r="E84"/>
      <c r="F84"/>
      <c r="G84"/>
      <c r="H84"/>
      <c r="I84"/>
    </row>
    <row r="85" spans="1:9" customFormat="1" ht="12.75">
      <c r="B85" s="77" t="s">
        <v>477</v>
      </c>
    </row>
    <row r="86" spans="1:9" s="2" customFormat="1">
      <c r="A86" s="11"/>
    </row>
    <row r="87" spans="1:9" s="22" customFormat="1" ht="12.75"/>
    <row r="88" spans="1:9" s="22" customFormat="1" ht="12.75"/>
  </sheetData>
  <mergeCells count="2">
    <mergeCell ref="C1:D1"/>
    <mergeCell ref="C2:D2"/>
  </mergeCells>
  <printOptions gridLines="1"/>
  <pageMargins left="1" right="1" top="1" bottom="1" header="0.5" footer="0.5"/>
  <pageSetup paperSize="9" scale="6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showGridLines="0" view="pageBreakPreview" zoomScale="70" zoomScaleSheetLayoutView="70" workbookViewId="0">
      <selection activeCell="C3" sqref="C3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16" s="6" customFormat="1">
      <c r="A1" s="90" t="s">
        <v>609</v>
      </c>
      <c r="B1" s="93"/>
      <c r="C1" s="585" t="s">
        <v>447</v>
      </c>
      <c r="D1" s="585"/>
      <c r="E1" s="107"/>
    </row>
    <row r="2" spans="1:16" s="6" customFormat="1">
      <c r="A2" s="90" t="s">
        <v>187</v>
      </c>
      <c r="B2" s="93"/>
      <c r="C2" s="583" t="s">
        <v>1139</v>
      </c>
      <c r="D2" s="584"/>
      <c r="E2" s="107"/>
    </row>
    <row r="3" spans="1:16" s="6" customFormat="1">
      <c r="A3" s="92" t="s">
        <v>478</v>
      </c>
      <c r="B3" s="90"/>
      <c r="C3" s="91"/>
      <c r="D3" s="91"/>
      <c r="E3" s="107"/>
    </row>
    <row r="4" spans="1:16" s="6" customFormat="1">
      <c r="A4" s="92"/>
      <c r="B4" s="92"/>
      <c r="C4" s="91"/>
      <c r="D4" s="91"/>
      <c r="E4" s="107"/>
    </row>
    <row r="5" spans="1:16">
      <c r="A5" s="393" t="str">
        <f>'[4]ფორმა N2'!A4</f>
        <v>ანგარიშვალდებული პირის დასახელება:</v>
      </c>
      <c r="B5" s="93"/>
      <c r="C5" s="92"/>
      <c r="D5" s="92"/>
      <c r="E5" s="108"/>
    </row>
    <row r="6" spans="1:16">
      <c r="A6" s="126" t="s">
        <v>786</v>
      </c>
      <c r="B6" s="96"/>
      <c r="C6" s="97"/>
      <c r="D6" s="97"/>
      <c r="E6" s="108"/>
    </row>
    <row r="7" spans="1:16">
      <c r="A7" s="93"/>
      <c r="B7" s="93"/>
      <c r="C7" s="92"/>
      <c r="D7" s="92"/>
      <c r="E7" s="108"/>
    </row>
    <row r="8" spans="1:16" s="6" customFormat="1">
      <c r="A8" s="116"/>
      <c r="B8" s="116"/>
      <c r="C8" s="94"/>
      <c r="D8" s="94"/>
      <c r="E8" s="107"/>
    </row>
    <row r="9" spans="1:16" s="6" customFormat="1" ht="30">
      <c r="A9" s="105" t="s">
        <v>410</v>
      </c>
      <c r="B9" s="105" t="s">
        <v>192</v>
      </c>
      <c r="C9" s="95" t="s">
        <v>357</v>
      </c>
      <c r="D9" s="95" t="s">
        <v>356</v>
      </c>
      <c r="E9" s="107"/>
    </row>
    <row r="10" spans="1:16" s="9" customFormat="1" ht="30">
      <c r="A10" s="114" t="s">
        <v>190</v>
      </c>
      <c r="B10" s="114" t="s">
        <v>1112</v>
      </c>
      <c r="C10" s="397">
        <v>0</v>
      </c>
      <c r="D10" s="397">
        <v>57187</v>
      </c>
      <c r="E10" s="109"/>
      <c r="K10" s="6"/>
      <c r="L10" s="6"/>
      <c r="M10" s="6"/>
      <c r="N10" s="6"/>
      <c r="O10" s="6"/>
      <c r="P10" s="6"/>
    </row>
    <row r="11" spans="1:16" s="10" customFormat="1" ht="30">
      <c r="A11" s="114" t="s">
        <v>191</v>
      </c>
      <c r="B11" s="114" t="s">
        <v>1113</v>
      </c>
      <c r="C11" s="398">
        <v>0</v>
      </c>
      <c r="D11" s="398">
        <v>32627</v>
      </c>
      <c r="E11" s="110"/>
      <c r="K11" s="6"/>
      <c r="L11" s="6"/>
      <c r="M11" s="6"/>
      <c r="N11" s="6"/>
      <c r="O11" s="6"/>
      <c r="P11" s="6"/>
    </row>
    <row r="12" spans="1:16" s="10" customFormat="1" ht="30">
      <c r="A12" s="114" t="s">
        <v>339</v>
      </c>
      <c r="B12" s="315" t="s">
        <v>1114</v>
      </c>
      <c r="C12" s="399">
        <v>15000</v>
      </c>
      <c r="D12" s="399">
        <v>15000</v>
      </c>
      <c r="E12" s="110"/>
      <c r="K12" s="6"/>
      <c r="L12" s="6"/>
      <c r="M12" s="6"/>
      <c r="N12" s="6"/>
      <c r="O12" s="6"/>
      <c r="P12" s="6"/>
    </row>
    <row r="13" spans="1:16" s="10" customFormat="1" ht="30">
      <c r="A13" s="114" t="s">
        <v>340</v>
      </c>
      <c r="B13" s="114"/>
      <c r="C13" s="397">
        <v>0</v>
      </c>
      <c r="D13" s="397">
        <v>0</v>
      </c>
      <c r="E13" s="110"/>
      <c r="K13" s="6"/>
      <c r="L13" s="6"/>
      <c r="M13" s="6"/>
      <c r="N13" s="6"/>
      <c r="O13" s="6"/>
      <c r="P13" s="6"/>
    </row>
    <row r="14" spans="1:16" s="10" customFormat="1" ht="30">
      <c r="A14" s="114" t="s">
        <v>341</v>
      </c>
      <c r="B14" s="114"/>
      <c r="C14" s="397">
        <v>0</v>
      </c>
      <c r="D14" s="397">
        <v>0</v>
      </c>
      <c r="E14" s="110"/>
      <c r="K14" s="6"/>
      <c r="L14" s="6"/>
      <c r="M14" s="6"/>
      <c r="N14" s="6"/>
      <c r="O14" s="6"/>
      <c r="P14" s="6"/>
    </row>
    <row r="15" spans="1:16" s="10" customFormat="1">
      <c r="A15" s="114" t="s">
        <v>188</v>
      </c>
      <c r="B15" s="114"/>
      <c r="C15" s="4"/>
      <c r="D15" s="4"/>
      <c r="E15" s="110"/>
    </row>
    <row r="16" spans="1:16" s="10" customFormat="1">
      <c r="A16" s="114" t="s">
        <v>189</v>
      </c>
      <c r="B16" s="103"/>
      <c r="C16" s="397"/>
      <c r="D16" s="397"/>
      <c r="E16" s="110"/>
    </row>
    <row r="17" spans="1:9" s="10" customFormat="1">
      <c r="A17" s="114" t="s">
        <v>329</v>
      </c>
      <c r="B17" s="103"/>
      <c r="C17" s="397"/>
      <c r="D17" s="397"/>
      <c r="E17" s="110"/>
    </row>
    <row r="18" spans="1:9" s="10" customFormat="1">
      <c r="A18" s="114" t="s">
        <v>335</v>
      </c>
      <c r="B18" s="103"/>
      <c r="C18" s="397"/>
      <c r="D18" s="397"/>
      <c r="E18" s="110"/>
    </row>
    <row r="19" spans="1:9" s="10" customFormat="1">
      <c r="A19" s="114"/>
      <c r="B19" s="103"/>
      <c r="C19" s="397"/>
      <c r="D19" s="397"/>
      <c r="E19" s="110"/>
    </row>
    <row r="20" spans="1:9" s="3" customFormat="1">
      <c r="A20" s="104"/>
      <c r="B20" s="104"/>
      <c r="C20" s="397"/>
      <c r="D20" s="397"/>
      <c r="E20" s="111"/>
    </row>
    <row r="21" spans="1:9">
      <c r="A21" s="115"/>
      <c r="B21" s="115" t="s">
        <v>194</v>
      </c>
      <c r="C21" s="102">
        <f>SUM(C10:C20)</f>
        <v>15000</v>
      </c>
      <c r="D21" s="102">
        <f>SUM(D10:D20)</f>
        <v>104814</v>
      </c>
      <c r="E21" s="112"/>
    </row>
    <row r="22" spans="1:9">
      <c r="A22" s="42"/>
      <c r="B22" s="42"/>
    </row>
    <row r="23" spans="1:9">
      <c r="A23" s="2" t="s">
        <v>279</v>
      </c>
      <c r="E23" s="5"/>
    </row>
    <row r="24" spans="1:9">
      <c r="A24" s="2" t="s">
        <v>264</v>
      </c>
    </row>
    <row r="25" spans="1:9">
      <c r="A25" s="243" t="s">
        <v>265</v>
      </c>
    </row>
    <row r="26" spans="1:9">
      <c r="A26" s="243"/>
    </row>
    <row r="27" spans="1:9">
      <c r="A27" s="243" t="s">
        <v>209</v>
      </c>
    </row>
    <row r="28" spans="1:9" s="22" customFormat="1" ht="12.75"/>
    <row r="29" spans="1:9">
      <c r="A29" s="82" t="s">
        <v>445</v>
      </c>
      <c r="E29" s="5"/>
    </row>
    <row r="30" spans="1:9">
      <c r="E30"/>
      <c r="F30"/>
      <c r="G30"/>
      <c r="H30"/>
      <c r="I30"/>
    </row>
    <row r="31" spans="1:9">
      <c r="D31" s="12"/>
      <c r="E31"/>
      <c r="F31"/>
      <c r="G31"/>
      <c r="H31"/>
      <c r="I31"/>
    </row>
    <row r="32" spans="1:9">
      <c r="A32" s="82"/>
      <c r="B32" s="82" t="s">
        <v>128</v>
      </c>
      <c r="D32" s="12"/>
      <c r="E32"/>
      <c r="F32"/>
      <c r="G32"/>
      <c r="H32"/>
      <c r="I32"/>
    </row>
    <row r="33" spans="1:9">
      <c r="B33" s="2" t="s">
        <v>127</v>
      </c>
      <c r="D33" s="12"/>
      <c r="E33"/>
      <c r="F33"/>
      <c r="G33"/>
      <c r="H33"/>
      <c r="I33"/>
    </row>
    <row r="34" spans="1:9" customFormat="1" ht="12.75">
      <c r="A34" s="77"/>
      <c r="B34" s="77" t="s">
        <v>477</v>
      </c>
    </row>
    <row r="35" spans="1:9" s="22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7"/>
  <sheetViews>
    <sheetView view="pageBreakPreview" topLeftCell="A19" zoomScale="70" zoomScaleSheetLayoutView="70" workbookViewId="0">
      <selection activeCell="H32" sqref="H32"/>
    </sheetView>
  </sheetViews>
  <sheetFormatPr defaultRowHeight="12.75"/>
  <cols>
    <col min="1" max="1" width="5.42578125" style="214" customWidth="1"/>
    <col min="2" max="2" width="20.85546875" style="214" customWidth="1"/>
    <col min="3" max="3" width="26" style="214" customWidth="1"/>
    <col min="4" max="4" width="17" style="214" customWidth="1"/>
    <col min="5" max="5" width="18.140625" style="214" customWidth="1"/>
    <col min="6" max="6" width="14.7109375" style="214" customWidth="1"/>
    <col min="7" max="7" width="15.5703125" style="214" customWidth="1"/>
    <col min="8" max="8" width="14.7109375" style="214" customWidth="1"/>
    <col min="9" max="9" width="29.7109375" style="214" customWidth="1"/>
    <col min="10" max="10" width="0" style="214" hidden="1" customWidth="1"/>
    <col min="11" max="16384" width="9.140625" style="214"/>
  </cols>
  <sheetData>
    <row r="1" spans="1:12" ht="15">
      <c r="A1" s="90" t="s">
        <v>610</v>
      </c>
      <c r="B1" s="90"/>
      <c r="C1" s="93"/>
      <c r="D1" s="93"/>
      <c r="E1" s="93"/>
      <c r="F1" s="93"/>
      <c r="G1" s="91"/>
      <c r="H1" s="91"/>
      <c r="I1" s="585" t="s">
        <v>447</v>
      </c>
      <c r="J1" s="585"/>
    </row>
    <row r="2" spans="1:12" ht="15">
      <c r="A2" s="92" t="s">
        <v>478</v>
      </c>
      <c r="B2" s="90"/>
      <c r="C2" s="93"/>
      <c r="D2" s="93"/>
      <c r="E2" s="93"/>
      <c r="F2" s="93"/>
      <c r="G2" s="91"/>
      <c r="H2" s="91"/>
      <c r="I2" s="583" t="s">
        <v>1139</v>
      </c>
      <c r="J2" s="584"/>
    </row>
    <row r="3" spans="1:12" ht="15">
      <c r="A3" s="92"/>
      <c r="B3" s="92"/>
      <c r="C3" s="90"/>
      <c r="D3" s="90"/>
      <c r="E3" s="90"/>
      <c r="F3" s="90"/>
      <c r="G3" s="91"/>
      <c r="H3" s="91"/>
      <c r="I3" s="91"/>
    </row>
    <row r="4" spans="1:12" ht="15">
      <c r="A4" s="119" t="s">
        <v>131</v>
      </c>
      <c r="B4" s="93"/>
      <c r="C4" s="93"/>
      <c r="D4" s="93"/>
      <c r="E4" s="93"/>
      <c r="F4" s="93"/>
      <c r="G4" s="92"/>
      <c r="H4" s="92"/>
      <c r="I4" s="92"/>
    </row>
    <row r="5" spans="1:12" ht="15">
      <c r="A5" s="126" t="s">
        <v>786</v>
      </c>
      <c r="B5" s="96"/>
      <c r="C5" s="96"/>
      <c r="D5" s="96"/>
      <c r="E5" s="96"/>
      <c r="F5" s="96"/>
      <c r="G5" s="97"/>
      <c r="H5" s="97"/>
      <c r="I5" s="97"/>
    </row>
    <row r="6" spans="1:12" ht="15">
      <c r="A6" s="93"/>
      <c r="B6" s="93"/>
      <c r="C6" s="93"/>
      <c r="D6" s="93"/>
      <c r="E6" s="93"/>
      <c r="F6" s="93"/>
      <c r="G6" s="92"/>
      <c r="H6" s="92"/>
      <c r="I6" s="92"/>
    </row>
    <row r="7" spans="1:12" ht="15">
      <c r="A7" s="116"/>
      <c r="B7" s="116"/>
      <c r="C7" s="116"/>
      <c r="D7" s="116"/>
      <c r="E7" s="116"/>
      <c r="F7" s="116"/>
      <c r="G7" s="94"/>
      <c r="H7" s="94"/>
      <c r="I7" s="94"/>
    </row>
    <row r="8" spans="1:12" ht="45">
      <c r="A8" s="106" t="s">
        <v>410</v>
      </c>
      <c r="B8" s="106" t="s">
        <v>198</v>
      </c>
      <c r="C8" s="106" t="s">
        <v>199</v>
      </c>
      <c r="D8" s="106" t="s">
        <v>84</v>
      </c>
      <c r="E8" s="106" t="s">
        <v>203</v>
      </c>
      <c r="F8" s="106" t="s">
        <v>207</v>
      </c>
      <c r="G8" s="95" t="s">
        <v>357</v>
      </c>
      <c r="H8" s="95" t="s">
        <v>356</v>
      </c>
      <c r="I8" s="95" t="s">
        <v>252</v>
      </c>
      <c r="J8" s="254" t="s">
        <v>206</v>
      </c>
    </row>
    <row r="9" spans="1:12" ht="30">
      <c r="A9" s="114">
        <v>1</v>
      </c>
      <c r="B9" s="547" t="s">
        <v>887</v>
      </c>
      <c r="C9" s="547" t="s">
        <v>888</v>
      </c>
      <c r="D9" s="539" t="s">
        <v>1025</v>
      </c>
      <c r="E9" s="529" t="s">
        <v>1039</v>
      </c>
      <c r="F9" s="529" t="s">
        <v>206</v>
      </c>
      <c r="G9" s="543">
        <v>3080</v>
      </c>
      <c r="H9" s="543">
        <v>2762</v>
      </c>
      <c r="I9" s="543">
        <v>616</v>
      </c>
      <c r="J9" s="254" t="s">
        <v>347</v>
      </c>
      <c r="K9" s="254"/>
      <c r="L9" s="254"/>
    </row>
    <row r="10" spans="1:12" ht="30">
      <c r="A10" s="114">
        <v>2</v>
      </c>
      <c r="B10" s="540" t="s">
        <v>323</v>
      </c>
      <c r="C10" s="541" t="s">
        <v>1040</v>
      </c>
      <c r="D10" s="542" t="s">
        <v>1026</v>
      </c>
      <c r="E10" s="529" t="s">
        <v>1041</v>
      </c>
      <c r="F10" s="529" t="s">
        <v>206</v>
      </c>
      <c r="G10" s="546">
        <v>1250</v>
      </c>
      <c r="H10" s="546">
        <v>1250</v>
      </c>
      <c r="I10" s="543">
        <v>250</v>
      </c>
    </row>
    <row r="11" spans="1:12" ht="45">
      <c r="A11" s="114">
        <v>3</v>
      </c>
      <c r="B11" s="540" t="s">
        <v>839</v>
      </c>
      <c r="C11" s="541" t="s">
        <v>1042</v>
      </c>
      <c r="D11" s="542" t="s">
        <v>1027</v>
      </c>
      <c r="E11" s="529" t="s">
        <v>1043</v>
      </c>
      <c r="F11" s="529" t="s">
        <v>206</v>
      </c>
      <c r="G11" s="546">
        <v>1625</v>
      </c>
      <c r="H11" s="546">
        <v>1625</v>
      </c>
      <c r="I11" s="543">
        <v>325</v>
      </c>
    </row>
    <row r="12" spans="1:12" ht="30">
      <c r="A12" s="114">
        <v>4</v>
      </c>
      <c r="B12" s="540" t="s">
        <v>1044</v>
      </c>
      <c r="C12" s="541" t="s">
        <v>1045</v>
      </c>
      <c r="D12" s="542" t="s">
        <v>1028</v>
      </c>
      <c r="E12" s="529" t="s">
        <v>1046</v>
      </c>
      <c r="F12" s="529" t="s">
        <v>206</v>
      </c>
      <c r="G12" s="546">
        <v>1500</v>
      </c>
      <c r="H12" s="546">
        <v>1500</v>
      </c>
      <c r="I12" s="543">
        <v>300</v>
      </c>
    </row>
    <row r="13" spans="1:12" ht="30">
      <c r="A13" s="114">
        <v>5</v>
      </c>
      <c r="B13" s="540" t="s">
        <v>714</v>
      </c>
      <c r="C13" s="541" t="s">
        <v>1047</v>
      </c>
      <c r="D13" s="542" t="s">
        <v>1029</v>
      </c>
      <c r="E13" s="529" t="s">
        <v>1048</v>
      </c>
      <c r="F13" s="529" t="s">
        <v>206</v>
      </c>
      <c r="G13" s="546">
        <v>1500</v>
      </c>
      <c r="H13" s="546">
        <v>1500</v>
      </c>
      <c r="I13" s="543">
        <v>300</v>
      </c>
    </row>
    <row r="14" spans="1:12" ht="45">
      <c r="A14" s="114">
        <v>6</v>
      </c>
      <c r="B14" s="540" t="s">
        <v>1050</v>
      </c>
      <c r="C14" s="541" t="s">
        <v>1051</v>
      </c>
      <c r="D14" s="542" t="s">
        <v>1030</v>
      </c>
      <c r="E14" s="529" t="s">
        <v>1049</v>
      </c>
      <c r="F14" s="529" t="s">
        <v>206</v>
      </c>
      <c r="G14" s="546">
        <v>1500</v>
      </c>
      <c r="H14" s="546">
        <v>1500</v>
      </c>
      <c r="I14" s="543">
        <v>300</v>
      </c>
    </row>
    <row r="15" spans="1:12" ht="45">
      <c r="A15" s="114">
        <v>7</v>
      </c>
      <c r="B15" s="540" t="s">
        <v>323</v>
      </c>
      <c r="C15" s="541" t="s">
        <v>889</v>
      </c>
      <c r="D15" s="542" t="s">
        <v>1031</v>
      </c>
      <c r="E15" s="529" t="s">
        <v>1052</v>
      </c>
      <c r="F15" s="529" t="s">
        <v>206</v>
      </c>
      <c r="G15" s="546">
        <v>750</v>
      </c>
      <c r="H15" s="546">
        <v>750</v>
      </c>
      <c r="I15" s="543">
        <v>150</v>
      </c>
    </row>
    <row r="16" spans="1:12" ht="60">
      <c r="A16" s="114">
        <v>8</v>
      </c>
      <c r="B16" s="540" t="s">
        <v>1053</v>
      </c>
      <c r="C16" s="541" t="s">
        <v>1054</v>
      </c>
      <c r="D16" s="542" t="s">
        <v>1032</v>
      </c>
      <c r="E16" s="529" t="s">
        <v>1055</v>
      </c>
      <c r="F16" s="529" t="s">
        <v>206</v>
      </c>
      <c r="G16" s="546">
        <v>625</v>
      </c>
      <c r="H16" s="546">
        <v>625</v>
      </c>
      <c r="I16" s="543">
        <v>125</v>
      </c>
    </row>
    <row r="17" spans="1:9" ht="30">
      <c r="A17" s="114">
        <v>9</v>
      </c>
      <c r="B17" s="540" t="s">
        <v>1056</v>
      </c>
      <c r="C17" s="541" t="s">
        <v>1057</v>
      </c>
      <c r="D17" s="542" t="s">
        <v>1033</v>
      </c>
      <c r="E17" s="529" t="s">
        <v>1058</v>
      </c>
      <c r="F17" s="529" t="s">
        <v>206</v>
      </c>
      <c r="G17" s="546">
        <v>1250</v>
      </c>
      <c r="H17" s="546">
        <v>1250</v>
      </c>
      <c r="I17" s="543">
        <v>250</v>
      </c>
    </row>
    <row r="18" spans="1:9" ht="45">
      <c r="A18" s="114">
        <v>10</v>
      </c>
      <c r="B18" s="540" t="s">
        <v>323</v>
      </c>
      <c r="C18" s="541" t="s">
        <v>1059</v>
      </c>
      <c r="D18" s="542" t="s">
        <v>1034</v>
      </c>
      <c r="E18" s="529" t="s">
        <v>1060</v>
      </c>
      <c r="F18" s="529" t="s">
        <v>206</v>
      </c>
      <c r="G18" s="546">
        <v>1250</v>
      </c>
      <c r="H18" s="546">
        <v>1250</v>
      </c>
      <c r="I18" s="543">
        <v>250</v>
      </c>
    </row>
    <row r="19" spans="1:9" ht="15.75">
      <c r="A19" s="114">
        <v>11</v>
      </c>
      <c r="B19" s="540" t="s">
        <v>912</v>
      </c>
      <c r="C19" s="541" t="s">
        <v>913</v>
      </c>
      <c r="D19" s="542" t="s">
        <v>830</v>
      </c>
      <c r="E19" s="529" t="s">
        <v>1061</v>
      </c>
      <c r="F19" s="529" t="s">
        <v>206</v>
      </c>
      <c r="G19" s="546">
        <v>500</v>
      </c>
      <c r="H19" s="546">
        <v>500</v>
      </c>
      <c r="I19" s="543">
        <v>100</v>
      </c>
    </row>
    <row r="20" spans="1:9" ht="60">
      <c r="A20" s="114">
        <v>12</v>
      </c>
      <c r="B20" s="540" t="s">
        <v>935</v>
      </c>
      <c r="C20" s="547" t="s">
        <v>1062</v>
      </c>
      <c r="D20" s="542" t="s">
        <v>1035</v>
      </c>
      <c r="E20" s="529" t="s">
        <v>1063</v>
      </c>
      <c r="F20" s="529" t="s">
        <v>206</v>
      </c>
      <c r="G20" s="546">
        <v>1500</v>
      </c>
      <c r="H20" s="546">
        <v>1500</v>
      </c>
      <c r="I20" s="546">
        <v>300</v>
      </c>
    </row>
    <row r="21" spans="1:9" ht="75">
      <c r="A21" s="114">
        <v>13</v>
      </c>
      <c r="B21" s="544" t="s">
        <v>1064</v>
      </c>
      <c r="C21" s="547" t="s">
        <v>1065</v>
      </c>
      <c r="D21" s="545" t="s">
        <v>1036</v>
      </c>
      <c r="E21" s="529" t="s">
        <v>1066</v>
      </c>
      <c r="F21" s="529" t="s">
        <v>206</v>
      </c>
      <c r="G21" s="546">
        <v>1500</v>
      </c>
      <c r="H21" s="546">
        <v>1500</v>
      </c>
      <c r="I21" s="546">
        <v>300</v>
      </c>
    </row>
    <row r="22" spans="1:9" ht="30">
      <c r="A22" s="114">
        <v>14</v>
      </c>
      <c r="B22" s="547" t="s">
        <v>914</v>
      </c>
      <c r="C22" s="547" t="s">
        <v>915</v>
      </c>
      <c r="D22" s="539" t="s">
        <v>916</v>
      </c>
      <c r="E22" s="529" t="s">
        <v>917</v>
      </c>
      <c r="F22" s="529" t="s">
        <v>206</v>
      </c>
      <c r="G22" s="546">
        <v>1000</v>
      </c>
      <c r="H22" s="546">
        <v>1000</v>
      </c>
      <c r="I22" s="546">
        <v>200</v>
      </c>
    </row>
    <row r="23" spans="1:9" ht="75">
      <c r="A23" s="114">
        <v>15</v>
      </c>
      <c r="B23" s="547" t="s">
        <v>704</v>
      </c>
      <c r="C23" s="547" t="s">
        <v>1067</v>
      </c>
      <c r="D23" s="539" t="s">
        <v>1068</v>
      </c>
      <c r="E23" s="529" t="s">
        <v>1069</v>
      </c>
      <c r="F23" s="529" t="s">
        <v>206</v>
      </c>
      <c r="G23" s="546">
        <v>800</v>
      </c>
      <c r="H23" s="546">
        <v>800</v>
      </c>
      <c r="I23" s="546">
        <v>160</v>
      </c>
    </row>
    <row r="24" spans="1:9" ht="75">
      <c r="A24" s="114">
        <v>16</v>
      </c>
      <c r="B24" s="544" t="s">
        <v>1070</v>
      </c>
      <c r="C24" s="547" t="s">
        <v>1071</v>
      </c>
      <c r="D24" s="545" t="s">
        <v>1037</v>
      </c>
      <c r="E24" s="529" t="s">
        <v>1069</v>
      </c>
      <c r="F24" s="529" t="s">
        <v>206</v>
      </c>
      <c r="G24" s="546">
        <v>800</v>
      </c>
      <c r="H24" s="546">
        <v>800</v>
      </c>
      <c r="I24" s="546">
        <v>160</v>
      </c>
    </row>
    <row r="25" spans="1:9" ht="75">
      <c r="A25" s="114">
        <v>17</v>
      </c>
      <c r="B25" s="544" t="s">
        <v>880</v>
      </c>
      <c r="C25" s="547" t="s">
        <v>1072</v>
      </c>
      <c r="D25" s="545" t="s">
        <v>1038</v>
      </c>
      <c r="E25" s="529" t="s">
        <v>1073</v>
      </c>
      <c r="F25" s="529" t="s">
        <v>206</v>
      </c>
      <c r="G25" s="546">
        <v>1500</v>
      </c>
      <c r="H25" s="546">
        <v>1500</v>
      </c>
      <c r="I25" s="546">
        <v>300</v>
      </c>
    </row>
    <row r="26" spans="1:9" ht="15.75">
      <c r="A26" s="114">
        <v>18</v>
      </c>
      <c r="B26" s="537"/>
      <c r="C26" s="437"/>
      <c r="D26" s="538"/>
      <c r="E26" s="114"/>
      <c r="F26" s="114"/>
      <c r="G26" s="440"/>
      <c r="H26" s="438"/>
      <c r="I26" s="546"/>
    </row>
    <row r="27" spans="1:9" ht="15">
      <c r="A27" s="114">
        <v>19</v>
      </c>
      <c r="B27" s="103"/>
      <c r="C27" s="103"/>
      <c r="D27" s="325"/>
      <c r="E27" s="103"/>
      <c r="F27" s="114"/>
      <c r="G27" s="384"/>
      <c r="H27" s="384"/>
      <c r="I27" s="384"/>
    </row>
    <row r="28" spans="1:9" ht="15">
      <c r="A28" s="114">
        <v>20</v>
      </c>
      <c r="B28" s="442"/>
      <c r="C28" s="442"/>
      <c r="D28" s="443"/>
      <c r="E28" s="444"/>
      <c r="F28" s="444"/>
      <c r="G28" s="445"/>
      <c r="H28" s="445"/>
      <c r="I28" s="446"/>
    </row>
    <row r="29" spans="1:9" ht="15">
      <c r="A29" s="114">
        <v>21</v>
      </c>
      <c r="B29" s="442"/>
      <c r="C29" s="442"/>
      <c r="D29" s="447"/>
      <c r="E29" s="448"/>
      <c r="F29" s="448"/>
      <c r="G29" s="445"/>
      <c r="H29" s="445"/>
      <c r="I29" s="446"/>
    </row>
    <row r="30" spans="1:9" ht="15">
      <c r="A30" s="114">
        <v>22</v>
      </c>
      <c r="B30" s="442"/>
      <c r="C30" s="442"/>
      <c r="D30" s="449"/>
      <c r="E30" s="448"/>
      <c r="F30" s="448"/>
      <c r="G30" s="445"/>
      <c r="H30" s="445"/>
      <c r="I30" s="446"/>
    </row>
    <row r="31" spans="1:9" ht="15">
      <c r="A31" s="114">
        <v>23</v>
      </c>
      <c r="B31" s="442"/>
      <c r="C31" s="442"/>
      <c r="D31" s="450"/>
      <c r="E31" s="448"/>
      <c r="F31" s="448"/>
      <c r="G31" s="445"/>
      <c r="H31" s="451"/>
      <c r="I31" s="446"/>
    </row>
    <row r="32" spans="1:9" ht="15">
      <c r="A32" s="114">
        <v>24</v>
      </c>
      <c r="B32" s="442"/>
      <c r="C32" s="442"/>
      <c r="D32" s="452"/>
      <c r="E32" s="442"/>
      <c r="F32" s="442"/>
      <c r="G32" s="445"/>
      <c r="H32" s="442"/>
      <c r="I32" s="446"/>
    </row>
    <row r="33" spans="1:9" ht="15">
      <c r="A33" s="114">
        <v>25</v>
      </c>
      <c r="B33" s="442"/>
      <c r="C33" s="442"/>
      <c r="D33" s="453"/>
      <c r="E33" s="442"/>
      <c r="F33" s="442"/>
      <c r="G33" s="445"/>
      <c r="H33" s="442"/>
      <c r="I33" s="446"/>
    </row>
    <row r="34" spans="1:9" ht="15">
      <c r="A34" s="103" t="s">
        <v>135</v>
      </c>
      <c r="B34" s="103"/>
      <c r="C34" s="103"/>
      <c r="D34" s="103"/>
      <c r="E34" s="103"/>
      <c r="F34" s="114"/>
      <c r="G34" s="4"/>
      <c r="H34" s="4"/>
      <c r="I34" s="4"/>
    </row>
    <row r="35" spans="1:9" ht="15">
      <c r="A35" s="103"/>
      <c r="B35" s="115"/>
      <c r="C35" s="115"/>
      <c r="D35" s="115"/>
      <c r="E35" s="115"/>
      <c r="F35" s="103" t="s">
        <v>301</v>
      </c>
      <c r="G35" s="102">
        <f>SUM(G9:G34)</f>
        <v>21930</v>
      </c>
      <c r="H35" s="102">
        <f>SUM(H9:H34)</f>
        <v>21612</v>
      </c>
      <c r="I35" s="102">
        <f>SUM(I9:I34)</f>
        <v>4386</v>
      </c>
    </row>
    <row r="36" spans="1:9" ht="15">
      <c r="A36" s="252"/>
      <c r="B36" s="252"/>
      <c r="C36" s="252"/>
      <c r="D36" s="252"/>
      <c r="E36" s="252"/>
      <c r="F36" s="252"/>
      <c r="G36" s="252"/>
      <c r="H36" s="112"/>
      <c r="I36" s="112"/>
    </row>
    <row r="37" spans="1:9" ht="15">
      <c r="A37" s="253" t="s">
        <v>289</v>
      </c>
      <c r="B37" s="253"/>
      <c r="C37" s="252"/>
      <c r="D37" s="252"/>
      <c r="E37" s="252"/>
      <c r="F37" s="252"/>
      <c r="G37" s="252"/>
      <c r="H37" s="112"/>
      <c r="I37" s="112"/>
    </row>
    <row r="38" spans="1:9" ht="15">
      <c r="A38" s="253"/>
      <c r="B38" s="253"/>
      <c r="C38" s="252"/>
      <c r="D38" s="252"/>
      <c r="E38" s="252"/>
      <c r="F38" s="252"/>
      <c r="G38" s="252"/>
      <c r="H38" s="112"/>
      <c r="I38" s="112"/>
    </row>
    <row r="39" spans="1:9" ht="15">
      <c r="A39" s="253"/>
      <c r="B39" s="253"/>
      <c r="C39" s="112"/>
      <c r="D39" s="112"/>
      <c r="E39" s="112"/>
      <c r="F39" s="112"/>
      <c r="G39" s="112"/>
      <c r="H39" s="112"/>
      <c r="I39" s="112"/>
    </row>
    <row r="40" spans="1:9" ht="15">
      <c r="A40" s="253"/>
      <c r="B40" s="253"/>
      <c r="C40" s="112"/>
      <c r="D40" s="112"/>
      <c r="E40" s="112"/>
      <c r="F40" s="112"/>
      <c r="G40" s="112"/>
      <c r="H40" s="112"/>
      <c r="I40" s="112"/>
    </row>
    <row r="41" spans="1:9">
      <c r="A41" s="250"/>
      <c r="B41" s="250"/>
      <c r="C41" s="250"/>
      <c r="D41" s="250"/>
      <c r="E41" s="250"/>
      <c r="F41" s="250"/>
      <c r="G41" s="250"/>
      <c r="H41" s="250"/>
      <c r="I41" s="250"/>
    </row>
    <row r="42" spans="1:9" ht="15">
      <c r="A42" s="218" t="s">
        <v>445</v>
      </c>
      <c r="B42" s="218"/>
      <c r="C42" s="112"/>
      <c r="D42" s="112"/>
      <c r="E42" s="112"/>
      <c r="F42" s="112"/>
      <c r="G42" s="112"/>
      <c r="H42" s="112"/>
      <c r="I42" s="112"/>
    </row>
    <row r="43" spans="1:9" ht="15">
      <c r="A43" s="112"/>
      <c r="B43" s="112"/>
      <c r="C43" s="112"/>
      <c r="D43" s="112"/>
      <c r="E43" s="112"/>
      <c r="F43" s="112"/>
      <c r="G43" s="112"/>
      <c r="H43" s="112"/>
      <c r="I43" s="112"/>
    </row>
    <row r="44" spans="1:9" ht="15">
      <c r="A44" s="112"/>
      <c r="B44" s="112"/>
      <c r="C44" s="112"/>
      <c r="D44" s="112"/>
      <c r="E44" s="216"/>
      <c r="F44" s="216"/>
      <c r="G44" s="216"/>
      <c r="H44" s="112"/>
      <c r="I44" s="112"/>
    </row>
    <row r="45" spans="1:9" ht="15">
      <c r="A45" s="218"/>
      <c r="B45" s="218"/>
      <c r="C45" s="218" t="s">
        <v>251</v>
      </c>
      <c r="D45" s="218"/>
      <c r="E45" s="218"/>
      <c r="F45" s="218"/>
      <c r="G45" s="218"/>
      <c r="H45" s="112"/>
      <c r="I45" s="112"/>
    </row>
    <row r="46" spans="1:9" ht="15">
      <c r="A46" s="112"/>
      <c r="B46" s="112"/>
      <c r="C46" s="112" t="s">
        <v>250</v>
      </c>
      <c r="D46" s="112"/>
      <c r="E46" s="112"/>
      <c r="F46" s="112"/>
      <c r="G46" s="112"/>
      <c r="H46" s="112"/>
      <c r="I46" s="112"/>
    </row>
    <row r="47" spans="1:9">
      <c r="A47" s="220"/>
      <c r="B47" s="220"/>
      <c r="C47" s="220" t="s">
        <v>477</v>
      </c>
      <c r="D47" s="220"/>
      <c r="E47" s="220"/>
      <c r="F47" s="220"/>
      <c r="G47" s="220"/>
    </row>
  </sheetData>
  <mergeCells count="2">
    <mergeCell ref="I1:J1"/>
    <mergeCell ref="I2:J2"/>
  </mergeCells>
  <dataValidations count="1">
    <dataValidation type="list" allowBlank="1" showInputMessage="1" showErrorMessage="1" sqref="F28:F29">
      <formula1>$J$8:$J$9</formula1>
    </dataValidation>
  </dataValidations>
  <printOptions gridLines="1"/>
  <pageMargins left="0.25" right="0.25" top="0.75" bottom="0.75" header="0.3" footer="0.3"/>
  <pageSetup scale="4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view="pageBreakPreview" zoomScale="70" zoomScaleSheetLayoutView="70" workbookViewId="0">
      <selection activeCell="G3" sqref="G3"/>
    </sheetView>
  </sheetViews>
  <sheetFormatPr defaultRowHeight="12.75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>
      <c r="A1" s="90" t="s">
        <v>611</v>
      </c>
      <c r="B1" s="93"/>
      <c r="C1" s="93"/>
      <c r="D1" s="93"/>
      <c r="E1" s="93"/>
      <c r="F1" s="93"/>
      <c r="G1" s="585" t="s">
        <v>447</v>
      </c>
      <c r="H1" s="585"/>
    </row>
    <row r="2" spans="1:8" ht="15">
      <c r="A2" s="92" t="s">
        <v>478</v>
      </c>
      <c r="B2" s="93"/>
      <c r="C2" s="93"/>
      <c r="D2" s="93"/>
      <c r="E2" s="93"/>
      <c r="F2" s="93"/>
      <c r="G2" s="583" t="s">
        <v>1139</v>
      </c>
      <c r="H2" s="584"/>
    </row>
    <row r="3" spans="1:8" ht="15">
      <c r="A3" s="92"/>
      <c r="B3" s="92"/>
      <c r="C3" s="92"/>
      <c r="D3" s="92"/>
      <c r="E3" s="92"/>
      <c r="F3" s="92"/>
      <c r="G3" s="91"/>
      <c r="H3" s="91"/>
    </row>
    <row r="4" spans="1:8" ht="15">
      <c r="A4" s="119" t="s">
        <v>131</v>
      </c>
      <c r="B4" s="93"/>
      <c r="C4" s="93"/>
      <c r="D4" s="93"/>
      <c r="E4" s="93"/>
      <c r="F4" s="93"/>
      <c r="G4" s="92"/>
      <c r="H4" s="92"/>
    </row>
    <row r="5" spans="1:8" ht="15">
      <c r="A5" s="126" t="s">
        <v>786</v>
      </c>
      <c r="B5" s="96"/>
      <c r="C5" s="96"/>
      <c r="D5" s="96"/>
      <c r="E5" s="96"/>
      <c r="F5" s="96"/>
      <c r="G5" s="97"/>
      <c r="H5" s="97"/>
    </row>
    <row r="6" spans="1:8" ht="15">
      <c r="A6" s="93"/>
      <c r="B6" s="93"/>
      <c r="C6" s="93"/>
      <c r="D6" s="93"/>
      <c r="E6" s="93"/>
      <c r="F6" s="93"/>
      <c r="G6" s="92"/>
      <c r="H6" s="92"/>
    </row>
    <row r="7" spans="1:8" ht="15">
      <c r="A7" s="116"/>
      <c r="B7" s="116"/>
      <c r="C7" s="116"/>
      <c r="D7" s="116"/>
      <c r="E7" s="116"/>
      <c r="F7" s="116"/>
      <c r="G7" s="94"/>
      <c r="H7" s="94"/>
    </row>
    <row r="8" spans="1:8" ht="45">
      <c r="A8" s="106" t="s">
        <v>198</v>
      </c>
      <c r="B8" s="106" t="s">
        <v>199</v>
      </c>
      <c r="C8" s="106" t="s">
        <v>84</v>
      </c>
      <c r="D8" s="106" t="s">
        <v>202</v>
      </c>
      <c r="E8" s="106" t="s">
        <v>201</v>
      </c>
      <c r="F8" s="106" t="s">
        <v>246</v>
      </c>
      <c r="G8" s="95" t="s">
        <v>357</v>
      </c>
      <c r="H8" s="95" t="s">
        <v>356</v>
      </c>
    </row>
    <row r="9" spans="1:8" ht="30">
      <c r="A9" s="114" t="s">
        <v>935</v>
      </c>
      <c r="B9" s="114" t="s">
        <v>1062</v>
      </c>
      <c r="C9" s="542" t="s">
        <v>1035</v>
      </c>
      <c r="D9" s="114" t="s">
        <v>910</v>
      </c>
      <c r="E9" s="114" t="s">
        <v>1115</v>
      </c>
      <c r="F9" s="114">
        <v>5</v>
      </c>
      <c r="G9" s="530">
        <v>15</v>
      </c>
      <c r="H9" s="530">
        <v>75</v>
      </c>
    </row>
    <row r="10" spans="1:8" ht="30">
      <c r="A10" s="114" t="s">
        <v>1064</v>
      </c>
      <c r="B10" s="114" t="s">
        <v>1065</v>
      </c>
      <c r="C10" s="545" t="s">
        <v>1036</v>
      </c>
      <c r="D10" s="114" t="s">
        <v>910</v>
      </c>
      <c r="E10" s="114" t="s">
        <v>1115</v>
      </c>
      <c r="F10" s="114">
        <v>1</v>
      </c>
      <c r="G10" s="530">
        <v>15</v>
      </c>
      <c r="H10" s="530">
        <v>15</v>
      </c>
    </row>
    <row r="11" spans="1:8" ht="30">
      <c r="A11" s="114" t="s">
        <v>880</v>
      </c>
      <c r="B11" s="114" t="s">
        <v>1072</v>
      </c>
      <c r="C11" s="545" t="s">
        <v>1038</v>
      </c>
      <c r="D11" s="114" t="s">
        <v>910</v>
      </c>
      <c r="E11" s="114" t="s">
        <v>1115</v>
      </c>
      <c r="F11" s="114">
        <v>1</v>
      </c>
      <c r="G11" s="529">
        <v>15</v>
      </c>
      <c r="H11" s="529">
        <v>15</v>
      </c>
    </row>
    <row r="12" spans="1:8" ht="30">
      <c r="A12" s="114" t="s">
        <v>912</v>
      </c>
      <c r="B12" s="114" t="s">
        <v>913</v>
      </c>
      <c r="C12" s="114">
        <v>35001073731</v>
      </c>
      <c r="D12" s="114" t="s">
        <v>910</v>
      </c>
      <c r="E12" s="114" t="s">
        <v>911</v>
      </c>
      <c r="F12" s="114">
        <v>11</v>
      </c>
      <c r="G12" s="530">
        <v>105</v>
      </c>
      <c r="H12" s="530">
        <v>165</v>
      </c>
    </row>
    <row r="13" spans="1:8" ht="30">
      <c r="A13" s="547" t="s">
        <v>887</v>
      </c>
      <c r="B13" s="547" t="s">
        <v>888</v>
      </c>
      <c r="C13" s="539" t="s">
        <v>1025</v>
      </c>
      <c r="D13" s="114" t="s">
        <v>910</v>
      </c>
      <c r="E13" s="114" t="s">
        <v>911</v>
      </c>
      <c r="F13" s="114">
        <v>7</v>
      </c>
      <c r="G13" s="530">
        <v>105</v>
      </c>
      <c r="H13" s="543">
        <v>0</v>
      </c>
    </row>
    <row r="14" spans="1:8" ht="30">
      <c r="A14" s="540" t="s">
        <v>323</v>
      </c>
      <c r="B14" s="541" t="s">
        <v>889</v>
      </c>
      <c r="C14" s="542" t="s">
        <v>1031</v>
      </c>
      <c r="D14" s="114" t="s">
        <v>910</v>
      </c>
      <c r="E14" s="114" t="s">
        <v>911</v>
      </c>
      <c r="F14" s="114">
        <v>3</v>
      </c>
      <c r="G14" s="34">
        <v>395</v>
      </c>
      <c r="H14" s="571">
        <v>382.68</v>
      </c>
    </row>
    <row r="15" spans="1:8" ht="15.75">
      <c r="A15" s="540"/>
      <c r="B15" s="541"/>
      <c r="C15" s="542"/>
      <c r="D15" s="114"/>
      <c r="E15" s="114"/>
      <c r="F15" s="103"/>
      <c r="G15" s="4"/>
      <c r="H15" s="4"/>
    </row>
    <row r="16" spans="1:8" ht="15">
      <c r="A16" s="103"/>
      <c r="B16" s="103"/>
      <c r="C16" s="103"/>
      <c r="D16" s="103"/>
      <c r="E16" s="103"/>
      <c r="F16" s="103"/>
      <c r="G16" s="4"/>
      <c r="H16" s="4"/>
    </row>
    <row r="17" spans="1:8" ht="15">
      <c r="A17" s="103"/>
      <c r="B17" s="103"/>
      <c r="C17" s="103"/>
      <c r="D17" s="103"/>
      <c r="E17" s="103"/>
      <c r="F17" s="103"/>
      <c r="G17" s="4"/>
      <c r="H17" s="4"/>
    </row>
    <row r="18" spans="1:8" ht="15">
      <c r="A18" s="103"/>
      <c r="B18" s="103"/>
      <c r="C18" s="103"/>
      <c r="D18" s="103"/>
      <c r="E18" s="103"/>
      <c r="F18" s="103"/>
      <c r="G18" s="4"/>
      <c r="H18" s="4"/>
    </row>
    <row r="19" spans="1:8" ht="15">
      <c r="A19" s="103"/>
      <c r="B19" s="103"/>
      <c r="C19" s="103"/>
      <c r="D19" s="103"/>
      <c r="E19" s="103"/>
      <c r="F19" s="103"/>
      <c r="G19" s="4"/>
      <c r="H19" s="4"/>
    </row>
    <row r="20" spans="1:8" ht="15">
      <c r="A20" s="103"/>
      <c r="B20" s="103"/>
      <c r="C20" s="103"/>
      <c r="D20" s="103"/>
      <c r="E20" s="103"/>
      <c r="F20" s="103"/>
      <c r="G20" s="4"/>
      <c r="H20" s="4"/>
    </row>
    <row r="21" spans="1:8" ht="15">
      <c r="A21" s="103"/>
      <c r="B21" s="103"/>
      <c r="C21" s="103"/>
      <c r="D21" s="103"/>
      <c r="E21" s="103"/>
      <c r="F21" s="103"/>
      <c r="G21" s="4"/>
      <c r="H21" s="4"/>
    </row>
    <row r="22" spans="1:8" ht="15">
      <c r="A22" s="103"/>
      <c r="B22" s="103"/>
      <c r="C22" s="103"/>
      <c r="D22" s="103"/>
      <c r="E22" s="103"/>
      <c r="F22" s="103"/>
      <c r="G22" s="4"/>
      <c r="H22" s="4"/>
    </row>
    <row r="23" spans="1:8" ht="15">
      <c r="A23" s="103"/>
      <c r="B23" s="103"/>
      <c r="C23" s="103"/>
      <c r="D23" s="103"/>
      <c r="E23" s="103"/>
      <c r="F23" s="103"/>
      <c r="G23" s="4"/>
      <c r="H23" s="4"/>
    </row>
    <row r="24" spans="1:8" ht="15">
      <c r="A24" s="103"/>
      <c r="B24" s="103"/>
      <c r="C24" s="103"/>
      <c r="D24" s="103"/>
      <c r="E24" s="103"/>
      <c r="F24" s="103"/>
      <c r="G24" s="4"/>
      <c r="H24" s="4"/>
    </row>
    <row r="25" spans="1:8" ht="15">
      <c r="A25" s="103"/>
      <c r="B25" s="103"/>
      <c r="C25" s="103"/>
      <c r="D25" s="103"/>
      <c r="E25" s="103"/>
      <c r="F25" s="103"/>
      <c r="G25" s="4"/>
      <c r="H25" s="4"/>
    </row>
    <row r="26" spans="1:8" ht="15">
      <c r="A26" s="103"/>
      <c r="B26" s="103"/>
      <c r="C26" s="103"/>
      <c r="D26" s="103"/>
      <c r="E26" s="103"/>
      <c r="F26" s="103"/>
      <c r="G26" s="4"/>
      <c r="H26" s="4"/>
    </row>
    <row r="27" spans="1:8" ht="15">
      <c r="A27" s="103"/>
      <c r="B27" s="103"/>
      <c r="C27" s="103"/>
      <c r="D27" s="103"/>
      <c r="E27" s="103"/>
      <c r="F27" s="103"/>
      <c r="G27" s="4"/>
      <c r="H27" s="4"/>
    </row>
    <row r="28" spans="1:8" ht="15">
      <c r="A28" s="103"/>
      <c r="B28" s="103"/>
      <c r="C28" s="103"/>
      <c r="D28" s="103"/>
      <c r="E28" s="103"/>
      <c r="F28" s="103"/>
      <c r="G28" s="4"/>
      <c r="H28" s="4"/>
    </row>
    <row r="29" spans="1:8" ht="15">
      <c r="A29" s="103"/>
      <c r="B29" s="103"/>
      <c r="C29" s="103"/>
      <c r="D29" s="103"/>
      <c r="E29" s="103"/>
      <c r="F29" s="103"/>
      <c r="G29" s="4"/>
      <c r="H29" s="4"/>
    </row>
    <row r="30" spans="1:8" ht="15">
      <c r="A30" s="103"/>
      <c r="B30" s="103"/>
      <c r="C30" s="103"/>
      <c r="D30" s="103"/>
      <c r="E30" s="103"/>
      <c r="F30" s="103"/>
      <c r="G30" s="4"/>
      <c r="H30" s="4"/>
    </row>
    <row r="31" spans="1:8" ht="15">
      <c r="A31" s="103"/>
      <c r="B31" s="103"/>
      <c r="C31" s="103"/>
      <c r="D31" s="103"/>
      <c r="E31" s="103"/>
      <c r="F31" s="103"/>
      <c r="G31" s="4"/>
      <c r="H31" s="4"/>
    </row>
    <row r="32" spans="1:8" ht="15">
      <c r="A32" s="103"/>
      <c r="B32" s="103"/>
      <c r="C32" s="103"/>
      <c r="D32" s="103"/>
      <c r="E32" s="103"/>
      <c r="F32" s="103"/>
      <c r="G32" s="4"/>
      <c r="H32" s="4"/>
    </row>
    <row r="33" spans="1:8" ht="15">
      <c r="A33" s="103"/>
      <c r="B33" s="103"/>
      <c r="C33" s="103"/>
      <c r="D33" s="103"/>
      <c r="E33" s="103"/>
      <c r="F33" s="103"/>
      <c r="G33" s="4"/>
      <c r="H33" s="4"/>
    </row>
    <row r="34" spans="1:8" ht="15">
      <c r="A34" s="115"/>
      <c r="B34" s="115"/>
      <c r="C34" s="115"/>
      <c r="D34" s="115"/>
      <c r="E34" s="115"/>
      <c r="F34" s="115" t="s">
        <v>197</v>
      </c>
      <c r="G34" s="102">
        <f>SUM(G9:G33)</f>
        <v>650</v>
      </c>
      <c r="H34" s="102">
        <f>SUM(H9:H33)</f>
        <v>652.68000000000006</v>
      </c>
    </row>
    <row r="35" spans="1:8" ht="15">
      <c r="A35" s="252"/>
      <c r="B35" s="252"/>
      <c r="C35" s="252"/>
      <c r="D35" s="252"/>
      <c r="E35" s="252"/>
      <c r="F35" s="252"/>
      <c r="G35" s="112"/>
      <c r="H35" s="112"/>
    </row>
    <row r="36" spans="1:8" ht="15">
      <c r="A36" s="253" t="s">
        <v>208</v>
      </c>
      <c r="B36" s="252"/>
      <c r="C36" s="252"/>
      <c r="D36" s="252"/>
      <c r="E36" s="252"/>
      <c r="F36" s="252"/>
      <c r="G36" s="112"/>
      <c r="H36" s="112"/>
    </row>
    <row r="37" spans="1:8" ht="15">
      <c r="A37" s="253" t="s">
        <v>210</v>
      </c>
      <c r="B37" s="252"/>
      <c r="C37" s="252"/>
      <c r="D37" s="252"/>
      <c r="E37" s="252"/>
      <c r="F37" s="252"/>
      <c r="G37" s="112"/>
      <c r="H37" s="112"/>
    </row>
    <row r="38" spans="1:8" ht="15">
      <c r="A38" s="253"/>
      <c r="B38" s="112"/>
      <c r="C38" s="112"/>
      <c r="D38" s="112"/>
      <c r="E38" s="112"/>
      <c r="F38" s="112"/>
      <c r="G38" s="112"/>
      <c r="H38" s="112"/>
    </row>
    <row r="39" spans="1:8" ht="15">
      <c r="A39" s="253"/>
      <c r="B39" s="112"/>
      <c r="C39" s="112"/>
      <c r="D39" s="112"/>
      <c r="E39" s="112"/>
      <c r="F39" s="112"/>
      <c r="G39" s="112"/>
      <c r="H39" s="112"/>
    </row>
    <row r="40" spans="1:8">
      <c r="A40" s="250"/>
      <c r="B40" s="250"/>
      <c r="C40" s="250"/>
      <c r="D40" s="250"/>
      <c r="E40" s="250"/>
      <c r="F40" s="250"/>
      <c r="G40" s="250"/>
      <c r="H40" s="250"/>
    </row>
    <row r="41" spans="1:8" ht="15">
      <c r="A41" s="218" t="s">
        <v>445</v>
      </c>
      <c r="B41" s="112"/>
      <c r="C41" s="112"/>
      <c r="D41" s="112"/>
      <c r="E41" s="112"/>
      <c r="F41" s="112"/>
      <c r="G41" s="112"/>
      <c r="H41" s="112"/>
    </row>
    <row r="42" spans="1:8" ht="15">
      <c r="A42" s="112"/>
      <c r="B42" s="112"/>
      <c r="C42" s="112"/>
      <c r="D42" s="112"/>
      <c r="E42" s="112"/>
      <c r="F42" s="112"/>
      <c r="G42" s="112"/>
      <c r="H42" s="112"/>
    </row>
    <row r="43" spans="1:8" ht="15">
      <c r="A43" s="112"/>
      <c r="B43" s="112"/>
      <c r="C43" s="112"/>
      <c r="D43" s="112"/>
      <c r="E43" s="112"/>
      <c r="F43" s="112"/>
      <c r="G43" s="112"/>
      <c r="H43" s="219"/>
    </row>
    <row r="44" spans="1:8" ht="15">
      <c r="A44" s="218"/>
      <c r="B44" s="218" t="s">
        <v>128</v>
      </c>
      <c r="C44" s="218"/>
      <c r="D44" s="218"/>
      <c r="E44" s="218"/>
      <c r="F44" s="218"/>
      <c r="G44" s="112"/>
      <c r="H44" s="219"/>
    </row>
    <row r="45" spans="1:8" ht="15">
      <c r="A45" s="112"/>
      <c r="B45" s="112" t="s">
        <v>127</v>
      </c>
      <c r="C45" s="112"/>
      <c r="D45" s="112"/>
      <c r="E45" s="112"/>
      <c r="F45" s="112"/>
      <c r="G45" s="112"/>
      <c r="H45" s="219"/>
    </row>
    <row r="46" spans="1:8">
      <c r="A46" s="220"/>
      <c r="B46" s="220" t="s">
        <v>477</v>
      </c>
      <c r="C46" s="220"/>
      <c r="D46" s="220"/>
      <c r="E46" s="220"/>
      <c r="F46" s="220"/>
      <c r="G46" s="214"/>
      <c r="H46" s="214"/>
    </row>
  </sheetData>
  <mergeCells count="2">
    <mergeCell ref="G1:H1"/>
    <mergeCell ref="G2:H2"/>
  </mergeCells>
  <phoneticPr fontId="37" type="noConversion"/>
  <printOptions gridLines="1"/>
  <pageMargins left="0.25" right="0.25" top="0.75" bottom="0.75" header="0.3" footer="0.3"/>
  <pageSetup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view="pageBreakPreview" zoomScale="70" zoomScaleSheetLayoutView="70" workbookViewId="0">
      <selection activeCell="G3" sqref="G3"/>
    </sheetView>
  </sheetViews>
  <sheetFormatPr defaultRowHeight="12.75"/>
  <cols>
    <col min="1" max="1" width="7.7109375" style="214" customWidth="1"/>
    <col min="2" max="2" width="13.140625" style="214" customWidth="1"/>
    <col min="3" max="3" width="15.140625" style="214" customWidth="1"/>
    <col min="4" max="4" width="18" style="214" customWidth="1"/>
    <col min="5" max="5" width="20.5703125" style="214" customWidth="1"/>
    <col min="6" max="6" width="21.28515625" style="214" customWidth="1"/>
    <col min="7" max="7" width="15.140625" style="214" customWidth="1"/>
    <col min="8" max="8" width="15.5703125" style="214" customWidth="1"/>
    <col min="9" max="9" width="13.42578125" style="214" customWidth="1"/>
    <col min="10" max="10" width="0" style="214" hidden="1" customWidth="1"/>
    <col min="11" max="16384" width="9.140625" style="214"/>
  </cols>
  <sheetData>
    <row r="1" spans="1:10" ht="15">
      <c r="A1" s="90" t="s">
        <v>612</v>
      </c>
      <c r="B1" s="90"/>
      <c r="C1" s="93"/>
      <c r="D1" s="93"/>
      <c r="E1" s="93"/>
      <c r="F1" s="93"/>
      <c r="G1" s="585" t="s">
        <v>447</v>
      </c>
      <c r="H1" s="585"/>
    </row>
    <row r="2" spans="1:10" ht="15">
      <c r="A2" s="92" t="s">
        <v>478</v>
      </c>
      <c r="B2" s="90"/>
      <c r="C2" s="93"/>
      <c r="D2" s="93"/>
      <c r="E2" s="93"/>
      <c r="F2" s="93"/>
      <c r="G2" s="583" t="s">
        <v>1139</v>
      </c>
      <c r="H2" s="584"/>
    </row>
    <row r="3" spans="1:10" ht="15">
      <c r="A3" s="92"/>
      <c r="B3" s="92"/>
      <c r="C3" s="92"/>
      <c r="D3" s="92"/>
      <c r="E3" s="92"/>
      <c r="F3" s="92"/>
      <c r="G3" s="91"/>
      <c r="H3" s="91"/>
    </row>
    <row r="4" spans="1:10" ht="15">
      <c r="A4" s="119" t="s">
        <v>131</v>
      </c>
      <c r="B4" s="93"/>
      <c r="C4" s="93"/>
      <c r="D4" s="93"/>
      <c r="E4" s="93"/>
      <c r="F4" s="93"/>
      <c r="G4" s="92"/>
      <c r="H4" s="92"/>
    </row>
    <row r="5" spans="1:10" ht="15">
      <c r="A5" s="126" t="s">
        <v>786</v>
      </c>
      <c r="B5" s="96"/>
      <c r="C5" s="96"/>
      <c r="D5" s="96"/>
      <c r="E5" s="96"/>
      <c r="F5" s="96"/>
      <c r="G5" s="97"/>
      <c r="H5" s="97"/>
    </row>
    <row r="6" spans="1:10" ht="15">
      <c r="A6" s="93"/>
      <c r="B6" s="93"/>
      <c r="C6" s="93"/>
      <c r="D6" s="93"/>
      <c r="E6" s="93"/>
      <c r="F6" s="93"/>
      <c r="G6" s="92"/>
      <c r="H6" s="92"/>
    </row>
    <row r="7" spans="1:10" ht="15">
      <c r="A7" s="116"/>
      <c r="B7" s="116"/>
      <c r="C7" s="116"/>
      <c r="D7" s="116"/>
      <c r="E7" s="116"/>
      <c r="F7" s="116"/>
      <c r="G7" s="94"/>
      <c r="H7" s="94"/>
    </row>
    <row r="8" spans="1:10" ht="30">
      <c r="A8" s="106" t="s">
        <v>410</v>
      </c>
      <c r="B8" s="106" t="s">
        <v>198</v>
      </c>
      <c r="C8" s="106" t="s">
        <v>199</v>
      </c>
      <c r="D8" s="106" t="s">
        <v>84</v>
      </c>
      <c r="E8" s="106" t="s">
        <v>207</v>
      </c>
      <c r="F8" s="106" t="s">
        <v>200</v>
      </c>
      <c r="G8" s="95" t="s">
        <v>357</v>
      </c>
      <c r="H8" s="95" t="s">
        <v>356</v>
      </c>
      <c r="J8" s="254" t="s">
        <v>206</v>
      </c>
    </row>
    <row r="9" spans="1:10" ht="15">
      <c r="A9" s="106"/>
      <c r="B9" s="385"/>
      <c r="C9" s="385"/>
      <c r="D9" s="386"/>
      <c r="E9" s="114"/>
      <c r="F9" s="106"/>
      <c r="G9" s="95"/>
      <c r="H9" s="95"/>
      <c r="J9" s="254"/>
    </row>
    <row r="10" spans="1:10" ht="15">
      <c r="A10" s="106"/>
      <c r="B10" s="385"/>
      <c r="C10" s="385"/>
      <c r="D10" s="387"/>
      <c r="E10" s="114"/>
      <c r="F10" s="106"/>
      <c r="G10" s="95"/>
      <c r="H10" s="95"/>
      <c r="J10" s="254"/>
    </row>
    <row r="11" spans="1:10" ht="15">
      <c r="A11" s="106"/>
      <c r="B11" s="385"/>
      <c r="C11" s="385"/>
      <c r="D11" s="387"/>
      <c r="E11" s="114"/>
      <c r="F11" s="106"/>
      <c r="G11" s="95"/>
      <c r="H11" s="95"/>
      <c r="J11" s="254"/>
    </row>
    <row r="12" spans="1:10" ht="15">
      <c r="A12" s="106"/>
      <c r="B12" s="388"/>
      <c r="C12" s="388"/>
      <c r="D12" s="389"/>
      <c r="E12" s="114"/>
      <c r="F12" s="106"/>
      <c r="G12" s="95"/>
      <c r="H12" s="95"/>
      <c r="J12" s="254"/>
    </row>
    <row r="13" spans="1:10" ht="15">
      <c r="A13" s="106"/>
      <c r="B13" s="388"/>
      <c r="C13" s="388"/>
      <c r="D13" s="389"/>
      <c r="E13" s="114"/>
      <c r="F13" s="106"/>
      <c r="G13" s="95"/>
      <c r="H13" s="95"/>
      <c r="J13" s="254"/>
    </row>
    <row r="14" spans="1:10" ht="15">
      <c r="A14" s="106"/>
      <c r="B14" s="388"/>
      <c r="C14" s="388"/>
      <c r="D14" s="389"/>
      <c r="E14" s="114"/>
      <c r="F14" s="106"/>
      <c r="G14" s="95"/>
      <c r="H14" s="95"/>
      <c r="J14" s="254"/>
    </row>
    <row r="15" spans="1:10" ht="15">
      <c r="A15" s="106"/>
      <c r="B15" s="388"/>
      <c r="C15" s="388"/>
      <c r="D15" s="389"/>
      <c r="E15" s="114"/>
      <c r="F15" s="106"/>
      <c r="G15" s="95"/>
      <c r="H15" s="95"/>
      <c r="J15" s="254"/>
    </row>
    <row r="16" spans="1:10" ht="15">
      <c r="A16" s="103"/>
      <c r="B16" s="103"/>
      <c r="C16" s="103"/>
      <c r="D16" s="103"/>
      <c r="E16" s="103"/>
      <c r="F16" s="103"/>
      <c r="G16" s="4"/>
      <c r="H16" s="4"/>
    </row>
    <row r="17" spans="1:9" ht="15">
      <c r="A17" s="103"/>
      <c r="B17" s="115"/>
      <c r="C17" s="115"/>
      <c r="D17" s="115"/>
      <c r="E17" s="115"/>
      <c r="F17" s="115" t="s">
        <v>205</v>
      </c>
      <c r="G17" s="102">
        <f>SUM(G9:G16)</f>
        <v>0</v>
      </c>
      <c r="H17" s="102">
        <f>SUM(H9:H16)</f>
        <v>0</v>
      </c>
    </row>
    <row r="18" spans="1:9" ht="15">
      <c r="A18" s="252"/>
      <c r="B18" s="252"/>
      <c r="C18" s="252"/>
      <c r="D18" s="252"/>
      <c r="E18" s="252"/>
      <c r="F18" s="252"/>
      <c r="G18" s="252"/>
      <c r="H18" s="112"/>
      <c r="I18" s="112"/>
    </row>
    <row r="19" spans="1:9" ht="15">
      <c r="A19" s="253" t="s">
        <v>257</v>
      </c>
      <c r="B19" s="253"/>
      <c r="C19" s="252"/>
      <c r="D19" s="252"/>
      <c r="E19" s="252"/>
      <c r="F19" s="252"/>
      <c r="G19" s="252"/>
      <c r="H19" s="112"/>
      <c r="I19" s="112"/>
    </row>
    <row r="20" spans="1:9" ht="15">
      <c r="A20" s="253" t="s">
        <v>204</v>
      </c>
      <c r="B20" s="253"/>
      <c r="C20" s="252"/>
      <c r="D20" s="252"/>
      <c r="E20" s="252"/>
      <c r="F20" s="252"/>
      <c r="G20" s="252"/>
      <c r="H20" s="112"/>
      <c r="I20" s="112"/>
    </row>
    <row r="21" spans="1:9" ht="15">
      <c r="A21" s="253"/>
      <c r="B21" s="253"/>
      <c r="C21" s="112"/>
      <c r="D21" s="112"/>
      <c r="E21" s="112"/>
      <c r="F21" s="112"/>
      <c r="G21" s="112"/>
      <c r="H21" s="112"/>
      <c r="I21" s="112"/>
    </row>
    <row r="22" spans="1:9" ht="15">
      <c r="A22" s="253"/>
      <c r="B22" s="253"/>
      <c r="C22" s="112"/>
      <c r="D22" s="112"/>
      <c r="E22" s="112"/>
      <c r="F22" s="112"/>
      <c r="G22" s="112"/>
      <c r="H22" s="112"/>
      <c r="I22" s="112"/>
    </row>
    <row r="23" spans="1:9">
      <c r="A23" s="250"/>
      <c r="B23" s="250"/>
      <c r="C23" s="250"/>
      <c r="D23" s="250"/>
      <c r="E23" s="250"/>
      <c r="F23" s="250"/>
      <c r="G23" s="250"/>
      <c r="H23" s="250"/>
      <c r="I23" s="250"/>
    </row>
    <row r="24" spans="1:9" ht="15">
      <c r="A24" s="218" t="s">
        <v>445</v>
      </c>
      <c r="B24" s="218"/>
      <c r="C24" s="112"/>
      <c r="D24" s="112"/>
      <c r="E24" s="112"/>
      <c r="F24" s="112"/>
      <c r="G24" s="112"/>
      <c r="H24" s="112"/>
      <c r="I24" s="112"/>
    </row>
    <row r="25" spans="1:9" ht="15">
      <c r="A25" s="112"/>
      <c r="B25" s="112"/>
      <c r="C25" s="112"/>
      <c r="D25" s="112"/>
      <c r="E25" s="112"/>
      <c r="F25" s="112"/>
      <c r="G25" s="112"/>
      <c r="H25" s="112"/>
      <c r="I25" s="112"/>
    </row>
    <row r="26" spans="1:9" ht="15">
      <c r="A26" s="112"/>
      <c r="B26" s="112"/>
      <c r="C26" s="112"/>
      <c r="D26" s="112"/>
      <c r="E26" s="112"/>
      <c r="F26" s="112"/>
      <c r="G26" s="112"/>
      <c r="H26" s="112"/>
      <c r="I26" s="219"/>
    </row>
    <row r="27" spans="1:9" ht="15">
      <c r="A27" s="218"/>
      <c r="B27" s="218"/>
      <c r="C27" s="218" t="s">
        <v>278</v>
      </c>
      <c r="D27" s="218"/>
      <c r="E27" s="252"/>
      <c r="F27" s="218"/>
      <c r="G27" s="218"/>
      <c r="H27" s="112"/>
      <c r="I27" s="219"/>
    </row>
    <row r="28" spans="1:9" ht="15">
      <c r="A28" s="112"/>
      <c r="B28" s="112"/>
      <c r="C28" s="112" t="s">
        <v>127</v>
      </c>
      <c r="D28" s="112"/>
      <c r="E28" s="112"/>
      <c r="F28" s="112"/>
      <c r="G28" s="112"/>
      <c r="H28" s="112"/>
      <c r="I28" s="219"/>
    </row>
    <row r="29" spans="1:9">
      <c r="A29" s="220"/>
      <c r="B29" s="220"/>
      <c r="C29" s="220" t="s">
        <v>477</v>
      </c>
      <c r="D29" s="220"/>
      <c r="E29" s="220"/>
      <c r="F29" s="220"/>
      <c r="G29" s="220"/>
    </row>
  </sheetData>
  <mergeCells count="2">
    <mergeCell ref="G1:H1"/>
    <mergeCell ref="G2:H2"/>
  </mergeCells>
  <printOptions gridLines="1"/>
  <pageMargins left="0.25" right="0.25" top="0.75" bottom="0.75" header="0.3" footer="0.3"/>
  <pageSetup scale="75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3"/>
  <sheetViews>
    <sheetView showGridLines="0" view="pageBreakPreview" zoomScale="70" zoomScaleSheetLayoutView="70" workbookViewId="0">
      <selection activeCell="C3" sqref="C3"/>
    </sheetView>
  </sheetViews>
  <sheetFormatPr defaultRowHeight="15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6" width="13.85546875" style="21" customWidth="1"/>
    <col min="7" max="7" width="9.140625" style="21"/>
    <col min="8" max="8" width="15.28515625" style="21" bestFit="1" customWidth="1"/>
    <col min="9" max="9" width="13" style="21" bestFit="1" customWidth="1"/>
    <col min="10" max="10" width="10.7109375" style="21" bestFit="1" customWidth="1"/>
    <col min="11" max="16384" width="9.140625" style="21"/>
  </cols>
  <sheetData>
    <row r="1" spans="1:12">
      <c r="A1" s="90" t="s">
        <v>162</v>
      </c>
      <c r="B1" s="147"/>
      <c r="C1" s="585" t="s">
        <v>447</v>
      </c>
      <c r="D1" s="585"/>
      <c r="E1" s="184"/>
    </row>
    <row r="2" spans="1:12">
      <c r="A2" s="92" t="s">
        <v>478</v>
      </c>
      <c r="B2" s="147"/>
      <c r="C2" s="583" t="s">
        <v>1139</v>
      </c>
      <c r="D2" s="584"/>
      <c r="E2" s="184"/>
    </row>
    <row r="3" spans="1:12">
      <c r="A3" s="92"/>
      <c r="B3" s="147"/>
      <c r="C3" s="91"/>
      <c r="D3" s="91"/>
      <c r="E3" s="184"/>
    </row>
    <row r="4" spans="1:12" s="2" customFormat="1">
      <c r="A4" s="119" t="s">
        <v>131</v>
      </c>
      <c r="B4" s="93"/>
      <c r="C4" s="92"/>
      <c r="D4" s="92"/>
      <c r="E4" s="141"/>
      <c r="L4" s="21"/>
    </row>
    <row r="5" spans="1:12" s="2" customFormat="1">
      <c r="A5" s="126" t="s">
        <v>786</v>
      </c>
      <c r="B5" s="144"/>
      <c r="C5" s="57"/>
      <c r="D5" s="57"/>
      <c r="E5" s="141"/>
    </row>
    <row r="6" spans="1:12" s="2" customFormat="1">
      <c r="A6" s="93"/>
      <c r="B6" s="93"/>
      <c r="C6" s="92"/>
      <c r="D6" s="92"/>
      <c r="E6" s="141"/>
    </row>
    <row r="7" spans="1:12" s="6" customFormat="1">
      <c r="A7" s="116"/>
      <c r="B7" s="116"/>
      <c r="C7" s="94"/>
      <c r="D7" s="94"/>
      <c r="E7" s="185"/>
    </row>
    <row r="8" spans="1:12" s="6" customFormat="1" ht="30">
      <c r="A8" s="137" t="s">
        <v>410</v>
      </c>
      <c r="B8" s="95" t="s">
        <v>358</v>
      </c>
      <c r="C8" s="95" t="s">
        <v>357</v>
      </c>
      <c r="D8" s="95" t="s">
        <v>356</v>
      </c>
      <c r="E8" s="185"/>
    </row>
    <row r="9" spans="1:12" s="9" customFormat="1" ht="18">
      <c r="A9" s="13">
        <v>1</v>
      </c>
      <c r="B9" s="13" t="s">
        <v>403</v>
      </c>
      <c r="C9" s="98">
        <f>SUM(C10,C13,C52,C55,C56,C57,C74,C75)</f>
        <v>0</v>
      </c>
      <c r="D9" s="98">
        <f>SUM(D10,D13,D52,D55,D56,D57,D63,D70,D71,D75)</f>
        <v>0</v>
      </c>
      <c r="E9" s="186"/>
      <c r="I9" s="327"/>
      <c r="J9" s="327"/>
    </row>
    <row r="10" spans="1:12" s="9" customFormat="1" ht="18">
      <c r="A10" s="14">
        <v>1.1000000000000001</v>
      </c>
      <c r="B10" s="14" t="s">
        <v>404</v>
      </c>
      <c r="C10" s="100">
        <f>SUM(C11:C12)</f>
        <v>0</v>
      </c>
      <c r="D10" s="100">
        <f>SUM(D11:D12)</f>
        <v>0</v>
      </c>
      <c r="E10" s="186"/>
    </row>
    <row r="11" spans="1:12" s="9" customFormat="1" ht="16.5" customHeight="1">
      <c r="A11" s="16" t="s">
        <v>377</v>
      </c>
      <c r="B11" s="16" t="s">
        <v>405</v>
      </c>
      <c r="C11" s="309">
        <v>0</v>
      </c>
      <c r="D11" s="310">
        <v>0</v>
      </c>
      <c r="E11" s="186"/>
    </row>
    <row r="12" spans="1:12" ht="16.5" customHeight="1">
      <c r="A12" s="16" t="s">
        <v>378</v>
      </c>
      <c r="B12" s="16" t="s">
        <v>347</v>
      </c>
      <c r="C12" s="309"/>
      <c r="D12" s="310"/>
      <c r="E12" s="184"/>
      <c r="F12" s="9"/>
    </row>
    <row r="13" spans="1:12" ht="18">
      <c r="A13" s="14">
        <v>1.2</v>
      </c>
      <c r="B13" s="14" t="s">
        <v>406</v>
      </c>
      <c r="C13" s="100">
        <f>SUM(C14,C17,C29:C32,C35,C36,C42,C43,C44,C45,C46,C50,C51)</f>
        <v>0</v>
      </c>
      <c r="D13" s="100">
        <f>SUM(D14,D17,D29:D32,D35,D36,D42,D43,D44,D45,D46,D50,D51)</f>
        <v>0</v>
      </c>
      <c r="E13" s="184"/>
      <c r="F13" s="9"/>
    </row>
    <row r="14" spans="1:12" ht="18">
      <c r="A14" s="16" t="s">
        <v>379</v>
      </c>
      <c r="B14" s="16" t="s">
        <v>348</v>
      </c>
      <c r="C14" s="99">
        <f>SUM(C15:C16)</f>
        <v>0</v>
      </c>
      <c r="D14" s="99">
        <f>SUM(D15:D16)</f>
        <v>0</v>
      </c>
      <c r="E14" s="184"/>
      <c r="F14" s="9"/>
    </row>
    <row r="15" spans="1:12" ht="17.25" customHeight="1">
      <c r="A15" s="17" t="s">
        <v>436</v>
      </c>
      <c r="B15" s="17" t="s">
        <v>407</v>
      </c>
      <c r="C15" s="34"/>
      <c r="D15" s="35"/>
      <c r="E15" s="184"/>
      <c r="F15" s="9"/>
    </row>
    <row r="16" spans="1:12" ht="17.25" customHeight="1">
      <c r="A16" s="17" t="s">
        <v>437</v>
      </c>
      <c r="B16" s="17" t="s">
        <v>408</v>
      </c>
      <c r="C16" s="34"/>
      <c r="D16" s="35"/>
      <c r="E16" s="184"/>
      <c r="F16" s="9"/>
    </row>
    <row r="17" spans="1:8" ht="18">
      <c r="A17" s="16" t="s">
        <v>380</v>
      </c>
      <c r="B17" s="16" t="s">
        <v>349</v>
      </c>
      <c r="C17" s="99">
        <f>SUM(C18:C23,C28)</f>
        <v>0</v>
      </c>
      <c r="D17" s="99">
        <f>SUM(D18:D23,D28)</f>
        <v>0</v>
      </c>
      <c r="E17" s="184"/>
      <c r="F17" s="9"/>
    </row>
    <row r="18" spans="1:8" ht="30">
      <c r="A18" s="17" t="s">
        <v>359</v>
      </c>
      <c r="B18" s="17" t="s">
        <v>107</v>
      </c>
      <c r="C18" s="36">
        <v>0</v>
      </c>
      <c r="D18" s="441">
        <v>0</v>
      </c>
      <c r="E18" s="184"/>
      <c r="F18" s="9"/>
      <c r="G18" s="465"/>
      <c r="H18" s="464"/>
    </row>
    <row r="19" spans="1:8" ht="18">
      <c r="A19" s="17" t="s">
        <v>360</v>
      </c>
      <c r="B19" s="17" t="s">
        <v>361</v>
      </c>
      <c r="C19" s="36"/>
      <c r="D19" s="37"/>
      <c r="E19" s="184"/>
      <c r="F19" s="9"/>
    </row>
    <row r="20" spans="1:8" ht="30">
      <c r="A20" s="17" t="s">
        <v>141</v>
      </c>
      <c r="B20" s="17" t="s">
        <v>369</v>
      </c>
      <c r="C20" s="36">
        <v>0</v>
      </c>
      <c r="D20" s="441">
        <v>0</v>
      </c>
      <c r="E20" s="184"/>
      <c r="F20" s="9"/>
    </row>
    <row r="21" spans="1:8" ht="18">
      <c r="A21" s="17" t="s">
        <v>142</v>
      </c>
      <c r="B21" s="17" t="s">
        <v>362</v>
      </c>
      <c r="C21" s="36">
        <v>0</v>
      </c>
      <c r="D21" s="441">
        <v>0</v>
      </c>
      <c r="E21" s="184"/>
      <c r="F21" s="9"/>
    </row>
    <row r="22" spans="1:8" ht="18">
      <c r="A22" s="17" t="s">
        <v>143</v>
      </c>
      <c r="B22" s="17" t="s">
        <v>363</v>
      </c>
      <c r="C22" s="36"/>
      <c r="D22" s="38"/>
      <c r="E22" s="184"/>
      <c r="F22" s="9"/>
    </row>
    <row r="23" spans="1:8" ht="18">
      <c r="A23" s="17" t="s">
        <v>144</v>
      </c>
      <c r="B23" s="17" t="s">
        <v>364</v>
      </c>
      <c r="C23" s="150">
        <f>SUM(C24:C27)</f>
        <v>0</v>
      </c>
      <c r="D23" s="150">
        <f>SUM(D24:D27)</f>
        <v>0</v>
      </c>
      <c r="E23" s="184"/>
      <c r="F23" s="9"/>
    </row>
    <row r="24" spans="1:8" ht="16.5" customHeight="1">
      <c r="A24" s="18" t="s">
        <v>145</v>
      </c>
      <c r="B24" s="18" t="s">
        <v>365</v>
      </c>
      <c r="C24" s="36">
        <v>0</v>
      </c>
      <c r="D24" s="441">
        <v>0</v>
      </c>
      <c r="E24" s="184"/>
      <c r="F24" s="9"/>
    </row>
    <row r="25" spans="1:8" ht="16.5" customHeight="1">
      <c r="A25" s="18" t="s">
        <v>146</v>
      </c>
      <c r="B25" s="18" t="s">
        <v>366</v>
      </c>
      <c r="C25" s="36">
        <v>0</v>
      </c>
      <c r="D25" s="441">
        <v>0</v>
      </c>
      <c r="E25" s="184"/>
      <c r="F25" s="9"/>
    </row>
    <row r="26" spans="1:8" ht="16.5" customHeight="1">
      <c r="A26" s="18" t="s">
        <v>147</v>
      </c>
      <c r="B26" s="18" t="s">
        <v>367</v>
      </c>
      <c r="C26" s="36">
        <v>0</v>
      </c>
      <c r="D26" s="441">
        <v>0</v>
      </c>
      <c r="E26" s="184"/>
      <c r="F26" s="9"/>
    </row>
    <row r="27" spans="1:8" ht="16.5" customHeight="1">
      <c r="A27" s="18" t="s">
        <v>148</v>
      </c>
      <c r="B27" s="18" t="s">
        <v>370</v>
      </c>
      <c r="C27" s="36">
        <v>0</v>
      </c>
      <c r="D27" s="441">
        <v>0</v>
      </c>
      <c r="E27" s="184"/>
      <c r="F27" s="9"/>
    </row>
    <row r="28" spans="1:8" ht="18">
      <c r="A28" s="17" t="s">
        <v>149</v>
      </c>
      <c r="B28" s="17" t="s">
        <v>368</v>
      </c>
      <c r="C28" s="36"/>
      <c r="D28" s="39"/>
      <c r="E28" s="184"/>
      <c r="F28" s="9"/>
    </row>
    <row r="29" spans="1:8" ht="18">
      <c r="A29" s="16" t="s">
        <v>381</v>
      </c>
      <c r="B29" s="16" t="s">
        <v>350</v>
      </c>
      <c r="C29" s="309">
        <v>0</v>
      </c>
      <c r="D29" s="310">
        <v>0</v>
      </c>
      <c r="E29" s="184"/>
      <c r="F29" s="9"/>
    </row>
    <row r="30" spans="1:8" ht="18">
      <c r="A30" s="16" t="s">
        <v>382</v>
      </c>
      <c r="B30" s="16" t="s">
        <v>351</v>
      </c>
      <c r="C30" s="32"/>
      <c r="D30" s="33"/>
      <c r="E30" s="184"/>
      <c r="F30" s="9"/>
    </row>
    <row r="31" spans="1:8" ht="18">
      <c r="A31" s="16" t="s">
        <v>383</v>
      </c>
      <c r="B31" s="16" t="s">
        <v>352</v>
      </c>
      <c r="C31" s="32"/>
      <c r="D31" s="33"/>
      <c r="E31" s="184"/>
      <c r="F31" s="9"/>
    </row>
    <row r="32" spans="1:8" ht="30">
      <c r="A32" s="16" t="s">
        <v>384</v>
      </c>
      <c r="B32" s="16" t="s">
        <v>409</v>
      </c>
      <c r="C32" s="99">
        <f>SUM(C33:C34)</f>
        <v>0</v>
      </c>
      <c r="D32" s="99">
        <f>SUM(D33:D34)</f>
        <v>0</v>
      </c>
      <c r="E32" s="184"/>
      <c r="F32" s="9"/>
    </row>
    <row r="33" spans="1:6" ht="18">
      <c r="A33" s="17" t="s">
        <v>150</v>
      </c>
      <c r="B33" s="17" t="s">
        <v>402</v>
      </c>
      <c r="C33" s="309">
        <v>0</v>
      </c>
      <c r="D33" s="310">
        <v>0</v>
      </c>
      <c r="E33" s="184"/>
      <c r="F33" s="9"/>
    </row>
    <row r="34" spans="1:6" ht="18">
      <c r="A34" s="17" t="s">
        <v>151</v>
      </c>
      <c r="B34" s="17" t="s">
        <v>401</v>
      </c>
      <c r="C34" s="309"/>
      <c r="D34" s="310"/>
      <c r="E34" s="184"/>
      <c r="F34" s="9"/>
    </row>
    <row r="35" spans="1:6" ht="18">
      <c r="A35" s="16" t="s">
        <v>385</v>
      </c>
      <c r="B35" s="16" t="s">
        <v>395</v>
      </c>
      <c r="C35" s="309">
        <v>0</v>
      </c>
      <c r="D35" s="310">
        <v>0</v>
      </c>
      <c r="E35" s="184"/>
      <c r="F35" s="9"/>
    </row>
    <row r="36" spans="1:6" ht="18">
      <c r="A36" s="16" t="s">
        <v>386</v>
      </c>
      <c r="B36" s="16" t="s">
        <v>215</v>
      </c>
      <c r="C36" s="99">
        <f>SUM(C37:C41)</f>
        <v>0</v>
      </c>
      <c r="D36" s="99">
        <f>SUM(D37:D41)</f>
        <v>0</v>
      </c>
      <c r="E36" s="184"/>
      <c r="F36" s="9"/>
    </row>
    <row r="37" spans="1:6" ht="18">
      <c r="A37" s="17" t="s">
        <v>212</v>
      </c>
      <c r="B37" s="17" t="s">
        <v>216</v>
      </c>
      <c r="C37" s="309">
        <v>0</v>
      </c>
      <c r="D37" s="309">
        <v>0</v>
      </c>
      <c r="E37" s="184"/>
      <c r="F37" s="9"/>
    </row>
    <row r="38" spans="1:6" ht="18">
      <c r="A38" s="17" t="s">
        <v>213</v>
      </c>
      <c r="B38" s="17" t="s">
        <v>217</v>
      </c>
      <c r="C38" s="309">
        <v>0</v>
      </c>
      <c r="D38" s="309"/>
      <c r="E38" s="184"/>
      <c r="F38" s="9"/>
    </row>
    <row r="39" spans="1:6" ht="18">
      <c r="A39" s="17" t="s">
        <v>214</v>
      </c>
      <c r="B39" s="17" t="s">
        <v>220</v>
      </c>
      <c r="C39" s="309"/>
      <c r="D39" s="310"/>
      <c r="E39" s="184"/>
      <c r="F39" s="9"/>
    </row>
    <row r="40" spans="1:6" ht="18">
      <c r="A40" s="17" t="s">
        <v>219</v>
      </c>
      <c r="B40" s="17" t="s">
        <v>221</v>
      </c>
      <c r="C40" s="309"/>
      <c r="D40" s="310"/>
      <c r="E40" s="184"/>
      <c r="F40" s="9"/>
    </row>
    <row r="41" spans="1:6" ht="18">
      <c r="A41" s="17" t="s">
        <v>222</v>
      </c>
      <c r="B41" s="17" t="s">
        <v>218</v>
      </c>
      <c r="C41" s="309">
        <v>0</v>
      </c>
      <c r="D41" s="310">
        <v>0</v>
      </c>
      <c r="E41" s="184"/>
      <c r="F41" s="9"/>
    </row>
    <row r="42" spans="1:6" ht="30">
      <c r="A42" s="16" t="s">
        <v>387</v>
      </c>
      <c r="B42" s="16" t="s">
        <v>375</v>
      </c>
      <c r="C42" s="309"/>
      <c r="D42" s="310"/>
      <c r="E42" s="184"/>
      <c r="F42" s="9"/>
    </row>
    <row r="43" spans="1:6" ht="18">
      <c r="A43" s="16" t="s">
        <v>388</v>
      </c>
      <c r="B43" s="16" t="s">
        <v>371</v>
      </c>
      <c r="C43" s="309">
        <v>0</v>
      </c>
      <c r="D43" s="310">
        <v>0</v>
      </c>
      <c r="E43" s="184"/>
      <c r="F43" s="9"/>
    </row>
    <row r="44" spans="1:6" ht="18">
      <c r="A44" s="16" t="s">
        <v>389</v>
      </c>
      <c r="B44" s="16" t="s">
        <v>372</v>
      </c>
      <c r="C44" s="309">
        <v>0</v>
      </c>
      <c r="D44" s="310">
        <v>0</v>
      </c>
      <c r="E44" s="184"/>
      <c r="F44" s="9"/>
    </row>
    <row r="45" spans="1:6" ht="18">
      <c r="A45" s="16" t="s">
        <v>390</v>
      </c>
      <c r="B45" s="16" t="s">
        <v>373</v>
      </c>
      <c r="C45" s="32"/>
      <c r="D45" s="33"/>
      <c r="E45" s="184"/>
      <c r="F45" s="9"/>
    </row>
    <row r="46" spans="1:6" ht="18">
      <c r="A46" s="16" t="s">
        <v>391</v>
      </c>
      <c r="B46" s="16" t="s">
        <v>156</v>
      </c>
      <c r="C46" s="99">
        <f>SUM(C47:C49)</f>
        <v>0</v>
      </c>
      <c r="D46" s="99">
        <f>SUM(D47:D49)</f>
        <v>0</v>
      </c>
      <c r="E46" s="184"/>
      <c r="F46" s="9"/>
    </row>
    <row r="47" spans="1:6" ht="18">
      <c r="A47" s="113" t="s">
        <v>227</v>
      </c>
      <c r="B47" s="113" t="s">
        <v>230</v>
      </c>
      <c r="C47" s="309">
        <v>0</v>
      </c>
      <c r="D47" s="310">
        <v>0</v>
      </c>
      <c r="E47" s="184"/>
      <c r="F47" s="9"/>
    </row>
    <row r="48" spans="1:6" ht="18">
      <c r="A48" s="113" t="s">
        <v>228</v>
      </c>
      <c r="B48" s="113" t="s">
        <v>229</v>
      </c>
      <c r="C48" s="309">
        <v>0</v>
      </c>
      <c r="D48" s="310"/>
      <c r="E48" s="184"/>
      <c r="F48" s="9"/>
    </row>
    <row r="49" spans="1:16" ht="18">
      <c r="A49" s="113" t="s">
        <v>231</v>
      </c>
      <c r="B49" s="113" t="s">
        <v>232</v>
      </c>
      <c r="C49" s="309">
        <v>0</v>
      </c>
      <c r="D49" s="310"/>
      <c r="E49" s="184"/>
      <c r="F49" s="9"/>
    </row>
    <row r="50" spans="1:16" ht="26.25" customHeight="1">
      <c r="A50" s="16" t="s">
        <v>392</v>
      </c>
      <c r="B50" s="16" t="s">
        <v>376</v>
      </c>
      <c r="C50" s="32"/>
      <c r="D50" s="33"/>
      <c r="E50" s="184"/>
      <c r="F50" s="9"/>
    </row>
    <row r="51" spans="1:16" ht="18">
      <c r="A51" s="16" t="s">
        <v>393</v>
      </c>
      <c r="B51" s="16" t="s">
        <v>353</v>
      </c>
      <c r="C51" s="309">
        <v>0</v>
      </c>
      <c r="D51" s="310">
        <v>0</v>
      </c>
      <c r="E51" s="184"/>
      <c r="F51" s="9"/>
    </row>
    <row r="52" spans="1:16" ht="30">
      <c r="A52" s="14">
        <v>1.3</v>
      </c>
      <c r="B52" s="103" t="s">
        <v>260</v>
      </c>
      <c r="C52" s="100">
        <f>SUM(C53:C54)</f>
        <v>0</v>
      </c>
      <c r="D52" s="100">
        <f>SUM(D53:D54)</f>
        <v>0</v>
      </c>
      <c r="E52" s="184"/>
      <c r="F52" s="9"/>
    </row>
    <row r="53" spans="1:16" ht="30">
      <c r="A53" s="16" t="s">
        <v>396</v>
      </c>
      <c r="B53" s="16" t="s">
        <v>614</v>
      </c>
      <c r="C53" s="309">
        <v>0</v>
      </c>
      <c r="D53" s="310">
        <v>0</v>
      </c>
      <c r="E53" s="184"/>
      <c r="F53" s="9"/>
      <c r="P53" s="358"/>
    </row>
    <row r="54" spans="1:16" ht="18">
      <c r="A54" s="16" t="s">
        <v>397</v>
      </c>
      <c r="B54" s="16" t="s">
        <v>394</v>
      </c>
      <c r="C54" s="32"/>
      <c r="D54" s="33"/>
      <c r="E54" s="184"/>
      <c r="F54" s="9"/>
    </row>
    <row r="55" spans="1:16" ht="18">
      <c r="A55" s="14">
        <v>1.4</v>
      </c>
      <c r="B55" s="14" t="s">
        <v>262</v>
      </c>
      <c r="C55" s="32"/>
      <c r="D55" s="33"/>
      <c r="E55" s="184"/>
      <c r="F55" s="9"/>
    </row>
    <row r="56" spans="1:16" ht="18">
      <c r="A56" s="14">
        <v>1.5</v>
      </c>
      <c r="B56" s="14" t="s">
        <v>354</v>
      </c>
      <c r="C56" s="36"/>
      <c r="D56" s="38"/>
      <c r="E56" s="184"/>
      <c r="F56" s="9"/>
    </row>
    <row r="57" spans="1:16" ht="18">
      <c r="A57" s="14">
        <v>1.6</v>
      </c>
      <c r="B57" s="43" t="s">
        <v>355</v>
      </c>
      <c r="C57" s="100">
        <f>SUM(C58:C62)</f>
        <v>0</v>
      </c>
      <c r="D57" s="100">
        <f>SUM(D58:D62)</f>
        <v>0</v>
      </c>
      <c r="E57" s="184"/>
      <c r="F57" s="9"/>
    </row>
    <row r="58" spans="1:16" ht="18">
      <c r="A58" s="16" t="s">
        <v>157</v>
      </c>
      <c r="B58" s="44" t="s">
        <v>398</v>
      </c>
      <c r="C58" s="36">
        <v>0</v>
      </c>
      <c r="D58" s="36">
        <v>0</v>
      </c>
      <c r="E58" s="184"/>
      <c r="F58" s="9"/>
    </row>
    <row r="59" spans="1:16" ht="30">
      <c r="A59" s="16" t="s">
        <v>158</v>
      </c>
      <c r="B59" s="44" t="s">
        <v>400</v>
      </c>
      <c r="C59" s="36"/>
      <c r="D59" s="38"/>
      <c r="E59" s="184"/>
      <c r="F59" s="9"/>
    </row>
    <row r="60" spans="1:16" ht="18">
      <c r="A60" s="16" t="s">
        <v>159</v>
      </c>
      <c r="B60" s="44" t="s">
        <v>399</v>
      </c>
      <c r="C60" s="38"/>
      <c r="D60" s="38"/>
      <c r="E60" s="184"/>
      <c r="F60" s="9"/>
    </row>
    <row r="61" spans="1:16" ht="18">
      <c r="A61" s="16" t="s">
        <v>160</v>
      </c>
      <c r="B61" s="44" t="s">
        <v>374</v>
      </c>
      <c r="C61" s="36">
        <v>0</v>
      </c>
      <c r="D61" s="371">
        <v>0</v>
      </c>
      <c r="E61" s="184"/>
      <c r="F61" s="9"/>
    </row>
    <row r="62" spans="1:16" ht="18">
      <c r="A62" s="16" t="s">
        <v>195</v>
      </c>
      <c r="B62" s="244" t="s">
        <v>196</v>
      </c>
      <c r="C62" s="36"/>
      <c r="D62" s="245"/>
      <c r="E62" s="184"/>
      <c r="F62" s="9"/>
    </row>
    <row r="63" spans="1:16" ht="18">
      <c r="A63" s="13">
        <v>2</v>
      </c>
      <c r="B63" s="45" t="s">
        <v>444</v>
      </c>
      <c r="C63" s="291"/>
      <c r="D63" s="151">
        <f>SUM(D64:D69)</f>
        <v>0</v>
      </c>
      <c r="E63" s="184"/>
      <c r="F63" s="9"/>
    </row>
    <row r="64" spans="1:16" ht="18">
      <c r="A64" s="15">
        <v>2.1</v>
      </c>
      <c r="B64" s="46" t="s">
        <v>438</v>
      </c>
      <c r="C64" s="291"/>
      <c r="D64" s="40"/>
      <c r="E64" s="184"/>
      <c r="F64" s="9"/>
    </row>
    <row r="65" spans="1:6" ht="18">
      <c r="A65" s="15">
        <v>2.2000000000000002</v>
      </c>
      <c r="B65" s="46" t="s">
        <v>442</v>
      </c>
      <c r="C65" s="293"/>
      <c r="D65" s="41"/>
      <c r="E65" s="184"/>
      <c r="F65" s="9"/>
    </row>
    <row r="66" spans="1:6" ht="18">
      <c r="A66" s="15">
        <v>2.2999999999999998</v>
      </c>
      <c r="B66" s="46" t="s">
        <v>441</v>
      </c>
      <c r="C66" s="293"/>
      <c r="D66" s="41"/>
      <c r="E66" s="184"/>
      <c r="F66" s="9"/>
    </row>
    <row r="67" spans="1:6" ht="18">
      <c r="A67" s="15">
        <v>2.4</v>
      </c>
      <c r="B67" s="46" t="s">
        <v>443</v>
      </c>
      <c r="C67" s="293"/>
      <c r="D67" s="41"/>
      <c r="E67" s="184"/>
      <c r="F67" s="9"/>
    </row>
    <row r="68" spans="1:6" ht="18">
      <c r="A68" s="15">
        <v>2.5</v>
      </c>
      <c r="B68" s="46" t="s">
        <v>439</v>
      </c>
      <c r="C68" s="293"/>
      <c r="D68" s="41"/>
      <c r="E68" s="184"/>
      <c r="F68" s="9"/>
    </row>
    <row r="69" spans="1:6" ht="18">
      <c r="A69" s="15">
        <v>2.6</v>
      </c>
      <c r="B69" s="46" t="s">
        <v>440</v>
      </c>
      <c r="C69" s="293"/>
      <c r="D69" s="41"/>
      <c r="E69" s="184"/>
      <c r="F69" s="9"/>
    </row>
    <row r="70" spans="1:6" s="2" customFormat="1" ht="18">
      <c r="A70" s="13">
        <v>3</v>
      </c>
      <c r="B70" s="289" t="s">
        <v>295</v>
      </c>
      <c r="C70" s="292"/>
      <c r="D70" s="290"/>
      <c r="E70" s="136"/>
      <c r="F70" s="9"/>
    </row>
    <row r="71" spans="1:6" s="2" customFormat="1" ht="18">
      <c r="A71" s="13">
        <v>4</v>
      </c>
      <c r="B71" s="13" t="s">
        <v>109</v>
      </c>
      <c r="C71" s="292">
        <f>SUM(C72:C73)</f>
        <v>0</v>
      </c>
      <c r="D71" s="101">
        <f>SUM(D72:D73)</f>
        <v>0</v>
      </c>
      <c r="E71" s="136"/>
      <c r="F71" s="9"/>
    </row>
    <row r="72" spans="1:6" s="2" customFormat="1" ht="18">
      <c r="A72" s="15">
        <v>4.0999999999999996</v>
      </c>
      <c r="B72" s="15" t="s">
        <v>110</v>
      </c>
      <c r="C72" s="8"/>
      <c r="D72" s="8"/>
      <c r="E72" s="136"/>
      <c r="F72" s="9"/>
    </row>
    <row r="73" spans="1:6" s="2" customFormat="1" ht="18">
      <c r="A73" s="15">
        <v>4.2</v>
      </c>
      <c r="B73" s="15" t="s">
        <v>111</v>
      </c>
      <c r="C73" s="8"/>
      <c r="D73" s="8"/>
      <c r="E73" s="136"/>
      <c r="F73" s="9"/>
    </row>
    <row r="74" spans="1:6" s="2" customFormat="1" ht="18">
      <c r="A74" s="13">
        <v>5</v>
      </c>
      <c r="B74" s="288" t="s">
        <v>139</v>
      </c>
      <c r="C74" s="8"/>
      <c r="D74" s="101"/>
      <c r="E74" s="136"/>
      <c r="F74" s="9"/>
    </row>
    <row r="75" spans="1:6" s="2" customFormat="1" ht="30">
      <c r="A75" s="13">
        <v>6</v>
      </c>
      <c r="B75" s="288" t="s">
        <v>302</v>
      </c>
      <c r="C75" s="100">
        <f>SUM(C76:C81)</f>
        <v>0</v>
      </c>
      <c r="D75" s="100">
        <f>SUM(D76:D81)</f>
        <v>0</v>
      </c>
      <c r="E75" s="136"/>
      <c r="F75" s="9"/>
    </row>
    <row r="76" spans="1:6" s="2" customFormat="1" ht="18">
      <c r="A76" s="15">
        <v>6.1</v>
      </c>
      <c r="B76" s="15" t="s">
        <v>414</v>
      </c>
      <c r="C76" s="8"/>
      <c r="D76" s="8"/>
      <c r="E76" s="136"/>
      <c r="F76" s="9"/>
    </row>
    <row r="77" spans="1:6" s="2" customFormat="1" ht="18">
      <c r="A77" s="15">
        <v>6.2</v>
      </c>
      <c r="B77" s="15" t="s">
        <v>416</v>
      </c>
      <c r="C77" s="8"/>
      <c r="D77" s="8"/>
      <c r="E77" s="136"/>
      <c r="F77" s="9"/>
    </row>
    <row r="78" spans="1:6" s="2" customFormat="1" ht="18">
      <c r="A78" s="15">
        <v>6.3</v>
      </c>
      <c r="B78" s="15" t="s">
        <v>415</v>
      </c>
      <c r="C78" s="8"/>
      <c r="D78" s="8"/>
      <c r="E78" s="136"/>
      <c r="F78" s="9"/>
    </row>
    <row r="79" spans="1:6" s="2" customFormat="1" ht="18">
      <c r="A79" s="15">
        <v>6.4</v>
      </c>
      <c r="B79" s="15" t="s">
        <v>303</v>
      </c>
      <c r="C79" s="8"/>
      <c r="D79" s="8"/>
      <c r="E79" s="136"/>
      <c r="F79" s="9"/>
    </row>
    <row r="80" spans="1:6" s="2" customFormat="1" ht="18">
      <c r="A80" s="15">
        <v>6.5</v>
      </c>
      <c r="B80" s="15" t="s">
        <v>304</v>
      </c>
      <c r="C80" s="8"/>
      <c r="D80" s="8"/>
      <c r="E80" s="136"/>
      <c r="F80" s="9"/>
    </row>
    <row r="81" spans="1:9" s="2" customFormat="1">
      <c r="A81" s="15">
        <v>6.6</v>
      </c>
      <c r="B81" s="15" t="s">
        <v>355</v>
      </c>
      <c r="C81" s="8"/>
      <c r="D81" s="8"/>
      <c r="E81" s="136"/>
    </row>
    <row r="82" spans="1:9" s="22" customFormat="1" ht="12.75"/>
    <row r="83" spans="1:9" s="22" customFormat="1" ht="12.75"/>
    <row r="84" spans="1:9" s="22" customFormat="1" ht="12.75"/>
    <row r="85" spans="1:9" s="2" customFormat="1">
      <c r="A85" s="82" t="s">
        <v>445</v>
      </c>
      <c r="E85" s="5"/>
    </row>
    <row r="86" spans="1:9" s="2" customFormat="1">
      <c r="E86"/>
      <c r="F86"/>
      <c r="G86"/>
      <c r="H86"/>
      <c r="I86"/>
    </row>
    <row r="87" spans="1:9" s="2" customFormat="1">
      <c r="D87" s="12"/>
      <c r="E87"/>
      <c r="F87"/>
      <c r="G87"/>
      <c r="H87"/>
      <c r="I87"/>
    </row>
    <row r="88" spans="1:9" s="2" customFormat="1">
      <c r="A88"/>
      <c r="B88" s="82" t="s">
        <v>128</v>
      </c>
      <c r="D88" s="12"/>
      <c r="E88"/>
      <c r="F88"/>
      <c r="G88"/>
      <c r="H88"/>
      <c r="I88"/>
    </row>
    <row r="89" spans="1:9" s="2" customFormat="1">
      <c r="A89"/>
      <c r="B89" s="2" t="s">
        <v>127</v>
      </c>
      <c r="D89" s="12"/>
      <c r="E89"/>
      <c r="F89"/>
      <c r="G89"/>
      <c r="H89"/>
      <c r="I89"/>
    </row>
    <row r="90" spans="1:9" customFormat="1" ht="12.75">
      <c r="B90" s="77" t="s">
        <v>477</v>
      </c>
    </row>
    <row r="91" spans="1:9" s="2" customFormat="1">
      <c r="A91" s="11"/>
    </row>
    <row r="92" spans="1:9" s="22" customFormat="1" ht="12.75"/>
    <row r="93" spans="1:9" s="22" customFormat="1" ht="12.75"/>
  </sheetData>
  <mergeCells count="2">
    <mergeCell ref="C1:D1"/>
    <mergeCell ref="C2:D2"/>
  </mergeCells>
  <phoneticPr fontId="37" type="noConversion"/>
  <printOptions gridLines="1"/>
  <pageMargins left="1" right="1" top="1" bottom="1" header="0.5" footer="0.5"/>
  <pageSetup paperSize="9" scale="6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15</vt:i4>
      </vt:variant>
    </vt:vector>
  </HeadingPairs>
  <TitlesOfParts>
    <vt:vector size="39" baseType="lpstr">
      <vt:lpstr>ფორმა N1 </vt:lpstr>
      <vt:lpstr>ფორმა N2</vt:lpstr>
      <vt:lpstr>ფორმა N3</vt:lpstr>
      <vt:lpstr>ფორმა N4 </vt:lpstr>
      <vt:lpstr>ფორმა N4.1 </vt:lpstr>
      <vt:lpstr>ფორმა 4.2 </vt:lpstr>
      <vt:lpstr>ფორმა N4.3</vt:lpstr>
      <vt:lpstr>ფორმა 4.4</vt:lpstr>
      <vt:lpstr>ფორმა N5 </vt:lpstr>
      <vt:lpstr>ფორმა N5.1</vt:lpstr>
      <vt:lpstr>ფორმა N 6</vt:lpstr>
      <vt:lpstr>ფორმა N6.1</vt:lpstr>
      <vt:lpstr>ფორმა N7  </vt:lpstr>
      <vt:lpstr>ფორმა N8</vt:lpstr>
      <vt:lpstr>ფორმა N 8.1 </vt:lpstr>
      <vt:lpstr>ფორმა N9</vt:lpstr>
      <vt:lpstr>ფორმა N9.1</vt:lpstr>
      <vt:lpstr>ფორმა N9.2</vt:lpstr>
      <vt:lpstr>ფორმა 9.3</vt:lpstr>
      <vt:lpstr>ფორმა 9.4 </vt:lpstr>
      <vt:lpstr>ფორმა 9.5</vt:lpstr>
      <vt:lpstr>ფორმა 9.6</vt:lpstr>
      <vt:lpstr>ფორმა 9.7 </vt:lpstr>
      <vt:lpstr>ფორმა N9.7.1</vt:lpstr>
      <vt:lpstr>'ფორმა 4.4'!Print_Area</vt:lpstr>
      <vt:lpstr>'ფორმა 9.5'!Print_Area</vt:lpstr>
      <vt:lpstr>'ფორმა 9.6'!Print_Area</vt:lpstr>
      <vt:lpstr>'ფორმა 9.7 '!Print_Area</vt:lpstr>
      <vt:lpstr>'ფორმა N 8.1 '!Print_Area</vt:lpstr>
      <vt:lpstr>'ფორმა N1 '!Print_Area</vt:lpstr>
      <vt:lpstr>'ფორმა N2'!Print_Area</vt:lpstr>
      <vt:lpstr>'ფორმა N3'!Print_Area</vt:lpstr>
      <vt:lpstr>'ფორმა N4 '!Print_Area</vt:lpstr>
      <vt:lpstr>'ფორმა N5 '!Print_Area</vt:lpstr>
      <vt:lpstr>'ფორმა N7  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2013-08-12T10:36:23Z</cp:lastPrinted>
  <dcterms:created xsi:type="dcterms:W3CDTF">2011-12-27T13:20:18Z</dcterms:created>
  <dcterms:modified xsi:type="dcterms:W3CDTF">2016-04-20T06:57:02Z</dcterms:modified>
</cp:coreProperties>
</file>