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3410" windowHeight="7275" tabRatio="954" activeTab="5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49" r:id="rId6"/>
    <sheet name="ფორმა N4.3" sheetId="51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46" r:id="rId16"/>
    <sheet name="ფორმა N9.1" sheetId="43" r:id="rId17"/>
    <sheet name="ფორმა N9.2" sheetId="44" r:id="rId18"/>
    <sheet name="ფორმა 9.3" sheetId="25" r:id="rId19"/>
    <sheet name="ფორმა 9.4" sheetId="50" r:id="rId20"/>
    <sheet name="ფორმა 9.5" sheetId="5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5" hidden="1">'ფორმა 4.2'!$A$7:$I$210</definedName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N4.1'!$B$9:$D$14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5">#REF!</definedName>
    <definedName name="Date" localSheetId="7">#REF!</definedName>
    <definedName name="Date" localSheetId="18">#REF!</definedName>
    <definedName name="Date" localSheetId="19">#REF!</definedName>
    <definedName name="Date" localSheetId="20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6">#REF!</definedName>
    <definedName name="Date" localSheetId="9">#REF!</definedName>
    <definedName name="Date" localSheetId="11">#REF!</definedName>
    <definedName name="Date" localSheetId="15">#REF!</definedName>
    <definedName name="Date" localSheetId="16">#REF!</definedName>
    <definedName name="Date" localSheetId="17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9.5'!$A$1:$L$22</definedName>
    <definedName name="_xlnm.Print_Area" localSheetId="21">'ფორმა 9.6'!$A$1:$I$35</definedName>
    <definedName name="_xlnm.Print_Area" localSheetId="14">'ფორმა N 8.1'!$A$1:$H$23</definedName>
    <definedName name="_xlnm.Print_Area" localSheetId="22">'ფორმა N 9.7'!$A$1:$I$34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N4.1'!$A$1:$E$29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N9.1'!$A$1:$I$24</definedName>
    <definedName name="_xlnm.Print_Area" localSheetId="17">'ფორმა N9.2'!$A$1:$J$24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A5" i="52" l="1"/>
  <c r="H15" i="51"/>
  <c r="G15" i="51"/>
  <c r="A4" i="51"/>
  <c r="A4" i="50"/>
  <c r="I210" i="49"/>
  <c r="H210" i="49"/>
  <c r="G210" i="49"/>
  <c r="A4" i="49"/>
  <c r="B9" i="46" l="1"/>
  <c r="I24" i="35" l="1"/>
  <c r="G12" i="18" l="1"/>
  <c r="J39" i="46"/>
  <c r="I39" i="46"/>
  <c r="G39" i="46"/>
  <c r="F39" i="46"/>
  <c r="E39" i="46"/>
  <c r="D39" i="46"/>
  <c r="C39" i="46"/>
  <c r="B39" i="46"/>
  <c r="J36" i="46"/>
  <c r="I36" i="46"/>
  <c r="G36" i="46"/>
  <c r="F36" i="46"/>
  <c r="E36" i="46"/>
  <c r="D36" i="46"/>
  <c r="C36" i="46"/>
  <c r="B36" i="46"/>
  <c r="J32" i="46"/>
  <c r="I32" i="46"/>
  <c r="G32" i="46"/>
  <c r="F32" i="46"/>
  <c r="E32" i="46"/>
  <c r="D32" i="46"/>
  <c r="C32" i="46"/>
  <c r="B32" i="46"/>
  <c r="J24" i="46"/>
  <c r="I24" i="46"/>
  <c r="G24" i="46"/>
  <c r="F24" i="46"/>
  <c r="E24" i="46"/>
  <c r="D24" i="46"/>
  <c r="C24" i="46"/>
  <c r="B24" i="46"/>
  <c r="J23" i="46"/>
  <c r="J21" i="46"/>
  <c r="J19" i="46" s="1"/>
  <c r="J17" i="46" s="1"/>
  <c r="I21" i="46"/>
  <c r="I19" i="46" s="1"/>
  <c r="I17" i="46" s="1"/>
  <c r="H19" i="46"/>
  <c r="G19" i="46"/>
  <c r="F19" i="46"/>
  <c r="F17" i="46" s="1"/>
  <c r="F9" i="46" s="1"/>
  <c r="E19" i="46"/>
  <c r="E17" i="46" s="1"/>
  <c r="D19" i="46"/>
  <c r="D17" i="46" s="1"/>
  <c r="C19" i="46"/>
  <c r="H17" i="46"/>
  <c r="G17" i="46"/>
  <c r="C17" i="46"/>
  <c r="J16" i="46"/>
  <c r="J15" i="46"/>
  <c r="I14" i="46"/>
  <c r="H14" i="46"/>
  <c r="G14" i="46"/>
  <c r="F14" i="46"/>
  <c r="E14" i="46"/>
  <c r="D14" i="46"/>
  <c r="C14" i="46"/>
  <c r="J12" i="46"/>
  <c r="J10" i="46" s="1"/>
  <c r="I10" i="46"/>
  <c r="H10" i="46"/>
  <c r="G10" i="46"/>
  <c r="G9" i="46" s="1"/>
  <c r="F10" i="46"/>
  <c r="E10" i="46"/>
  <c r="D10" i="46"/>
  <c r="A4" i="46"/>
  <c r="A4" i="44"/>
  <c r="A4" i="43"/>
  <c r="I11" i="9"/>
  <c r="I12" i="9"/>
  <c r="I13" i="9"/>
  <c r="I14" i="9"/>
  <c r="I10" i="9"/>
  <c r="D75" i="8"/>
  <c r="C75" i="8"/>
  <c r="H9" i="46" l="1"/>
  <c r="I9" i="46"/>
  <c r="J14" i="46"/>
  <c r="J9" i="46" s="1"/>
  <c r="D9" i="46"/>
  <c r="E9" i="46"/>
  <c r="C9" i="46"/>
  <c r="D26" i="7" l="1"/>
  <c r="C26" i="7"/>
  <c r="D26" i="3"/>
  <c r="D25" i="3" s="1"/>
  <c r="C26" i="3"/>
  <c r="C25" i="3" s="1"/>
  <c r="D17" i="28" l="1"/>
  <c r="C17" i="28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C46" i="8"/>
  <c r="C36" i="8"/>
  <c r="A5" i="39" l="1"/>
  <c r="A4" i="39"/>
  <c r="D14" i="8"/>
  <c r="D46" i="8"/>
  <c r="D36" i="8"/>
  <c r="A4" i="35" l="1"/>
  <c r="H34" i="34" l="1"/>
  <c r="G34" i="34"/>
  <c r="A4" i="34"/>
  <c r="A5" i="28" l="1"/>
  <c r="D57" i="8"/>
  <c r="C57" i="8"/>
  <c r="D25" i="27"/>
  <c r="C25" i="27"/>
  <c r="A5" i="27"/>
  <c r="D15" i="26"/>
  <c r="C15" i="26"/>
  <c r="A5" i="26"/>
  <c r="A4" i="18" l="1"/>
  <c r="A5" i="3" l="1"/>
  <c r="D52" i="8" l="1"/>
  <c r="C52" i="8"/>
  <c r="A5" i="9" l="1"/>
  <c r="A5" i="12"/>
  <c r="A6" i="5"/>
  <c r="A5" i="8"/>
  <c r="A5" i="7"/>
  <c r="C64" i="12" l="1"/>
  <c r="D64" i="12"/>
  <c r="D10" i="8"/>
  <c r="C10" i="8"/>
  <c r="A4" i="9" l="1"/>
  <c r="A4" i="12"/>
  <c r="A5" i="5"/>
  <c r="A4" i="8"/>
  <c r="A4" i="7"/>
  <c r="D71" i="8" l="1"/>
  <c r="C71" i="8"/>
  <c r="D45" i="12" l="1"/>
  <c r="C45" i="12"/>
  <c r="D34" i="12"/>
  <c r="C34" i="12"/>
  <c r="D11" i="12"/>
  <c r="C11" i="12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10" i="5" l="1"/>
  <c r="C13" i="8"/>
  <c r="C9" i="8" s="1"/>
  <c r="D13" i="8"/>
  <c r="D9" i="8" s="1"/>
  <c r="D10" i="3"/>
  <c r="D10" i="12"/>
  <c r="D44" i="12"/>
  <c r="C10" i="12"/>
  <c r="C44" i="12"/>
  <c r="C9" i="3" l="1"/>
  <c r="D9" i="3"/>
</calcChain>
</file>

<file path=xl/sharedStrings.xml><?xml version="1.0" encoding="utf-8"?>
<sst xmlns="http://schemas.openxmlformats.org/spreadsheetml/2006/main" count="2388" uniqueCount="1275">
  <si>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</si>
  <si>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</si>
  <si>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</si>
  <si>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</si>
  <si>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</si>
  <si>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</si>
  <si>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</si>
  <si>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</si>
  <si>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</si>
  <si>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</si>
  <si>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</si>
  <si>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</si>
  <si>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</si>
  <si>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</si>
  <si>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</si>
  <si>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</si>
  <si>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</si>
  <si>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</si>
  <si>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</si>
  <si>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</si>
  <si>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</si>
  <si>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</si>
  <si>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</si>
  <si>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</si>
  <si>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</si>
  <si>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</si>
  <si>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</si>
  <si>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</si>
  <si>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</si>
  <si>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</si>
  <si>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</si>
  <si>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</si>
  <si>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</si>
  <si>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</si>
  <si>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</si>
  <si>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</si>
  <si>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</si>
  <si>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</si>
  <si>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</si>
  <si>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</si>
  <si>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</si>
  <si>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</si>
  <si>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</si>
  <si>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</si>
  <si>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</si>
  <si>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</si>
  <si>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</si>
  <si>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</si>
  <si>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</si>
  <si>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</si>
  <si>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</si>
  <si>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</si>
  <si>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</si>
  <si>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</si>
  <si>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</si>
  <si>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</si>
  <si>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</si>
  <si>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</si>
  <si>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</si>
  <si>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</si>
  <si>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</si>
  <si>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</si>
  <si>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</si>
  <si>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</si>
  <si>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</si>
  <si>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</si>
  <si>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</si>
  <si>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</si>
  <si>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</si>
  <si>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</si>
  <si>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</si>
  <si>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</si>
  <si>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</si>
  <si>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</si>
  <si>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</si>
  <si>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</si>
  <si>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</si>
  <si>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</si>
  <si>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</si>
  <si>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</si>
  <si>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</si>
  <si>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</si>
  <si>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</si>
  <si>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</si>
  <si>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</si>
  <si>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</si>
  <si>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</si>
  <si>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</si>
  <si>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</si>
  <si>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</si>
  <si>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</si>
  <si>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</si>
  <si>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</si>
  <si>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</si>
  <si>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</si>
  <si>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</si>
  <si>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</si>
  <si>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</si>
  <si>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</si>
  <si>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</si>
  <si>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</si>
  <si>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</si>
  <si>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</si>
  <si>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</si>
  <si>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</si>
  <si>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</si>
  <si>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</si>
  <si>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</si>
  <si>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</si>
  <si>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</si>
  <si>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</si>
  <si>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</si>
  <si>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</si>
  <si>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</si>
  <si>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</si>
  <si>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</si>
  <si>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</si>
  <si>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</si>
  <si>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</si>
  <si>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</si>
  <si>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</si>
  <si>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</si>
  <si>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</si>
  <si>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</si>
  <si>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</si>
  <si>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</si>
  <si>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</si>
  <si>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</si>
  <si>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</si>
  <si>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</si>
  <si>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</si>
  <si>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</si>
  <si>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</si>
  <si>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</si>
  <si>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</si>
  <si>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</si>
  <si>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</si>
  <si>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</si>
  <si>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</si>
  <si>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</si>
  <si>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</si>
  <si>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</si>
  <si>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</si>
  <si>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</si>
  <si>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</si>
  <si>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</si>
  <si>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</si>
  <si>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</si>
  <si>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</si>
  <si>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</si>
  <si>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</si>
  <si>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</si>
  <si>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</si>
  <si>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</si>
  <si>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</si>
  <si>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</si>
  <si>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</si>
  <si>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</si>
  <si>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</si>
  <si>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</si>
  <si>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</si>
  <si>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</si>
  <si>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</si>
  <si>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</si>
  <si>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</si>
  <si>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</si>
  <si>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</si>
  <si>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</si>
  <si>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</si>
  <si>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</si>
  <si>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</si>
  <si>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</si>
  <si>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</si>
  <si>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</si>
  <si>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</si>
  <si>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</si>
  <si>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</si>
  <si>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</si>
  <si>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</si>
  <si>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</si>
  <si>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</si>
  <si>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</si>
  <si>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</si>
  <si>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</si>
  <si>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</si>
  <si>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</si>
  <si>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</si>
  <si>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</si>
  <si>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</si>
  <si>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</si>
  <si>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</si>
  <si>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</si>
  <si>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</si>
  <si>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</si>
  <si>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</si>
  <si>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</si>
  <si>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</si>
  <si>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</si>
  <si>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</si>
  <si>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</si>
  <si>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</si>
  <si>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</si>
  <si>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</si>
  <si>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</si>
  <si>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</si>
  <si>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</si>
  <si>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</si>
  <si>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</si>
  <si>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</si>
  <si>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</si>
  <si>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</si>
  <si>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</si>
  <si>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</si>
  <si>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</si>
  <si>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</si>
  <si>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</si>
  <si>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</si>
  <si>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</si>
  <si>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</si>
  <si>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</si>
  <si>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</si>
  <si>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</si>
  <si>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</si>
  <si>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</si>
  <si>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</si>
  <si>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</si>
  <si>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</si>
  <si>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</si>
  <si>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</si>
  <si>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</si>
  <si>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</si>
  <si>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</si>
  <si>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</si>
  <si>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</si>
  <si>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</si>
  <si>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</si>
  <si>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</si>
  <si>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</si>
  <si>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</si>
  <si>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</si>
  <si>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</si>
  <si>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</si>
  <si>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</si>
  <si>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</si>
  <si>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</si>
  <si>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</si>
  <si>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</si>
  <si>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</si>
  <si>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</si>
  <si>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</si>
  <si>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</si>
  <si>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</si>
  <si>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</si>
  <si>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</si>
  <si>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</si>
  <si>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</si>
  <si>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</si>
  <si>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</si>
  <si>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</si>
  <si>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</si>
  <si>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</si>
  <si>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</si>
  <si>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</si>
  <si>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</si>
  <si>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</si>
  <si>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</si>
  <si>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</si>
  <si>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</si>
  <si>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</si>
  <si>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</si>
  <si>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</si>
  <si>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</si>
  <si>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</si>
  <si>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</si>
  <si>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</si>
  <si>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</si>
  <si>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</si>
  <si>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</si>
  <si>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</si>
  <si>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</si>
  <si>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</si>
  <si>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</si>
  <si>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</si>
  <si>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</si>
  <si>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</si>
  <si>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</si>
  <si>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</si>
  <si>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</si>
  <si>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</si>
  <si>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</si>
  <si>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</si>
  <si>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</si>
  <si>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</si>
  <si>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</si>
  <si>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</si>
  <si>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</si>
  <si>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</si>
  <si>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</si>
  <si>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</si>
  <si>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</si>
  <si>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</si>
  <si>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</si>
  <si>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</si>
  <si>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</si>
  <si>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</si>
  <si>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</si>
  <si>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</si>
  <si>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</si>
  <si>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</si>
  <si>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</si>
  <si>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</si>
  <si>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</si>
  <si>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</si>
  <si>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</si>
  <si>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</si>
  <si>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</si>
  <si>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</si>
  <si>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</si>
  <si>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</si>
  <si>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</si>
  <si>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</si>
  <si>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</si>
  <si>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</si>
  <si>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</si>
  <si>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</si>
  <si>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</si>
  <si>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</si>
  <si>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</si>
  <si>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</si>
  <si>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</si>
  <si>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</si>
  <si>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</si>
  <si>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</si>
  <si>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</si>
  <si>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</si>
  <si>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</si>
  <si>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</si>
  <si>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</si>
  <si>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</si>
  <si>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</si>
  <si>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</si>
  <si>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</si>
  <si>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</si>
  <si>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</si>
  <si>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</si>
  <si>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</si>
  <si>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</si>
  <si>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</si>
  <si>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</si>
  <si>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</si>
  <si>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</si>
  <si>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</si>
  <si>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</si>
  <si>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</si>
  <si>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</si>
  <si>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</si>
  <si>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</si>
  <si>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</si>
  <si>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</si>
  <si>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</si>
  <si>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</si>
  <si>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</si>
  <si>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</si>
  <si>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</si>
  <si>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</si>
  <si>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</si>
  <si>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</si>
  <si>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</si>
  <si>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</si>
  <si>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</si>
  <si>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</si>
  <si>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</si>
  <si>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</si>
  <si>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</si>
  <si>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</si>
  <si>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</si>
  <si>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</si>
  <si>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</si>
  <si>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</si>
  <si>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</si>
  <si>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</si>
  <si>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</si>
  <si>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</si>
  <si>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</si>
  <si>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</si>
  <si>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</si>
  <si>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</si>
  <si>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</si>
  <si>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</si>
  <si>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</si>
  <si>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</si>
  <si>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</si>
  <si>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</si>
  <si>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</si>
  <si>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</si>
  <si>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</si>
  <si>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</si>
  <si>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</si>
  <si>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</si>
  <si>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</si>
  <si>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</si>
  <si>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</si>
  <si>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</si>
  <si>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</si>
  <si>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</si>
  <si>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</si>
  <si>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</si>
  <si>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</si>
  <si>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</si>
  <si>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</si>
  <si>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</si>
  <si>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</si>
  <si>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</si>
  <si>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</si>
  <si>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</si>
  <si>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</si>
  <si>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</si>
  <si>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</si>
  <si>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</si>
  <si>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</si>
  <si>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</si>
  <si>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</si>
  <si>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</si>
  <si>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</si>
  <si>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</si>
  <si>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</si>
  <si>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</si>
  <si>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</si>
  <si>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</si>
  <si>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</si>
  <si>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</si>
  <si>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</si>
  <si>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</si>
  <si>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</si>
  <si>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</si>
  <si>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</si>
  <si>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</si>
  <si>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</si>
  <si>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</si>
  <si>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</si>
  <si>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</si>
  <si>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</si>
  <si>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</si>
  <si>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</si>
  <si>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</si>
  <si>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</si>
  <si>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</si>
  <si>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</si>
  <si>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</si>
  <si>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</si>
  <si>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</si>
  <si>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</si>
  <si>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</si>
  <si>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</si>
  <si>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</si>
  <si>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</si>
  <si>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</si>
  <si>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</si>
  <si>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</si>
  <si>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</si>
  <si>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</si>
  <si>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</si>
  <si>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</si>
  <si>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</si>
  <si>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</si>
  <si>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</si>
  <si>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</si>
  <si>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</si>
  <si>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</si>
  <si>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</si>
  <si>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</si>
  <si>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მპგ „ერთიანი ნაციონალური მოძრაობა“</t>
  </si>
  <si>
    <t>1.2.15.3</t>
  </si>
  <si>
    <t>1.2.15.4</t>
  </si>
  <si>
    <t>1.2.15.5</t>
  </si>
  <si>
    <t>ლიბერთი</t>
  </si>
  <si>
    <t>GE03LB0123113007326003</t>
  </si>
  <si>
    <t>GE84LB0123113007326000</t>
  </si>
  <si>
    <t>GE57LB0123113007326001</t>
  </si>
  <si>
    <t>GE30LB0123113007326002</t>
  </si>
  <si>
    <t>GE46LB0123113007326005</t>
  </si>
  <si>
    <t>აშშ დოლარი</t>
  </si>
  <si>
    <t>ევრო</t>
  </si>
  <si>
    <t>ფუნტი</t>
  </si>
  <si>
    <t>მოქმედი</t>
  </si>
  <si>
    <t>პ/გ ”ერთიანი ნაციონალური მოძრაობა”</t>
  </si>
  <si>
    <t>თბილისი, გამსახურდიას გამზ. №34/ალ. ყაზბეგის გამზ. №2 (შენობა №1)</t>
  </si>
  <si>
    <t>საოფისე ფართი</t>
  </si>
  <si>
    <t xml:space="preserve">01.01.2013 - 01.01.2015 </t>
  </si>
  <si>
    <t>შპს ”ბიზნეს ცენტრი საბურთალო”</t>
  </si>
  <si>
    <t>თბილისი, დ/დ, ი. პეტრიწის ქ. №8</t>
  </si>
  <si>
    <t>01.08.2012 - 01.08.2015</t>
  </si>
  <si>
    <t>შპს "საქართველოს ფოსტა"</t>
  </si>
  <si>
    <t>თბილისი, ქინძმარაულის ქ. №5, შენობა №3</t>
  </si>
  <si>
    <t>12.12.2010 - 12.12.2013</t>
  </si>
  <si>
    <t>სს ”განთიადი”</t>
  </si>
  <si>
    <t>თბილისი, ხიზანიშვილის ქ. №15</t>
  </si>
  <si>
    <t xml:space="preserve">01.01.2012 - 01.01.2014 </t>
  </si>
  <si>
    <t>შპს ”ლიდერ თრეიდი”</t>
  </si>
  <si>
    <t>1) კიევის ქ. 2/დ. აღმაშენებლის გამზ. 57; 2) ცოტნე დადიანის 105; 3)შავი ზღვის 13; 4)პეტრიაშვილის 23; 5)თოფურიას 10 (ვაჟა-ფშაველას გამზ. მე-4 კვარ.); 6)წერეთლის გამზ. 138; 7)ყავლაშვილის(აკოფიანის) 10/2; 8)მიცკევიჩის 29-29ა.</t>
  </si>
  <si>
    <t>01.11.2012 - 01.11.2015</t>
  </si>
  <si>
    <t>1) 84,89; 2) 55,14; 3) 88,38; 4) 59,32; 5) 30,6; 6) 61,52; 7) 42,8; 8) 89,1</t>
  </si>
  <si>
    <t>სსიპ ქონების მართვის სააგენტო</t>
  </si>
  <si>
    <t>ხელვაჩაური, აღმაშენებლის ქ. №16</t>
  </si>
  <si>
    <t xml:space="preserve">01.03.2012 - 01.03.2014 </t>
  </si>
  <si>
    <t>საიდ</t>
  </si>
  <si>
    <t>დიდმანიძე</t>
  </si>
  <si>
    <t>ქობულეთი, აღმაშენებლის ქ. №99ა</t>
  </si>
  <si>
    <t>16.12.2009 - 16.12.2013</t>
  </si>
  <si>
    <t>მუნიციპალიტეტი, გამგეობა (საკრებულო)</t>
  </si>
  <si>
    <t>ქედა, კოსტავას ქ. №2</t>
  </si>
  <si>
    <t>1)57,2 2)32,5</t>
  </si>
  <si>
    <t>შუახევი, რუსთაველის ქ. 17</t>
  </si>
  <si>
    <t>11.03.2013 - 11.03.2015</t>
  </si>
  <si>
    <t>ზურაბ</t>
  </si>
  <si>
    <t>დავითაძე</t>
  </si>
  <si>
    <t>ხულო, ს. დეკანაშვილები</t>
  </si>
  <si>
    <t>რაულ</t>
  </si>
  <si>
    <t>თავართქილაძე</t>
  </si>
  <si>
    <t>ქუთაისი, წმინდა ნინოს ქ. №9</t>
  </si>
  <si>
    <t>01001012149</t>
  </si>
  <si>
    <t>ოზგებიშვილი</t>
  </si>
  <si>
    <t>ჭიათურა, ნინოშვილის ქ. №11, მე-3 სართული</t>
  </si>
  <si>
    <t>02.11.2009 - 02.11.2013</t>
  </si>
  <si>
    <t>ტყიბული, კოსტავას ქ. №5</t>
  </si>
  <si>
    <t>41001006102</t>
  </si>
  <si>
    <t>სირაძე</t>
  </si>
  <si>
    <t>ბაღდათი, წერეთლის ქ. №10</t>
  </si>
  <si>
    <t>10.03.2010 - 10.03.2014</t>
  </si>
  <si>
    <t>ზესტაფონი, წერეთლის ქ. №1</t>
  </si>
  <si>
    <t xml:space="preserve">13.11.2009 - 13.11.2014 </t>
  </si>
  <si>
    <t>144 (მიწის ფართ. 181)</t>
  </si>
  <si>
    <t>თერჯოლა, რუსთაველის ქ. №99</t>
  </si>
  <si>
    <t xml:space="preserve">27.01.2012 - 31.12.2013 </t>
  </si>
  <si>
    <t>60002007956</t>
  </si>
  <si>
    <t>რუსუდან</t>
  </si>
  <si>
    <t>ზარნაძე</t>
  </si>
  <si>
    <t>სამტრედია, რაზმაძის ქ. №2</t>
  </si>
  <si>
    <t>20.11.2009 - 20.11.2013</t>
  </si>
  <si>
    <t>საჩხერე, თავისუფლების ქ. №3</t>
  </si>
  <si>
    <t xml:space="preserve">02.11.2009 - 31.12.2013 </t>
  </si>
  <si>
    <t>შპს ”საჩხერის კეთილმოწყობა”</t>
  </si>
  <si>
    <t>წყალტუბო, რუსთაველის ქ. №6</t>
  </si>
  <si>
    <t xml:space="preserve">15.03.2013  - 15.01.2014 </t>
  </si>
  <si>
    <t>შპს ”წყალტუბოპროფკურორტი”</t>
  </si>
  <si>
    <t>წყალტუბო, ტაბიძის ქ. №13</t>
  </si>
  <si>
    <t>01.05.2013 - 01.05.2015</t>
  </si>
  <si>
    <t>53001001398</t>
  </si>
  <si>
    <t>მარინა</t>
  </si>
  <si>
    <t>ხარაგაული, სოლომონ მეფის ქ. №61</t>
  </si>
  <si>
    <t>05.10.2009 - 05.10.2013</t>
  </si>
  <si>
    <t>ზუგდიდი, კ. გამსახურდიას ქ. 38</t>
  </si>
  <si>
    <t xml:space="preserve">21.02.2013 - 21.02.2014 </t>
  </si>
  <si>
    <t>1)153,83 2) 34,12</t>
  </si>
  <si>
    <t>19001094522</t>
  </si>
  <si>
    <t>ლანა</t>
  </si>
  <si>
    <t>ლაშხია</t>
  </si>
  <si>
    <t>მესტია, სეტის მოედანი №2</t>
  </si>
  <si>
    <t>30001008441</t>
  </si>
  <si>
    <t>დიმიტრი</t>
  </si>
  <si>
    <t>ჯაფარიძე</t>
  </si>
  <si>
    <t>სენაკი, ჭავჭავაძის ქ. №101</t>
  </si>
  <si>
    <t xml:space="preserve">15.06.2009 - 15.06.2014 </t>
  </si>
  <si>
    <t>სსიპ აკაკი ხორავას სახელობის სახელმწიფო დრამატული თეატრი</t>
  </si>
  <si>
    <t>წალენჯიხა, გამსახურდიას ქ. №9</t>
  </si>
  <si>
    <t>21.06.2013 - 21.04.2014</t>
  </si>
  <si>
    <t>242731754</t>
  </si>
  <si>
    <t>შპს "ეგრისი"</t>
  </si>
  <si>
    <t>ხობი, ცოტნე დადიანის ქ. №202, მე-2 სართ.</t>
  </si>
  <si>
    <t>27.03.2012 - 27.03.2014</t>
  </si>
  <si>
    <t>მუნიციპალიტეტი, გამგეობა</t>
  </si>
  <si>
    <t>აბაშა, თავისუფლების ქ. №91</t>
  </si>
  <si>
    <t>01.02.2013 - 01.01.2014</t>
  </si>
  <si>
    <t>შპს ”ნიკე”</t>
  </si>
  <si>
    <t>ფოთი, დ. აღმაშენებლის ქ. №17 ბ. 13</t>
  </si>
  <si>
    <t xml:space="preserve">01.01.2013 - 01.01.2014 </t>
  </si>
  <si>
    <t>01019003837</t>
  </si>
  <si>
    <t>პეტრე</t>
  </si>
  <si>
    <t>ქუთათელაძე</t>
  </si>
  <si>
    <t>ლენტეხი, ფოსტის შენობა, თამარ მეფის ქ. 17</t>
  </si>
  <si>
    <t xml:space="preserve">01.08.2012 - 01.08.2015 </t>
  </si>
  <si>
    <t>შპს ”საქართველოს ფოსტა”</t>
  </si>
  <si>
    <t>ონი, დავით აღმაშენებლის მოედანი №6</t>
  </si>
  <si>
    <t>12.03.2010 - 12.03.2014</t>
  </si>
  <si>
    <t>შპს ”სილქნეტი”</t>
  </si>
  <si>
    <t>ლანჩხუთი, ნინოშვილის ქ. №56</t>
  </si>
  <si>
    <t>26001027591</t>
  </si>
  <si>
    <t>ქეთევან</t>
  </si>
  <si>
    <t>ლიპარტელიანი</t>
  </si>
  <si>
    <t>ოზურგეთი, დოლიძის ქ. №13</t>
  </si>
  <si>
    <t>13.04.2013 - 13.04.2016</t>
  </si>
  <si>
    <t>01011021338</t>
  </si>
  <si>
    <t>დავით</t>
  </si>
  <si>
    <t>მჟავანაძე</t>
  </si>
  <si>
    <t>ჩოხატაური, დუმბაძის ქ, №38</t>
  </si>
  <si>
    <t>46001011037</t>
  </si>
  <si>
    <t>ლილი</t>
  </si>
  <si>
    <t>ლომინეიშვილი</t>
  </si>
  <si>
    <t>ახალქალაქი, თავისუფლების ქ. №81ა</t>
  </si>
  <si>
    <t>07001006916</t>
  </si>
  <si>
    <t>გარიი</t>
  </si>
  <si>
    <t>გალუსტიან</t>
  </si>
  <si>
    <t>ახალციხე, ნათენაძის ქ. 2</t>
  </si>
  <si>
    <t xml:space="preserve">01.12.2012 - 01.12.2013 </t>
  </si>
  <si>
    <t>შპს "მესხეთი პალასი"</t>
  </si>
  <si>
    <t>ადიგენი, თამარ მეფის ქ. №3, 2 ოთახი</t>
  </si>
  <si>
    <t xml:space="preserve">10.04.2012 - 10.04.2014 </t>
  </si>
  <si>
    <t>03001001833</t>
  </si>
  <si>
    <t>ნათელა</t>
  </si>
  <si>
    <t>მაჭარაშვილი</t>
  </si>
  <si>
    <t>ასპინძა, ერეკლე II-ს ქ. №1</t>
  </si>
  <si>
    <t xml:space="preserve">02.02.2012 - 02.02.2014 </t>
  </si>
  <si>
    <t>05001001777 (123103667)</t>
  </si>
  <si>
    <t>ამირან</t>
  </si>
  <si>
    <t>ლონდარიძე</t>
  </si>
  <si>
    <t>ბორჯომი, წმინდა ნინოს ქ. №1</t>
  </si>
  <si>
    <t xml:space="preserve">26.11.2009 - 26.11.2014 </t>
  </si>
  <si>
    <t>ბოლნისი, სულხან-საბა ორბელიანის ქ. №99</t>
  </si>
  <si>
    <t xml:space="preserve">01.01.2011 - 01.01.2014 </t>
  </si>
  <si>
    <t>შპს ”ბოლნისის სტამბა”</t>
  </si>
  <si>
    <t>თეთრიწყარო, კოსტავას ქ. №1</t>
  </si>
  <si>
    <t>130870351</t>
  </si>
  <si>
    <t>დესპინე</t>
  </si>
  <si>
    <t>ლობჟანიძე</t>
  </si>
  <si>
    <t>წალკა, არისტოტელეს ქ. №4, მე-2 სართ.</t>
  </si>
  <si>
    <t>52001013325</t>
  </si>
  <si>
    <t>მარიამ</t>
  </si>
  <si>
    <t>ჩამურლიევა</t>
  </si>
  <si>
    <t>დმანისი, წმ. ნინოს 52 ბ. 8</t>
  </si>
  <si>
    <t xml:space="preserve">01.02.2013 - 01.02.2016 </t>
  </si>
  <si>
    <t>შპს „მარკშეიდერი“</t>
  </si>
  <si>
    <t>მარნეული, რუსთაველის ქ. 47/49</t>
  </si>
  <si>
    <t>24.04.2013 - 24.04.2015</t>
  </si>
  <si>
    <t>28001068693</t>
  </si>
  <si>
    <t>შაფიგა</t>
  </si>
  <si>
    <t>გაჯიევა</t>
  </si>
  <si>
    <t>გარდაბანი, აღმაშენებლის ქ. 34</t>
  </si>
  <si>
    <t>12001001269</t>
  </si>
  <si>
    <t>გამბარ</t>
  </si>
  <si>
    <t>ბაირამოვი</t>
  </si>
  <si>
    <t>ქარელი, 9 აპრილის ქ. 9</t>
  </si>
  <si>
    <t xml:space="preserve">01.03.2013 - 01.03.2015 </t>
  </si>
  <si>
    <t>43001014473</t>
  </si>
  <si>
    <t>აბაშიშვილი</t>
  </si>
  <si>
    <t>მუნიციპალიტეტი, საკრებულო</t>
  </si>
  <si>
    <t>დედოფლისწყარო, რუსთაველის ქ. №42</t>
  </si>
  <si>
    <t>22.02.2012 - 22.02.2015</t>
  </si>
  <si>
    <t>228542413</t>
  </si>
  <si>
    <t>ლაგოდეხი, წმინდა ნინოს ქუჩა</t>
  </si>
  <si>
    <t>02.08.2012 - 02.08.2014</t>
  </si>
  <si>
    <t>233144987</t>
  </si>
  <si>
    <t xml:space="preserve">მუნიციპალიტეტი, საკრებულო </t>
  </si>
  <si>
    <t>ყვარელი, ჭავჭავაძის 21</t>
  </si>
  <si>
    <t>01.06.2012 - 01.06.2014</t>
  </si>
  <si>
    <t>241578574</t>
  </si>
  <si>
    <t>ახმეტა, რუსთაველის 60</t>
  </si>
  <si>
    <t xml:space="preserve">01.05.2013 - 01.05.2015 </t>
  </si>
  <si>
    <t>08001025021</t>
  </si>
  <si>
    <t>მარინე</t>
  </si>
  <si>
    <t>იდიძე</t>
  </si>
  <si>
    <t>საგარეჯო, თამარ მეფის ქ. 22, 1-ლი სართ, ბ. 3</t>
  </si>
  <si>
    <t xml:space="preserve">25.02.2013 - 25.02.2014 </t>
  </si>
  <si>
    <t>36001000222</t>
  </si>
  <si>
    <t>ეკატერინე</t>
  </si>
  <si>
    <t>თევდორაშვილი</t>
  </si>
  <si>
    <t>სიღნაღი, რუსთაველის ქ. 19</t>
  </si>
  <si>
    <t>01.04.2013 - 01.04.2015</t>
  </si>
  <si>
    <t>35001035468</t>
  </si>
  <si>
    <t>მერაბ</t>
  </si>
  <si>
    <t>პეტრიაშვილი</t>
  </si>
  <si>
    <t>დუშეთი, რუსთაველის  ქ. №27</t>
  </si>
  <si>
    <t xml:space="preserve">12.12.2012 - 12.12.2017 </t>
  </si>
  <si>
    <t>229324451</t>
  </si>
  <si>
    <t>ყაზბეგი, რუსთაველის ქ. №1</t>
  </si>
  <si>
    <t>01023001964</t>
  </si>
  <si>
    <t>მაია</t>
  </si>
  <si>
    <t>ალავიძე</t>
  </si>
  <si>
    <t>მპგ ”ერთიანი ნაციონალური მოძრაობა”</t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</si>
  <si>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</si>
  <si>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</si>
  <si>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</si>
  <si>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</si>
  <si>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</si>
  <si>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</si>
  <si>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</si>
  <si>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</si>
  <si>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</si>
  <si>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</si>
  <si>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</si>
  <si>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</si>
  <si>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</si>
  <si>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</si>
  <si>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VVU553</t>
  </si>
  <si>
    <t>PICANTO</t>
  </si>
  <si>
    <t xml:space="preserve">KIA </t>
  </si>
  <si>
    <t>ავტომანქანა</t>
  </si>
  <si>
    <t>MNM100</t>
  </si>
  <si>
    <t>CERATO</t>
  </si>
  <si>
    <t>ILI455</t>
  </si>
  <si>
    <t>HIACE</t>
  </si>
  <si>
    <t xml:space="preserve">TOYOTA </t>
  </si>
  <si>
    <t>UNM005</t>
  </si>
  <si>
    <t>TOUAREG</t>
  </si>
  <si>
    <t xml:space="preserve">VOLKSWAGEN </t>
  </si>
  <si>
    <t>UNM001</t>
  </si>
  <si>
    <t xml:space="preserve"> HILUX 2.5 TD</t>
  </si>
  <si>
    <t xml:space="preserve">   4.3.1 რადიოსიხშირული სპექტრით სარგებლობის ლიცენზია</t>
  </si>
  <si>
    <t>12/20/2005</t>
  </si>
  <si>
    <t>SPORTAGE</t>
  </si>
  <si>
    <t>BBU254</t>
  </si>
  <si>
    <t>დიანა</t>
  </si>
  <si>
    <t>ვართანოვი</t>
  </si>
  <si>
    <t>01030033993</t>
  </si>
  <si>
    <t>ელენე</t>
  </si>
  <si>
    <t>ჯავახაძე</t>
  </si>
  <si>
    <t>01018002147</t>
  </si>
  <si>
    <t>ცენტრალური ადმინისტრაციის უფროსი</t>
  </si>
  <si>
    <t>ავთანდილ</t>
  </si>
  <si>
    <t>შერმადინი</t>
  </si>
  <si>
    <t>შალვა</t>
  </si>
  <si>
    <t>ლომსაძე</t>
  </si>
  <si>
    <t>36001003979</t>
  </si>
  <si>
    <t>იურიდიული სამსახურის უფროსი</t>
  </si>
  <si>
    <t>გიორგი</t>
  </si>
  <si>
    <t>პატარაია</t>
  </si>
  <si>
    <t>01005005987</t>
  </si>
  <si>
    <t>ცენტრ. ადმ. პრესსამსახურის უფროსი</t>
  </si>
  <si>
    <t>ლიქოკელი</t>
  </si>
  <si>
    <t>01019062945</t>
  </si>
  <si>
    <t>ცენტრ. ადმ. პრესსამ. უფრ. სპეციალისტი</t>
  </si>
  <si>
    <t>ნატალია</t>
  </si>
  <si>
    <t>მჭედლიშვილი</t>
  </si>
  <si>
    <t>01030029019</t>
  </si>
  <si>
    <t>საერთ. ურთიერთ. სამსახ. სპეციალისტი</t>
  </si>
  <si>
    <t>თამთა</t>
  </si>
  <si>
    <t>გოგოლაძე</t>
  </si>
  <si>
    <t>01036001615</t>
  </si>
  <si>
    <t>ცენტრ. ადმ. პრესსამ. მოწვ. სპეციალისტი</t>
  </si>
  <si>
    <t>ნინო</t>
  </si>
  <si>
    <t>მარღანია</t>
  </si>
  <si>
    <t>01024049317</t>
  </si>
  <si>
    <t>თეონა</t>
  </si>
  <si>
    <t>01024069707</t>
  </si>
  <si>
    <t>ირაკლი</t>
  </si>
  <si>
    <t>შენგელია</t>
  </si>
  <si>
    <t>01020011355</t>
  </si>
  <si>
    <t>IT სამსახურის უფროსი</t>
  </si>
  <si>
    <t>საბა</t>
  </si>
  <si>
    <t>ბასილაძე</t>
  </si>
  <si>
    <t>01019065333</t>
  </si>
  <si>
    <t>IT სამსახურის სპეციალისტი</t>
  </si>
  <si>
    <t>თინათინ</t>
  </si>
  <si>
    <t>ცერცვაძე</t>
  </si>
  <si>
    <t>25001004708</t>
  </si>
  <si>
    <t>გენერალური მდივნის თანაშემწე</t>
  </si>
  <si>
    <t>ამბარდნიშვილი</t>
  </si>
  <si>
    <t>01024005132</t>
  </si>
  <si>
    <t>იოსებ</t>
  </si>
  <si>
    <t>ტოროშელიძე</t>
  </si>
  <si>
    <t>01017016970</t>
  </si>
  <si>
    <t>ცენტრ. ადმინ. სამდივნო, მრჩეველი</t>
  </si>
  <si>
    <t>ირმა</t>
  </si>
  <si>
    <t>01005009075</t>
  </si>
  <si>
    <t>მანონი</t>
  </si>
  <si>
    <t>ურუშაძე</t>
  </si>
  <si>
    <t>26001007131</t>
  </si>
  <si>
    <t>კადრ. და საქმისწარმ. სამს. მთ. სპეციალ.</t>
  </si>
  <si>
    <t>ქუხილავა</t>
  </si>
  <si>
    <t>51001007064</t>
  </si>
  <si>
    <t>საფ. სამსახურის უფროსი სპეციალისტი</t>
  </si>
  <si>
    <t>ტატულაშვილი</t>
  </si>
  <si>
    <t>59001028844</t>
  </si>
  <si>
    <t>ალექსიშვილი</t>
  </si>
  <si>
    <t>01008028114</t>
  </si>
  <si>
    <t>მანუჩარ</t>
  </si>
  <si>
    <t>ფანგანი</t>
  </si>
  <si>
    <t>62007006162</t>
  </si>
  <si>
    <t xml:space="preserve">მატერიალურ-ტექნიკ. უზრ. სამს. მთ. სპეც. </t>
  </si>
  <si>
    <t>რამაზ</t>
  </si>
  <si>
    <t>ქერეჭაშვილი</t>
  </si>
  <si>
    <t>01030005969</t>
  </si>
  <si>
    <t>რეგიონალური სამსახ. კოორდინატორი</t>
  </si>
  <si>
    <t>ბაჩუკი</t>
  </si>
  <si>
    <t>ბასარია</t>
  </si>
  <si>
    <t>62006000399</t>
  </si>
  <si>
    <t>ნიკოლოზ</t>
  </si>
  <si>
    <t>ბესარიონ</t>
  </si>
  <si>
    <t>გედენიძე</t>
  </si>
  <si>
    <t>01025012561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</si>
  <si>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</si>
  <si>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</si>
  <si>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</si>
  <si>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</si>
  <si>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ლევან</t>
  </si>
  <si>
    <t>მიქაბერიძე</t>
  </si>
  <si>
    <t>01013021248</t>
  </si>
  <si>
    <t>კოკოშაშვილი</t>
  </si>
  <si>
    <t>01027022881</t>
  </si>
  <si>
    <t>მატერიალურ-ტექნიკ. უზრ. სამსახური</t>
  </si>
  <si>
    <t>ოსიყმიშვილი</t>
  </si>
  <si>
    <t>36001004323</t>
  </si>
  <si>
    <t>ჩიაშვილი</t>
  </si>
  <si>
    <t>01019033114</t>
  </si>
  <si>
    <t>საგინაშვილი</t>
  </si>
  <si>
    <t>01019012656</t>
  </si>
  <si>
    <t>გოჩა</t>
  </si>
  <si>
    <t>ზაკალაშვილი</t>
  </si>
  <si>
    <t>01013025549</t>
  </si>
  <si>
    <t>ელიზბარ</t>
  </si>
  <si>
    <t>წამალაიძე</t>
  </si>
  <si>
    <t>24001012383</t>
  </si>
  <si>
    <t>ბეჟიკელაშვილი</t>
  </si>
  <si>
    <t>45001004586</t>
  </si>
  <si>
    <t>01024035954</t>
  </si>
  <si>
    <t>ვლადიმერ</t>
  </si>
  <si>
    <t>ნონიკაშვილი</t>
  </si>
  <si>
    <t>01001056075</t>
  </si>
  <si>
    <t>ლაზვიაშვილი</t>
  </si>
  <si>
    <t>01024051143</t>
  </si>
  <si>
    <t>კობა</t>
  </si>
  <si>
    <t>შურღაია</t>
  </si>
  <si>
    <t>39001001944</t>
  </si>
  <si>
    <t>ნაზო</t>
  </si>
  <si>
    <t>01019034279</t>
  </si>
  <si>
    <t>ბოლოთაშვილი</t>
  </si>
  <si>
    <t>01011069992</t>
  </si>
  <si>
    <t>გულნაზი</t>
  </si>
  <si>
    <t>01027000414</t>
  </si>
  <si>
    <t>ცისანა</t>
  </si>
  <si>
    <t>ჯოხაძე</t>
  </si>
  <si>
    <t>62005018854</t>
  </si>
  <si>
    <t>36001004322</t>
  </si>
  <si>
    <t>ალექსი</t>
  </si>
  <si>
    <t>თაბუაშვილი</t>
  </si>
  <si>
    <t>01023005249</t>
  </si>
  <si>
    <t>აღმასრულებელი მდივანი</t>
  </si>
  <si>
    <t>კალანდაძე</t>
  </si>
  <si>
    <t>01024038486</t>
  </si>
  <si>
    <t>საქმეთა მმართველი</t>
  </si>
  <si>
    <t>ბესიკი</t>
  </si>
  <si>
    <t>კვიციანი</t>
  </si>
  <si>
    <t>62001032918</t>
  </si>
  <si>
    <t>ელისო</t>
  </si>
  <si>
    <t>ნიკოლაშვილი</t>
  </si>
  <si>
    <t>04001002036</t>
  </si>
  <si>
    <t>საორგანიზაციო მდივანი</t>
  </si>
  <si>
    <t>ამანათაშვილი</t>
  </si>
  <si>
    <t>01003016218</t>
  </si>
  <si>
    <t>ელზა</t>
  </si>
  <si>
    <t>ლომაია</t>
  </si>
  <si>
    <t>58001000128</t>
  </si>
  <si>
    <t>ჩხეიძე</t>
  </si>
  <si>
    <t>01017005642</t>
  </si>
  <si>
    <t>აბაშიძე</t>
  </si>
  <si>
    <t>01017034388</t>
  </si>
  <si>
    <t>იმედა</t>
  </si>
  <si>
    <t>მეტრეველი</t>
  </si>
  <si>
    <t>01022004105</t>
  </si>
  <si>
    <t>ვახტანგ</t>
  </si>
  <si>
    <t>ჭანტურია</t>
  </si>
  <si>
    <t>01036002020</t>
  </si>
  <si>
    <t>ზაზა</t>
  </si>
  <si>
    <t>გუდიაშვილი</t>
  </si>
  <si>
    <t>01008020136</t>
  </si>
  <si>
    <t>ნაფეტვარიძე</t>
  </si>
  <si>
    <t>01007011026</t>
  </si>
  <si>
    <t>ვიქტორ</t>
  </si>
  <si>
    <t>გოგუაძე</t>
  </si>
  <si>
    <t>01002015422</t>
  </si>
  <si>
    <t>შალიკაშვილი</t>
  </si>
  <si>
    <t>01001064632</t>
  </si>
  <si>
    <t>ნაცვლიშვილი</t>
  </si>
  <si>
    <t>01008003106</t>
  </si>
  <si>
    <t>თავმჯდომარე</t>
  </si>
  <si>
    <t>ჯინჯოლავა</t>
  </si>
  <si>
    <t>01008012003</t>
  </si>
  <si>
    <t>კაცაძე</t>
  </si>
  <si>
    <t>01024024905</t>
  </si>
  <si>
    <t>ტოროსიანი</t>
  </si>
  <si>
    <t>01027065008</t>
  </si>
  <si>
    <t>მექვაბიშვილი</t>
  </si>
  <si>
    <t>61001008783</t>
  </si>
  <si>
    <t>თეა</t>
  </si>
  <si>
    <t>კუცია</t>
  </si>
  <si>
    <t>61001041122</t>
  </si>
  <si>
    <t>თეიმურაზ</t>
  </si>
  <si>
    <t>დუმბაძე</t>
  </si>
  <si>
    <t>61006001661</t>
  </si>
  <si>
    <t>ბაკურიძე</t>
  </si>
  <si>
    <t>61007000889</t>
  </si>
  <si>
    <t>შორენა</t>
  </si>
  <si>
    <t>ცინცაძე</t>
  </si>
  <si>
    <t>61006008372</t>
  </si>
  <si>
    <t>ლერი</t>
  </si>
  <si>
    <t>ნიჟარაძე</t>
  </si>
  <si>
    <t>61004012227</t>
  </si>
  <si>
    <t>მენაბდე-კაიკაციშვილი</t>
  </si>
  <si>
    <t>61004004728</t>
  </si>
  <si>
    <t>რამინ</t>
  </si>
  <si>
    <t>მიქელაძე</t>
  </si>
  <si>
    <t>61010003555</t>
  </si>
  <si>
    <t>კახა</t>
  </si>
  <si>
    <t>დეკანაძე</t>
  </si>
  <si>
    <t>მურად</t>
  </si>
  <si>
    <t>გორგაძე</t>
  </si>
  <si>
    <t>61009000225</t>
  </si>
  <si>
    <t>ბადრი</t>
  </si>
  <si>
    <t>ზვიად</t>
  </si>
  <si>
    <t>თურმანიძე</t>
  </si>
  <si>
    <t>ჯიმშერ</t>
  </si>
  <si>
    <t>დიასამიძე</t>
  </si>
  <si>
    <t>ვასაძე-ზაქარაძე</t>
  </si>
  <si>
    <t>61008006985</t>
  </si>
  <si>
    <t>მიხეილ</t>
  </si>
  <si>
    <t>ბექაური</t>
  </si>
  <si>
    <t>24001008789</t>
  </si>
  <si>
    <t>რევაზ</t>
  </si>
  <si>
    <t>შეშაბერიძე</t>
  </si>
  <si>
    <t>24001005371</t>
  </si>
  <si>
    <t>ილია</t>
  </si>
  <si>
    <t>ბაბლიძე</t>
  </si>
  <si>
    <t>43001008366</t>
  </si>
  <si>
    <t>თამარი</t>
  </si>
  <si>
    <t>ივანიძე</t>
  </si>
  <si>
    <t>43001005441</t>
  </si>
  <si>
    <t>59001049464</t>
  </si>
  <si>
    <t>თანდიაშვილი</t>
  </si>
  <si>
    <t>59001099625</t>
  </si>
  <si>
    <t>გია</t>
  </si>
  <si>
    <t>ქრისტესიაშვილი</t>
  </si>
  <si>
    <t>ლია</t>
  </si>
  <si>
    <t>რომელაშვილი</t>
  </si>
  <si>
    <t>კერესელიძე</t>
  </si>
  <si>
    <t>04001002969</t>
  </si>
  <si>
    <t>გენადი</t>
  </si>
  <si>
    <t>სვანი</t>
  </si>
  <si>
    <t>12001002386</t>
  </si>
  <si>
    <t>მამუკა</t>
  </si>
  <si>
    <t>რაზმაძე</t>
  </si>
  <si>
    <t>34001000239</t>
  </si>
  <si>
    <t>ჯონი</t>
  </si>
  <si>
    <t>გობეჯიშვილი</t>
  </si>
  <si>
    <t>34001001859</t>
  </si>
  <si>
    <t>ჩანქსელიანი</t>
  </si>
  <si>
    <t>27001000228</t>
  </si>
  <si>
    <t>ანა</t>
  </si>
  <si>
    <t>27001006379</t>
  </si>
  <si>
    <t>კახაბერ</t>
  </si>
  <si>
    <t>ასკურავა</t>
  </si>
  <si>
    <t>26001006354</t>
  </si>
  <si>
    <t>26001004615</t>
  </si>
  <si>
    <t>ეკა</t>
  </si>
  <si>
    <t>მშვიდობაძე</t>
  </si>
  <si>
    <t>26001006879</t>
  </si>
  <si>
    <t>გოგოტიშვილი</t>
  </si>
  <si>
    <t>33001015200</t>
  </si>
  <si>
    <t>ირინე</t>
  </si>
  <si>
    <t>საჯაია</t>
  </si>
  <si>
    <t>33001005830</t>
  </si>
  <si>
    <t>ხათუნა</t>
  </si>
  <si>
    <t>თავდიშვილი</t>
  </si>
  <si>
    <t>33001015765</t>
  </si>
  <si>
    <t>კორიფაძე</t>
  </si>
  <si>
    <t>46001003067</t>
  </si>
  <si>
    <t>ოთარ</t>
  </si>
  <si>
    <t>მამარდაშვილი</t>
  </si>
  <si>
    <t>46001020688</t>
  </si>
  <si>
    <t>დოდო</t>
  </si>
  <si>
    <t>სიხარულიძე</t>
  </si>
  <si>
    <t>61002004377</t>
  </si>
  <si>
    <t>მანანა</t>
  </si>
  <si>
    <t>კლდიაშვილი</t>
  </si>
  <si>
    <t>11001024064</t>
  </si>
  <si>
    <t>ანდღულაძე</t>
  </si>
  <si>
    <t>11001005657</t>
  </si>
  <si>
    <t>სუდაძე</t>
  </si>
  <si>
    <t>47001006761</t>
  </si>
  <si>
    <t>თამარ</t>
  </si>
  <si>
    <t>მაისურაძე</t>
  </si>
  <si>
    <t>47001008669</t>
  </si>
  <si>
    <t>მათევოს</t>
  </si>
  <si>
    <t>დანელიან</t>
  </si>
  <si>
    <t>07001017060</t>
  </si>
  <si>
    <t>ასია</t>
  </si>
  <si>
    <t>დავიდიან</t>
  </si>
  <si>
    <t>07001017343</t>
  </si>
  <si>
    <t>თურქაძე</t>
  </si>
  <si>
    <t>05001006497</t>
  </si>
  <si>
    <t>ნატო</t>
  </si>
  <si>
    <t>აბჟანდაძე</t>
  </si>
  <si>
    <t>60001115608</t>
  </si>
  <si>
    <t>ინასარიძე</t>
  </si>
  <si>
    <t>03001017798</t>
  </si>
  <si>
    <t>ბექა</t>
  </si>
  <si>
    <t>ფოჩხიძე</t>
  </si>
  <si>
    <t>45001003552</t>
  </si>
  <si>
    <t>მაკარიძე</t>
  </si>
  <si>
    <t>21001000628</t>
  </si>
  <si>
    <t>ფირუზ</t>
  </si>
  <si>
    <t>გელაშვილი</t>
  </si>
  <si>
    <t>25001010328</t>
  </si>
  <si>
    <t>სვეტლანა</t>
  </si>
  <si>
    <t>ბაგრამიანი</t>
  </si>
  <si>
    <t>25001015104</t>
  </si>
  <si>
    <t>ალექსანდრე</t>
  </si>
  <si>
    <t>ზირაქაშვილი</t>
  </si>
  <si>
    <t>13001035080</t>
  </si>
  <si>
    <t>ნანა</t>
  </si>
  <si>
    <t>გრძელიშვილი</t>
  </si>
  <si>
    <t>13001016576</t>
  </si>
  <si>
    <t>ვაჟა</t>
  </si>
  <si>
    <t>ჯანყარაშვილი</t>
  </si>
  <si>
    <t>40001018230</t>
  </si>
  <si>
    <t>ალადაშვილი</t>
  </si>
  <si>
    <t>40001006954</t>
  </si>
  <si>
    <t>გარსევან</t>
  </si>
  <si>
    <t>ბუხნიკაშვილი</t>
  </si>
  <si>
    <t>36001010793</t>
  </si>
  <si>
    <t>36001001133</t>
  </si>
  <si>
    <t>ჭიაბერაშვილი</t>
  </si>
  <si>
    <t>36001002685</t>
  </si>
  <si>
    <t>36001014386</t>
  </si>
  <si>
    <t>14001002384</t>
  </si>
  <si>
    <t>ივანე</t>
  </si>
  <si>
    <t>ლაპიაშვილი</t>
  </si>
  <si>
    <t>14001003929</t>
  </si>
  <si>
    <t>მარუქაშვილი</t>
  </si>
  <si>
    <t>08001000380</t>
  </si>
  <si>
    <t>ყეინიშვილი</t>
  </si>
  <si>
    <t>08001007808</t>
  </si>
  <si>
    <t>ძულიაშვილი</t>
  </si>
  <si>
    <t>20001001260</t>
  </si>
  <si>
    <t>ბაადურ</t>
  </si>
  <si>
    <t>რევაზიშვილი</t>
  </si>
  <si>
    <t>20001010206</t>
  </si>
  <si>
    <t>ომანიძე</t>
  </si>
  <si>
    <t>20001056099</t>
  </si>
  <si>
    <t>უკლება</t>
  </si>
  <si>
    <t>60001032844</t>
  </si>
  <si>
    <t>წიქორიძე</t>
  </si>
  <si>
    <t>60001007434</t>
  </si>
  <si>
    <t>09001013173</t>
  </si>
  <si>
    <t>გრიგოლ</t>
  </si>
  <si>
    <t>მატარაძე</t>
  </si>
  <si>
    <t>17001005492</t>
  </si>
  <si>
    <t>17001001756</t>
  </si>
  <si>
    <t>მიქაძე</t>
  </si>
  <si>
    <t>17001005237</t>
  </si>
  <si>
    <t>21001007397</t>
  </si>
  <si>
    <t>ინდირა</t>
  </si>
  <si>
    <t>ქურცაძე</t>
  </si>
  <si>
    <t>21001028515</t>
  </si>
  <si>
    <t>ქათამაძე</t>
  </si>
  <si>
    <t>18001013916</t>
  </si>
  <si>
    <t>სალომე</t>
  </si>
  <si>
    <t>კაპანაძე</t>
  </si>
  <si>
    <t>18001013629</t>
  </si>
  <si>
    <t>სტურუა</t>
  </si>
  <si>
    <t>37001007701</t>
  </si>
  <si>
    <t>თავმჯდომარის მოადგილე</t>
  </si>
  <si>
    <t>მაკა</t>
  </si>
  <si>
    <t>37001014857</t>
  </si>
  <si>
    <t>რობერტ</t>
  </si>
  <si>
    <t>რუხაძე</t>
  </si>
  <si>
    <t>55001015350</t>
  </si>
  <si>
    <t>მედეა</t>
  </si>
  <si>
    <t>55001017888</t>
  </si>
  <si>
    <t>საღარეიშვილი</t>
  </si>
  <si>
    <t>53001001439</t>
  </si>
  <si>
    <t>53001007510</t>
  </si>
  <si>
    <t>ქვარიანი</t>
  </si>
  <si>
    <t>53001000859</t>
  </si>
  <si>
    <t>ირინა</t>
  </si>
  <si>
    <t>ჩაკვეტაძე</t>
  </si>
  <si>
    <t>53001009095</t>
  </si>
  <si>
    <t>ნოდარ</t>
  </si>
  <si>
    <t>54001003708</t>
  </si>
  <si>
    <t>62005027483</t>
  </si>
  <si>
    <t>ჯამბულ</t>
  </si>
  <si>
    <t>ნოზაძე</t>
  </si>
  <si>
    <t>54001013490</t>
  </si>
  <si>
    <t>ციცვიძე</t>
  </si>
  <si>
    <t>54001026759</t>
  </si>
  <si>
    <t>იამზე</t>
  </si>
  <si>
    <t>ქვათაძე</t>
  </si>
  <si>
    <t>38001013405</t>
  </si>
  <si>
    <t>სოხაძე</t>
  </si>
  <si>
    <t>41001009369</t>
  </si>
  <si>
    <t>თამაზ</t>
  </si>
  <si>
    <t>კობახიძე</t>
  </si>
  <si>
    <t>41001007036</t>
  </si>
  <si>
    <t>რომან</t>
  </si>
  <si>
    <t>შერგელაშვილი</t>
  </si>
  <si>
    <t>56001003309</t>
  </si>
  <si>
    <t>ნებიერიძე</t>
  </si>
  <si>
    <t>18001011327</t>
  </si>
  <si>
    <t>კარლო</t>
  </si>
  <si>
    <t>ჩხაიძე</t>
  </si>
  <si>
    <t>33001009592</t>
  </si>
  <si>
    <t>35001085281</t>
  </si>
  <si>
    <t>შუკაკიძე</t>
  </si>
  <si>
    <t>28001073349</t>
  </si>
  <si>
    <t>ლაშა</t>
  </si>
  <si>
    <t>ქველაძე</t>
  </si>
  <si>
    <t>28001089030</t>
  </si>
  <si>
    <t>გივი</t>
  </si>
  <si>
    <t>28001044606</t>
  </si>
  <si>
    <t>ბერიძე</t>
  </si>
  <si>
    <t>10001018453</t>
  </si>
  <si>
    <t>მარიამი</t>
  </si>
  <si>
    <t>შუკვანი</t>
  </si>
  <si>
    <t>10001065950</t>
  </si>
  <si>
    <t>ლევანი</t>
  </si>
  <si>
    <t>მოსეშვილი</t>
  </si>
  <si>
    <t>15001009767</t>
  </si>
  <si>
    <t>ლეილა</t>
  </si>
  <si>
    <t>მიქიანი</t>
  </si>
  <si>
    <t>15001025815</t>
  </si>
  <si>
    <t>ხურცილავა</t>
  </si>
  <si>
    <t>01021010708</t>
  </si>
  <si>
    <t>დალაქიშვილი</t>
  </si>
  <si>
    <t>22001001117</t>
  </si>
  <si>
    <t>ისაკაძე</t>
  </si>
  <si>
    <t>22001011800</t>
  </si>
  <si>
    <t>ჩიქოვანი</t>
  </si>
  <si>
    <t>42001033957</t>
  </si>
  <si>
    <t>გაგუა</t>
  </si>
  <si>
    <t>29001002902</t>
  </si>
  <si>
    <t>თამილა</t>
  </si>
  <si>
    <t>ჯღარკავა</t>
  </si>
  <si>
    <t>29001007849</t>
  </si>
  <si>
    <t>კუჭავა</t>
  </si>
  <si>
    <t>39001000434</t>
  </si>
  <si>
    <t>სართანია</t>
  </si>
  <si>
    <t>39001026754</t>
  </si>
  <si>
    <t>დამენია</t>
  </si>
  <si>
    <t>01011023474</t>
  </si>
  <si>
    <t>თავმჯდომარის მ/შ</t>
  </si>
  <si>
    <t>კონჯარია</t>
  </si>
  <si>
    <t>19001019524</t>
  </si>
  <si>
    <t>ქირია</t>
  </si>
  <si>
    <t>19001017171</t>
  </si>
  <si>
    <t>ბათლომე</t>
  </si>
  <si>
    <t>შელია</t>
  </si>
  <si>
    <t>19001025495</t>
  </si>
  <si>
    <t>გაბელია</t>
  </si>
  <si>
    <t>51001009770</t>
  </si>
  <si>
    <t>ხატია</t>
  </si>
  <si>
    <t>შანავა</t>
  </si>
  <si>
    <t>51001006368</t>
  </si>
  <si>
    <t>ნონა</t>
  </si>
  <si>
    <t>კვარაცხელია</t>
  </si>
  <si>
    <t>51001019453</t>
  </si>
  <si>
    <t>ჭოხონელიძე</t>
  </si>
  <si>
    <t>58001024713</t>
  </si>
  <si>
    <t>შულაია</t>
  </si>
  <si>
    <t>58001003985</t>
  </si>
  <si>
    <t>ჯულიეტა</t>
  </si>
  <si>
    <t>ქვარაია</t>
  </si>
  <si>
    <t>58001000754</t>
  </si>
  <si>
    <t>58001026246</t>
  </si>
  <si>
    <t>გულუა</t>
  </si>
  <si>
    <t>48001005235</t>
  </si>
  <si>
    <t>წოწორია</t>
  </si>
  <si>
    <t>48001020402</t>
  </si>
  <si>
    <t>48001008759</t>
  </si>
  <si>
    <t>გაბუნია</t>
  </si>
  <si>
    <t>02001003936</t>
  </si>
  <si>
    <t>დევი</t>
  </si>
  <si>
    <t>ჯაკონია</t>
  </si>
  <si>
    <t>62001008023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</si>
  <si>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</si>
  <si>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 xml:space="preserve">კასპი, კოტეტიშვილის ქ. 1 </t>
  </si>
  <si>
    <t>01.08.2013 - 01.08.2014</t>
  </si>
  <si>
    <t>01001011116</t>
  </si>
  <si>
    <t>ხოხიაშვილი</t>
  </si>
  <si>
    <t>პერიოდული პრესის შეძენა</t>
  </si>
  <si>
    <t>ტვირთის გადაზიდვა საავტომობილო ტრაანსპორტით</t>
  </si>
  <si>
    <t>MAN</t>
  </si>
  <si>
    <t>10.163</t>
  </si>
  <si>
    <t>LLC349</t>
  </si>
  <si>
    <t>08/29/2013</t>
  </si>
  <si>
    <r>
      <rPr>
        <b/>
        <sz val="10"/>
        <rFont val="Sylfaen"/>
        <family val="1"/>
        <charset val="204"/>
      </rPr>
      <t>ბუღალტერი</t>
    </r>
    <r>
      <rPr>
        <sz val="10"/>
        <rFont val="Sylfaen"/>
        <family val="1"/>
        <charset val="204"/>
      </rPr>
      <t xml:space="preserve"> (ან საამისოდ უფლებამოსილი </t>
    </r>
  </si>
  <si>
    <t>შპს ”კაპიტალ საინ ტრეიდი”</t>
  </si>
  <si>
    <t>ბანერის ბეჭდვა</t>
  </si>
  <si>
    <t>შპს ”თეგეტა მოტორსი”</t>
  </si>
  <si>
    <t>ავტოტექმომსახურება</t>
  </si>
  <si>
    <t>შპს ”ლეი ტექი”</t>
  </si>
  <si>
    <t>საკანცელარიო საქონელი</t>
  </si>
  <si>
    <t>შპს ”მობილსერვისი”</t>
  </si>
  <si>
    <t>შპს ”ახალი ამბები”</t>
  </si>
  <si>
    <t>შპს ”კია მოტორს ჯორჯია”</t>
  </si>
  <si>
    <t>შპს ”ტექნოინჟინერინგი”</t>
  </si>
  <si>
    <t>შპს ”განათება”</t>
  </si>
  <si>
    <t>შპს ”ენგადი”</t>
  </si>
  <si>
    <t>შპს ”ჯორჯიანმიკრო სისტემს”</t>
  </si>
  <si>
    <t>შპს ”მარკეტინგული ცენტრი ტერა მედია”</t>
  </si>
  <si>
    <t>შპს ”მბს”</t>
  </si>
  <si>
    <t>შპს ”კავკასუს ონლაინი”</t>
  </si>
  <si>
    <t>შპს ”დაცვის პოლიციის დეპარტამენტი”</t>
  </si>
  <si>
    <t>სს ”თელასი”</t>
  </si>
  <si>
    <t>სადეპოზიტო ბარათები</t>
  </si>
  <si>
    <t>საინფორმაციო მომსახურება</t>
  </si>
  <si>
    <t>ლიფტის მომსახურება</t>
  </si>
  <si>
    <t>გარე ელგანათების მონტაჟი</t>
  </si>
  <si>
    <t>სასმელი წყალი</t>
  </si>
  <si>
    <t>სისტემა კოდექსის განახლება</t>
  </si>
  <si>
    <t>მედიამონიტორინგი</t>
  </si>
  <si>
    <t>კომპიუტერული ტექნიკა</t>
  </si>
  <si>
    <t>დომენის საფასური</t>
  </si>
  <si>
    <t>დაცვის მომსახურება</t>
  </si>
  <si>
    <t>ელეენერგიის ღირებულება</t>
  </si>
  <si>
    <t>. . .</t>
  </si>
  <si>
    <t>08/12/2013-08/31/2013</t>
  </si>
  <si>
    <t>სტეფნაძე-იაშვილი</t>
  </si>
  <si>
    <t>61010006259</t>
  </si>
  <si>
    <t>სოფიკო</t>
  </si>
  <si>
    <t>61001067186</t>
  </si>
  <si>
    <t>როსტომ</t>
  </si>
  <si>
    <t>გრიგალაშვილი</t>
  </si>
  <si>
    <t>ვიქტორია</t>
  </si>
  <si>
    <t>ჯღამაია</t>
  </si>
  <si>
    <t>62001019267</t>
  </si>
  <si>
    <t>ბალაშვილი</t>
  </si>
  <si>
    <t>06001000336</t>
  </si>
  <si>
    <t>მიდელაშვილი</t>
  </si>
  <si>
    <t>06001006497</t>
  </si>
  <si>
    <t>ნანობაშვილი</t>
  </si>
  <si>
    <t>23001002861</t>
  </si>
  <si>
    <t>შუშიაშვილი</t>
  </si>
  <si>
    <t>16001010153</t>
  </si>
  <si>
    <t>ზაალ</t>
  </si>
  <si>
    <t>ჩოფიკაშვილი</t>
  </si>
  <si>
    <t>44001003045</t>
  </si>
  <si>
    <t>კოტე</t>
  </si>
  <si>
    <t>აქიაშვილი</t>
  </si>
  <si>
    <t>44001003120</t>
  </si>
  <si>
    <t>ოთანაძე</t>
  </si>
  <si>
    <t>05001009050</t>
  </si>
  <si>
    <t>მაჩიტიძე</t>
  </si>
  <si>
    <t>01007008913</t>
  </si>
  <si>
    <t>დადვანი</t>
  </si>
  <si>
    <t>19001014214</t>
  </si>
  <si>
    <t>დარცმელიძე</t>
  </si>
  <si>
    <t>42031001437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</si>
  <si>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  <charset val="204"/>
      </rPr>
      <t>(ან საამისოდ უფლებამოსილი</t>
    </r>
    <r>
      <rPr>
        <b/>
        <sz val="10"/>
        <rFont val="Sylfaen"/>
        <family val="1"/>
        <charset val="204"/>
      </rPr>
      <t xml:space="preserve"> </t>
    </r>
  </si>
  <si>
    <t>ჩხოროწყუ, დავით აღმაშენებლის ქ. 14</t>
  </si>
  <si>
    <t>15.08.2013 - 15.02.2014</t>
  </si>
  <si>
    <t>სიმონი</t>
  </si>
  <si>
    <t>ახალაია</t>
  </si>
  <si>
    <t>ცაგერი, რუსთაველის ქ. მე-2 შეს. ბინა N3</t>
  </si>
  <si>
    <t>15.08.2013 - 15.08.2014</t>
  </si>
  <si>
    <t>მაყვალა</t>
  </si>
  <si>
    <t>მესხაძე</t>
  </si>
  <si>
    <t>საგარეჯო, დავით აღმაშენებლის ქ. 21</t>
  </si>
  <si>
    <t>21.08.2013 - 21.08.2014</t>
  </si>
  <si>
    <t>ციცინო</t>
  </si>
  <si>
    <t>კოხტაშვილი</t>
  </si>
  <si>
    <t>სააგიტაციო მასალის განაწილება</t>
  </si>
  <si>
    <t>ბათუმი</t>
  </si>
  <si>
    <t>საოფისე ინვენტარის განაწილება</t>
  </si>
  <si>
    <t>გორი, ხაშური, ქუთაისი, აბაშა, სენაკი, ხობი, ზუგდიდი, ქობულეთი, ბათუმი, ჩოხატაური</t>
  </si>
  <si>
    <t xml:space="preserve">რაიონულ ორგანიზაციებში მატერიალურ ფასეულობათა განაწილება </t>
  </si>
  <si>
    <t>თეთრიწყარო, წალკა, ახალქალაქი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</si>
  <si>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</si>
  <si>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ფორმა N4.2 - ხელფასები, პრემიები</t>
  </si>
  <si>
    <t>08/12/2013-09/01/2013</t>
  </si>
  <si>
    <t>ფორმა N4.3 - მივლინებები</t>
  </si>
  <si>
    <t>მსუბუქი</t>
  </si>
  <si>
    <t>KIA</t>
  </si>
  <si>
    <t>VWW 623</t>
  </si>
  <si>
    <t>შპს "უძრავი ქონება - თბილისი"</t>
  </si>
  <si>
    <t>VWW 625</t>
  </si>
  <si>
    <t>VWW 478</t>
  </si>
  <si>
    <t>VWW 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</si>
</sst>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mm\/dd\/yyyy"/>
    <numFmt numFmtId="169" formatCode="_(* #,##0_);_(* \(#,##0\);_(* &quot;-&quot;??_);_(@_)"/>
    <numFmt numFmtId="170" formatCode="dd\/mm\/yyyy"/>
  </numFmts>
  <fonts count="3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charset val="1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0"/>
      <name val="Sylfaen"/>
      <family val="1"/>
      <charset val="204"/>
    </font>
    <font>
      <sz val="10"/>
      <color indexed="8"/>
      <name val="Sylfaen"/>
      <family val="1"/>
      <charset val="204"/>
    </font>
    <font>
      <b/>
      <sz val="10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07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98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2" xfId="5" applyFont="1" applyFill="1" applyBorder="1" applyAlignment="1" applyProtection="1">
      <alignment horizontal="center" vertical="top" wrapText="1"/>
    </xf>
    <xf numFmtId="0" fontId="24" fillId="3" borderId="13" xfId="5" applyFont="1" applyFill="1" applyBorder="1" applyAlignment="1" applyProtection="1">
      <alignment horizontal="center" vertical="top" wrapText="1"/>
    </xf>
    <xf numFmtId="49" fontId="24" fillId="3" borderId="13" xfId="5" applyNumberFormat="1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3" borderId="15" xfId="5" applyFont="1" applyFill="1" applyBorder="1" applyAlignment="1" applyProtection="1">
      <alignment horizontal="center" vertical="top" wrapText="1"/>
    </xf>
    <xf numFmtId="0" fontId="24" fillId="4" borderId="12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7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7" xfId="5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7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0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0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2" xfId="5" applyFont="1" applyBorder="1" applyAlignment="1" applyProtection="1">
      <alignment horizontal="center"/>
      <protection locked="0"/>
    </xf>
    <xf numFmtId="0" fontId="22" fillId="0" borderId="23" xfId="5" applyFont="1" applyBorder="1" applyAlignment="1" applyProtection="1">
      <alignment wrapText="1"/>
      <protection locked="0"/>
    </xf>
    <xf numFmtId="0" fontId="22" fillId="0" borderId="24" xfId="5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49" fontId="22" fillId="0" borderId="23" xfId="5" applyNumberFormat="1" applyFont="1" applyBorder="1" applyProtection="1">
      <protection locked="0"/>
    </xf>
    <xf numFmtId="0" fontId="22" fillId="0" borderId="25" xfId="5" applyFont="1" applyBorder="1" applyAlignment="1" applyProtection="1">
      <alignment wrapText="1"/>
      <protection locked="0"/>
    </xf>
    <xf numFmtId="0" fontId="22" fillId="4" borderId="22" xfId="5" applyFont="1" applyFill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3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7" xfId="2" applyFont="1" applyFill="1" applyBorder="1" applyAlignment="1" applyProtection="1">
      <alignment horizontal="center" vertical="top" wrapText="1"/>
    </xf>
    <xf numFmtId="1" fontId="19" fillId="5" borderId="27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horizontal="right"/>
      <protection locked="0"/>
    </xf>
    <xf numFmtId="0" fontId="24" fillId="5" borderId="12" xfId="5" applyFont="1" applyFill="1" applyBorder="1" applyAlignment="1" applyProtection="1">
      <alignment horizontal="center" vertical="center"/>
    </xf>
    <xf numFmtId="0" fontId="24" fillId="5" borderId="13" xfId="5" applyFont="1" applyFill="1" applyBorder="1" applyAlignment="1" applyProtection="1">
      <alignment horizontal="center"/>
    </xf>
    <xf numFmtId="0" fontId="24" fillId="5" borderId="14" xfId="5" applyFont="1" applyFill="1" applyBorder="1" applyAlignment="1" applyProtection="1">
      <alignment horizontal="center"/>
    </xf>
    <xf numFmtId="0" fontId="24" fillId="5" borderId="12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NumberFormat="1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2" xfId="5" applyFont="1" applyFill="1" applyBorder="1" applyAlignment="1" applyProtection="1">
      <alignment horizontal="center" vertical="top" wrapText="1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8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29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3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21" fillId="5" borderId="30" xfId="2" applyFont="1" applyFill="1" applyBorder="1" applyAlignment="1" applyProtection="1">
      <alignment horizontal="left" vertical="top"/>
      <protection locked="0"/>
    </xf>
    <xf numFmtId="0" fontId="19" fillId="5" borderId="30" xfId="2" applyFont="1" applyFill="1" applyBorder="1" applyAlignment="1" applyProtection="1">
      <alignment horizontal="left" vertical="top" wrapText="1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1" fontId="19" fillId="5" borderId="31" xfId="2" applyNumberFormat="1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8" fillId="6" borderId="0" xfId="0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3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4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3" xfId="1" applyNumberFormat="1" applyFont="1" applyFill="1" applyBorder="1" applyAlignment="1" applyProtection="1">
      <alignment horizontal="right" vertical="center" wrapText="1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14" fontId="16" fillId="0" borderId="0" xfId="5" applyNumberFormat="1" applyFont="1" applyFill="1" applyBorder="1" applyProtection="1"/>
    <xf numFmtId="0" fontId="14" fillId="0" borderId="0" xfId="5" applyFont="1" applyFill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6" fillId="5" borderId="5" xfId="9" applyFont="1" applyFill="1" applyBorder="1" applyAlignment="1" applyProtection="1">
      <alignment horizontal="left" vertical="center" wrapText="1"/>
    </xf>
    <xf numFmtId="0" fontId="16" fillId="5" borderId="1" xfId="9" applyFont="1" applyFill="1" applyBorder="1" applyAlignment="1" applyProtection="1">
      <alignment horizontal="center" vertical="center" wrapText="1"/>
    </xf>
    <xf numFmtId="0" fontId="16" fillId="5" borderId="5" xfId="9" applyFont="1" applyFill="1" applyBorder="1" applyAlignment="1" applyProtection="1">
      <alignment horizontal="center" vertical="center" wrapText="1"/>
    </xf>
    <xf numFmtId="0" fontId="14" fillId="0" borderId="1" xfId="9" applyFont="1" applyBorder="1" applyAlignment="1" applyProtection="1">
      <alignment horizontal="center" vertical="center" wrapText="1"/>
      <protection locked="0"/>
    </xf>
    <xf numFmtId="0" fontId="14" fillId="0" borderId="1" xfId="9" applyFont="1" applyBorder="1" applyAlignment="1" applyProtection="1">
      <alignment vertical="center" wrapText="1"/>
      <protection locked="0"/>
    </xf>
    <xf numFmtId="0" fontId="14" fillId="0" borderId="1" xfId="9" applyFont="1" applyBorder="1" applyAlignment="1" applyProtection="1">
      <alignment horizontal="left" vertical="center" wrapText="1"/>
      <protection locked="0"/>
    </xf>
    <xf numFmtId="0" fontId="14" fillId="0" borderId="1" xfId="9" applyFont="1" applyBorder="1" applyAlignment="1" applyProtection="1">
      <alignment horizontal="right" vertical="center" wrapText="1"/>
      <protection locked="0"/>
    </xf>
    <xf numFmtId="0" fontId="14" fillId="0" borderId="1" xfId="9" applyFont="1" applyFill="1" applyBorder="1" applyAlignment="1" applyProtection="1">
      <alignment vertical="center" wrapText="1"/>
      <protection locked="0"/>
    </xf>
    <xf numFmtId="0" fontId="15" fillId="0" borderId="0" xfId="9" applyFont="1" applyProtection="1">
      <protection locked="0"/>
    </xf>
    <xf numFmtId="0" fontId="31" fillId="0" borderId="1" xfId="1" applyFont="1" applyFill="1" applyBorder="1" applyAlignment="1" applyProtection="1">
      <alignment horizontal="left" vertical="center" wrapText="1" indent="1"/>
    </xf>
    <xf numFmtId="0" fontId="0" fillId="5" borderId="0" xfId="0" applyFont="1" applyFill="1" applyProtection="1"/>
    <xf numFmtId="0" fontId="0" fillId="5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0" fillId="5" borderId="0" xfId="0" applyFont="1" applyFill="1" applyBorder="1" applyProtection="1">
      <protection locked="0"/>
    </xf>
    <xf numFmtId="168" fontId="12" fillId="0" borderId="0" xfId="1" applyNumberFormat="1" applyFont="1" applyFill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0" fillId="0" borderId="0" xfId="0" applyFont="1" applyFill="1" applyBorder="1" applyProtection="1"/>
    <xf numFmtId="0" fontId="0" fillId="0" borderId="0" xfId="0" applyFont="1" applyFill="1" applyProtection="1"/>
    <xf numFmtId="0" fontId="16" fillId="5" borderId="5" xfId="20" applyFont="1" applyFill="1" applyBorder="1" applyAlignment="1" applyProtection="1">
      <alignment horizontal="center" vertical="center" wrapText="1"/>
    </xf>
    <xf numFmtId="0" fontId="16" fillId="5" borderId="1" xfId="20" applyFont="1" applyFill="1" applyBorder="1" applyAlignment="1" applyProtection="1">
      <alignment horizontal="center" vertical="center" wrapText="1"/>
    </xf>
    <xf numFmtId="0" fontId="15" fillId="0" borderId="0" xfId="20" applyFont="1" applyBorder="1" applyProtection="1">
      <protection locked="0"/>
    </xf>
    <xf numFmtId="0" fontId="15" fillId="0" borderId="0" xfId="20" applyFont="1" applyProtection="1">
      <protection locked="0"/>
    </xf>
    <xf numFmtId="0" fontId="14" fillId="0" borderId="1" xfId="20" applyFont="1" applyBorder="1" applyAlignment="1" applyProtection="1">
      <alignment horizontal="center" vertical="center" wrapText="1"/>
      <protection locked="0"/>
    </xf>
    <xf numFmtId="0" fontId="14" fillId="0" borderId="1" xfId="20" applyFont="1" applyBorder="1" applyAlignment="1" applyProtection="1">
      <alignment vertical="center" wrapText="1"/>
      <protection locked="0"/>
    </xf>
    <xf numFmtId="14" fontId="14" fillId="0" borderId="2" xfId="65" applyNumberFormat="1" applyFont="1" applyBorder="1" applyAlignment="1" applyProtection="1">
      <alignment wrapText="1"/>
      <protection locked="0"/>
    </xf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15" fillId="5" borderId="0" xfId="20" applyFont="1" applyFill="1" applyBorder="1" applyProtection="1">
      <protection locked="0"/>
    </xf>
    <xf numFmtId="0" fontId="16" fillId="5" borderId="5" xfId="20" applyFont="1" applyFill="1" applyBorder="1" applyAlignment="1" applyProtection="1">
      <alignment horizontal="left" vertical="center" wrapText="1"/>
    </xf>
    <xf numFmtId="0" fontId="0" fillId="5" borderId="0" xfId="0" applyFont="1" applyFill="1" applyBorder="1" applyProtection="1"/>
    <xf numFmtId="0" fontId="11" fillId="5" borderId="0" xfId="13" applyFont="1" applyFill="1" applyProtection="1"/>
    <xf numFmtId="0" fontId="8" fillId="5" borderId="0" xfId="13" applyFill="1" applyProtection="1"/>
    <xf numFmtId="0" fontId="8" fillId="5" borderId="0" xfId="13" applyFill="1" applyProtection="1">
      <protection locked="0"/>
    </xf>
    <xf numFmtId="0" fontId="8" fillId="0" borderId="0" xfId="13" applyProtection="1">
      <protection locked="0"/>
    </xf>
    <xf numFmtId="0" fontId="12" fillId="5" borderId="0" xfId="13" applyFont="1" applyFill="1" applyProtection="1">
      <protection locked="0"/>
    </xf>
    <xf numFmtId="0" fontId="12" fillId="5" borderId="0" xfId="13" applyFont="1" applyFill="1" applyProtection="1"/>
    <xf numFmtId="0" fontId="12" fillId="5" borderId="0" xfId="13" applyFont="1" applyFill="1" applyBorder="1" applyProtection="1"/>
    <xf numFmtId="0" fontId="12" fillId="5" borderId="0" xfId="13" applyFont="1" applyFill="1" applyAlignment="1" applyProtection="1">
      <alignment horizontal="center" vertical="center"/>
    </xf>
    <xf numFmtId="0" fontId="12" fillId="0" borderId="0" xfId="13" applyFont="1" applyProtection="1">
      <protection locked="0"/>
    </xf>
    <xf numFmtId="0" fontId="12" fillId="0" borderId="0" xfId="13" applyFont="1" applyFill="1" applyBorder="1" applyProtection="1"/>
    <xf numFmtId="0" fontId="12" fillId="0" borderId="0" xfId="13" applyFont="1" applyFill="1" applyProtection="1"/>
    <xf numFmtId="0" fontId="12" fillId="0" borderId="0" xfId="13" applyFont="1" applyFill="1" applyAlignment="1" applyProtection="1">
      <alignment horizontal="center" vertical="center"/>
    </xf>
    <xf numFmtId="0" fontId="6" fillId="5" borderId="0" xfId="13" applyFont="1" applyFill="1" applyProtection="1"/>
    <xf numFmtId="0" fontId="14" fillId="5" borderId="1" xfId="53" applyFont="1" applyFill="1" applyBorder="1" applyAlignment="1" applyProtection="1">
      <alignment vertical="center" wrapText="1"/>
    </xf>
    <xf numFmtId="0" fontId="14" fillId="5" borderId="1" xfId="53" applyFont="1" applyFill="1" applyBorder="1" applyAlignment="1" applyProtection="1">
      <alignment horizontal="center" vertical="center" wrapText="1"/>
    </xf>
    <xf numFmtId="0" fontId="15" fillId="5" borderId="0" xfId="53" applyFont="1" applyFill="1" applyProtection="1">
      <protection locked="0"/>
    </xf>
    <xf numFmtId="0" fontId="15" fillId="0" borderId="0" xfId="53" applyFont="1" applyProtection="1">
      <protection locked="0"/>
    </xf>
    <xf numFmtId="0" fontId="16" fillId="5" borderId="5" xfId="53" applyFont="1" applyFill="1" applyBorder="1" applyAlignment="1" applyProtection="1">
      <alignment horizontal="center" vertical="center" wrapText="1"/>
    </xf>
    <xf numFmtId="0" fontId="16" fillId="5" borderId="4" xfId="53" applyFont="1" applyFill="1" applyBorder="1" applyAlignment="1" applyProtection="1">
      <alignment horizontal="center" vertical="center" wrapText="1"/>
    </xf>
    <xf numFmtId="0" fontId="16" fillId="5" borderId="1" xfId="53" applyFont="1" applyFill="1" applyBorder="1" applyAlignment="1" applyProtection="1">
      <alignment horizontal="center" vertical="center" wrapText="1"/>
    </xf>
    <xf numFmtId="0" fontId="16" fillId="0" borderId="1" xfId="53" applyFont="1" applyBorder="1" applyAlignment="1" applyProtection="1">
      <alignment vertical="center" wrapText="1"/>
    </xf>
    <xf numFmtId="169" fontId="17" fillId="5" borderId="1" xfId="10" applyNumberFormat="1" applyFont="1" applyFill="1" applyBorder="1" applyAlignment="1" applyProtection="1">
      <alignment horizontal="right" vertical="center"/>
    </xf>
    <xf numFmtId="169" fontId="15" fillId="0" borderId="0" xfId="53" applyNumberFormat="1" applyFont="1" applyProtection="1">
      <protection locked="0"/>
    </xf>
    <xf numFmtId="43" fontId="15" fillId="0" borderId="0" xfId="53" applyNumberFormat="1" applyFont="1" applyProtection="1">
      <protection locked="0"/>
    </xf>
    <xf numFmtId="0" fontId="14" fillId="0" borderId="1" xfId="53" applyFont="1" applyBorder="1" applyAlignment="1" applyProtection="1">
      <alignment vertical="center" wrapText="1"/>
    </xf>
    <xf numFmtId="169" fontId="14" fillId="5" borderId="1" xfId="10" applyNumberFormat="1" applyFont="1" applyFill="1" applyBorder="1" applyAlignment="1" applyProtection="1">
      <alignment vertical="center" wrapText="1"/>
    </xf>
    <xf numFmtId="43" fontId="14" fillId="5" borderId="1" xfId="10" applyFont="1" applyFill="1" applyBorder="1" applyAlignment="1" applyProtection="1">
      <alignment vertical="center" wrapText="1"/>
    </xf>
    <xf numFmtId="169" fontId="14" fillId="0" borderId="1" xfId="10" applyNumberFormat="1" applyFont="1" applyBorder="1" applyAlignment="1" applyProtection="1">
      <alignment vertical="center" wrapText="1"/>
      <protection locked="0"/>
    </xf>
    <xf numFmtId="43" fontId="14" fillId="0" borderId="1" xfId="10" applyFont="1" applyBorder="1" applyAlignment="1" applyProtection="1">
      <alignment vertical="center" wrapText="1"/>
      <protection locked="0"/>
    </xf>
    <xf numFmtId="43" fontId="14" fillId="0" borderId="1" xfId="10" applyNumberFormat="1" applyFont="1" applyBorder="1" applyAlignment="1" applyProtection="1">
      <alignment vertical="center" wrapText="1"/>
      <protection locked="0"/>
    </xf>
    <xf numFmtId="43" fontId="17" fillId="5" borderId="1" xfId="10" applyFont="1" applyFill="1" applyBorder="1" applyAlignment="1" applyProtection="1">
      <alignment horizontal="right" vertical="center"/>
    </xf>
    <xf numFmtId="0" fontId="14" fillId="0" borderId="1" xfId="53" applyFont="1" applyBorder="1" applyAlignment="1" applyProtection="1">
      <alignment vertical="center" wrapText="1"/>
      <protection locked="0"/>
    </xf>
    <xf numFmtId="0" fontId="14" fillId="0" borderId="0" xfId="53" applyFont="1" applyAlignment="1" applyProtection="1">
      <alignment vertical="center" wrapText="1"/>
      <protection locked="0"/>
    </xf>
    <xf numFmtId="0" fontId="17" fillId="0" borderId="0" xfId="13" applyFont="1" applyAlignment="1" applyProtection="1">
      <alignment horizontal="center"/>
      <protection locked="0"/>
    </xf>
    <xf numFmtId="0" fontId="12" fillId="0" borderId="0" xfId="13" applyFont="1" applyAlignment="1" applyProtection="1">
      <alignment horizontal="center" vertical="center"/>
      <protection locked="0"/>
    </xf>
    <xf numFmtId="0" fontId="8" fillId="0" borderId="0" xfId="13"/>
    <xf numFmtId="0" fontId="12" fillId="0" borderId="3" xfId="13" applyFont="1" applyBorder="1" applyProtection="1">
      <protection locked="0"/>
    </xf>
    <xf numFmtId="0" fontId="8" fillId="0" borderId="3" xfId="13" applyBorder="1"/>
    <xf numFmtId="0" fontId="17" fillId="0" borderId="0" xfId="13" applyFont="1" applyProtection="1">
      <protection locked="0"/>
    </xf>
    <xf numFmtId="0" fontId="12" fillId="0" borderId="0" xfId="13" applyFont="1" applyBorder="1" applyProtection="1">
      <protection locked="0"/>
    </xf>
    <xf numFmtId="0" fontId="8" fillId="0" borderId="0" xfId="13" applyBorder="1"/>
    <xf numFmtId="0" fontId="11" fillId="0" borderId="0" xfId="13" applyFont="1"/>
    <xf numFmtId="0" fontId="12" fillId="0" borderId="0" xfId="13" applyFont="1" applyAlignment="1" applyProtection="1">
      <alignment horizontal="right"/>
      <protection locked="0"/>
    </xf>
    <xf numFmtId="49" fontId="31" fillId="0" borderId="1" xfId="1" applyNumberFormat="1" applyFont="1" applyFill="1" applyBorder="1" applyAlignment="1" applyProtection="1">
      <alignment horizontal="left" vertical="center" wrapText="1" indent="1"/>
    </xf>
    <xf numFmtId="4" fontId="28" fillId="0" borderId="0" xfId="0" applyNumberFormat="1" applyFont="1" applyAlignment="1" applyProtection="1">
      <alignment vertical="center"/>
      <protection locked="0"/>
    </xf>
    <xf numFmtId="168" fontId="22" fillId="0" borderId="2" xfId="5" applyNumberFormat="1" applyFont="1" applyBorder="1" applyAlignment="1" applyProtection="1">
      <alignment horizontal="left" wrapText="1"/>
      <protection locked="0"/>
    </xf>
    <xf numFmtId="168" fontId="14" fillId="0" borderId="2" xfId="55" applyNumberFormat="1" applyFont="1" applyBorder="1" applyAlignment="1" applyProtection="1">
      <alignment wrapText="1"/>
      <protection locked="0"/>
    </xf>
    <xf numFmtId="2" fontId="20" fillId="5" borderId="6" xfId="2" applyNumberFormat="1" applyFont="1" applyFill="1" applyBorder="1" applyAlignment="1" applyProtection="1">
      <alignment horizontal="right" vertical="top" wrapText="1"/>
      <protection locked="0"/>
    </xf>
    <xf numFmtId="2" fontId="19" fillId="5" borderId="6" xfId="2" applyNumberFormat="1" applyFont="1" applyFill="1" applyBorder="1" applyAlignment="1" applyProtection="1">
      <alignment horizontal="center" vertical="top" wrapText="1"/>
      <protection locked="0"/>
    </xf>
    <xf numFmtId="2" fontId="20" fillId="5" borderId="7" xfId="2" applyNumberFormat="1" applyFont="1" applyFill="1" applyBorder="1" applyAlignment="1" applyProtection="1">
      <alignment horizontal="right" vertical="top" wrapText="1"/>
      <protection locked="0"/>
    </xf>
    <xf numFmtId="0" fontId="12" fillId="0" borderId="1" xfId="2" applyNumberFormat="1" applyFont="1" applyFill="1" applyBorder="1" applyAlignment="1" applyProtection="1">
      <alignment horizontal="right" vertical="center"/>
      <protection locked="0"/>
    </xf>
    <xf numFmtId="3" fontId="12" fillId="0" borderId="1" xfId="2" applyNumberFormat="1" applyFont="1" applyFill="1" applyBorder="1" applyAlignment="1" applyProtection="1">
      <alignment horizontal="right" vertical="center"/>
      <protection locked="0"/>
    </xf>
    <xf numFmtId="2" fontId="20" fillId="0" borderId="6" xfId="2" applyNumberFormat="1" applyFont="1" applyFill="1" applyBorder="1" applyAlignment="1" applyProtection="1">
      <alignment horizontal="right" vertical="top" wrapText="1"/>
      <protection locked="0"/>
    </xf>
    <xf numFmtId="2" fontId="0" fillId="5" borderId="0" xfId="0" applyNumberFormat="1" applyFill="1" applyBorder="1"/>
    <xf numFmtId="0" fontId="34" fillId="0" borderId="1" xfId="2" applyFont="1" applyFill="1" applyBorder="1" applyAlignment="1" applyProtection="1">
      <alignment horizontal="left" vertical="top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3" fontId="35" fillId="6" borderId="1" xfId="1" applyNumberFormat="1" applyFont="1" applyFill="1" applyBorder="1" applyAlignment="1" applyProtection="1">
      <alignment horizontal="center" vertical="center" wrapText="1"/>
    </xf>
    <xf numFmtId="49" fontId="35" fillId="6" borderId="1" xfId="1" applyNumberFormat="1" applyFont="1" applyFill="1" applyBorder="1" applyAlignment="1" applyProtection="1">
      <alignment horizontal="center" vertical="center" wrapText="1"/>
    </xf>
    <xf numFmtId="3" fontId="35" fillId="5" borderId="1" xfId="1" applyNumberFormat="1" applyFont="1" applyFill="1" applyBorder="1" applyAlignment="1" applyProtection="1">
      <alignment horizontal="center" vertical="center" wrapText="1"/>
    </xf>
    <xf numFmtId="3" fontId="31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31" fillId="0" borderId="1" xfId="2" applyFont="1" applyFill="1" applyBorder="1" applyAlignment="1" applyProtection="1">
      <alignment horizontal="left" wrapText="1" indent="1"/>
      <protection locked="0"/>
    </xf>
    <xf numFmtId="49" fontId="31" fillId="0" borderId="1" xfId="2" applyNumberFormat="1" applyFont="1" applyFill="1" applyBorder="1" applyAlignment="1" applyProtection="1">
      <alignment horizontal="left" wrapText="1" indent="1"/>
      <protection locked="0"/>
    </xf>
    <xf numFmtId="0" fontId="31" fillId="2" borderId="1" xfId="2" applyFont="1" applyFill="1" applyBorder="1" applyAlignment="1" applyProtection="1">
      <alignment horizontal="right"/>
      <protection locked="0"/>
    </xf>
    <xf numFmtId="0" fontId="31" fillId="2" borderId="1" xfId="2" applyFont="1" applyFill="1" applyBorder="1" applyAlignment="1" applyProtection="1">
      <alignment horizontal="left" wrapText="1" indent="1"/>
      <protection locked="0"/>
    </xf>
    <xf numFmtId="49" fontId="31" fillId="2" borderId="1" xfId="2" applyNumberFormat="1" applyFont="1" applyFill="1" applyBorder="1" applyAlignment="1" applyProtection="1">
      <alignment horizontal="left" wrapText="1" indent="1"/>
      <protection locked="0"/>
    </xf>
    <xf numFmtId="0" fontId="31" fillId="2" borderId="1" xfId="2" applyFont="1" applyFill="1" applyBorder="1" applyProtection="1">
      <protection locked="0"/>
    </xf>
    <xf numFmtId="0" fontId="31" fillId="2" borderId="1" xfId="2" applyFont="1" applyFill="1" applyBorder="1" applyAlignment="1">
      <alignment horizontal="left" wrapText="1" indent="1"/>
    </xf>
    <xf numFmtId="49" fontId="31" fillId="2" borderId="1" xfId="2" applyNumberFormat="1" applyFont="1" applyFill="1" applyBorder="1" applyAlignment="1">
      <alignment horizontal="left" wrapText="1" indent="1"/>
    </xf>
    <xf numFmtId="0" fontId="31" fillId="2" borderId="1" xfId="2" applyFont="1" applyFill="1" applyBorder="1"/>
    <xf numFmtId="49" fontId="31" fillId="2" borderId="1" xfId="2" applyNumberFormat="1" applyFont="1" applyFill="1" applyBorder="1"/>
    <xf numFmtId="14" fontId="31" fillId="0" borderId="0" xfId="1" applyNumberFormat="1" applyFont="1" applyFill="1" applyBorder="1" applyAlignment="1" applyProtection="1">
      <alignment horizontal="center" vertical="center"/>
    </xf>
    <xf numFmtId="0" fontId="31" fillId="0" borderId="0" xfId="1" applyFont="1" applyFill="1" applyBorder="1" applyAlignment="1" applyProtection="1">
      <alignment horizontal="center" vertical="center"/>
    </xf>
    <xf numFmtId="0" fontId="0" fillId="0" borderId="1" xfId="0" applyFont="1" applyBorder="1" applyProtection="1">
      <protection locked="0"/>
    </xf>
    <xf numFmtId="0" fontId="33" fillId="0" borderId="1" xfId="20" applyFont="1" applyBorder="1" applyAlignment="1" applyProtection="1">
      <alignment vertical="center" wrapText="1"/>
      <protection locked="0"/>
    </xf>
    <xf numFmtId="0" fontId="31" fillId="0" borderId="1" xfId="0" applyFont="1" applyBorder="1" applyProtection="1">
      <protection locked="0"/>
    </xf>
    <xf numFmtId="170" fontId="14" fillId="0" borderId="2" xfId="55" applyNumberFormat="1" applyFont="1" applyBorder="1" applyAlignment="1" applyProtection="1">
      <alignment horizontal="right" wrapText="1"/>
      <protection locked="0"/>
    </xf>
    <xf numFmtId="0" fontId="35" fillId="5" borderId="0" xfId="0" applyFont="1" applyFill="1" applyProtection="1"/>
    <xf numFmtId="0" fontId="31" fillId="5" borderId="0" xfId="0" applyFont="1" applyFill="1" applyProtection="1"/>
    <xf numFmtId="0" fontId="31" fillId="5" borderId="0" xfId="1" applyFont="1" applyFill="1" applyAlignment="1" applyProtection="1">
      <alignment horizontal="right" vertical="center"/>
    </xf>
    <xf numFmtId="0" fontId="31" fillId="5" borderId="0" xfId="1" applyFont="1" applyFill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protection locked="0"/>
    </xf>
    <xf numFmtId="0" fontId="31" fillId="5" borderId="0" xfId="1" applyFont="1" applyFill="1" applyBorder="1" applyAlignment="1" applyProtection="1">
      <alignment horizontal="right" vertical="center"/>
    </xf>
    <xf numFmtId="0" fontId="31" fillId="5" borderId="0" xfId="0" applyFont="1" applyFill="1" applyBorder="1" applyProtection="1"/>
    <xf numFmtId="0" fontId="31" fillId="5" borderId="0" xfId="0" applyFont="1" applyFill="1" applyBorder="1" applyProtection="1">
      <protection locked="0"/>
    </xf>
    <xf numFmtId="0" fontId="35" fillId="2" borderId="0" xfId="0" applyFont="1" applyFill="1" applyBorder="1" applyAlignment="1" applyProtection="1">
      <alignment horizontal="left"/>
    </xf>
    <xf numFmtId="0" fontId="31" fillId="2" borderId="0" xfId="0" applyFont="1" applyFill="1" applyBorder="1" applyProtection="1">
      <protection locked="0"/>
    </xf>
    <xf numFmtId="0" fontId="31" fillId="5" borderId="0" xfId="0" applyFont="1" applyFill="1" applyProtection="1">
      <protection locked="0"/>
    </xf>
    <xf numFmtId="0" fontId="34" fillId="5" borderId="6" xfId="2" applyFont="1" applyFill="1" applyBorder="1" applyAlignment="1" applyProtection="1">
      <alignment horizontal="center" vertical="top" wrapText="1"/>
    </xf>
    <xf numFmtId="1" fontId="34" fillId="5" borderId="6" xfId="2" applyNumberFormat="1" applyFont="1" applyFill="1" applyBorder="1" applyAlignment="1" applyProtection="1">
      <alignment horizontal="center" vertical="top" wrapText="1"/>
    </xf>
    <xf numFmtId="0" fontId="36" fillId="0" borderId="6" xfId="2" applyFont="1" applyFill="1" applyBorder="1" applyAlignment="1" applyProtection="1">
      <alignment horizontal="center" vertical="top" wrapText="1"/>
      <protection locked="0"/>
    </xf>
    <xf numFmtId="14" fontId="31" fillId="0" borderId="1" xfId="3" applyNumberFormat="1" applyFont="1" applyBorder="1" applyProtection="1">
      <protection locked="0"/>
    </xf>
    <xf numFmtId="1" fontId="36" fillId="0" borderId="6" xfId="2" applyNumberFormat="1" applyFont="1" applyFill="1" applyBorder="1" applyAlignment="1" applyProtection="1">
      <alignment horizontal="left" vertical="top" wrapText="1"/>
      <protection locked="0"/>
    </xf>
    <xf numFmtId="0" fontId="36" fillId="0" borderId="6" xfId="2" applyFont="1" applyFill="1" applyBorder="1" applyAlignment="1" applyProtection="1">
      <alignment horizontal="left" vertical="top" wrapText="1"/>
      <protection locked="0"/>
    </xf>
    <xf numFmtId="0" fontId="36" fillId="0" borderId="6" xfId="2" applyFont="1" applyFill="1" applyBorder="1" applyAlignment="1" applyProtection="1">
      <alignment horizontal="right" vertical="top" wrapText="1"/>
      <protection locked="0"/>
    </xf>
    <xf numFmtId="1" fontId="36" fillId="0" borderId="36" xfId="2" applyNumberFormat="1" applyFont="1" applyFill="1" applyBorder="1" applyAlignment="1" applyProtection="1">
      <alignment horizontal="left" vertical="top" wrapText="1"/>
      <protection locked="0"/>
    </xf>
    <xf numFmtId="0" fontId="36" fillId="0" borderId="36" xfId="2" applyFont="1" applyFill="1" applyBorder="1" applyAlignment="1" applyProtection="1">
      <alignment horizontal="left" vertical="top" wrapText="1"/>
      <protection locked="0"/>
    </xf>
    <xf numFmtId="0" fontId="36" fillId="0" borderId="37" xfId="2" applyFont="1" applyFill="1" applyBorder="1" applyAlignment="1" applyProtection="1">
      <alignment horizontal="left" vertical="top" wrapText="1"/>
      <protection locked="0"/>
    </xf>
    <xf numFmtId="0" fontId="36" fillId="0" borderId="26" xfId="2" applyFont="1" applyFill="1" applyBorder="1" applyAlignment="1" applyProtection="1">
      <alignment horizontal="right" vertical="top" wrapText="1"/>
      <protection locked="0"/>
    </xf>
    <xf numFmtId="14" fontId="31" fillId="0" borderId="35" xfId="3" applyNumberFormat="1" applyFont="1" applyBorder="1" applyProtection="1">
      <protection locked="0"/>
    </xf>
    <xf numFmtId="0" fontId="36" fillId="0" borderId="38" xfId="2" applyFont="1" applyFill="1" applyBorder="1" applyAlignment="1" applyProtection="1">
      <alignment horizontal="center" vertical="top" wrapText="1"/>
      <protection locked="0"/>
    </xf>
    <xf numFmtId="1" fontId="36" fillId="0" borderId="1" xfId="2" applyNumberFormat="1" applyFont="1" applyFill="1" applyBorder="1" applyAlignment="1" applyProtection="1">
      <alignment horizontal="left" vertical="top" wrapText="1"/>
      <protection locked="0"/>
    </xf>
    <xf numFmtId="0" fontId="36" fillId="0" borderId="1" xfId="2" applyFont="1" applyFill="1" applyBorder="1" applyAlignment="1" applyProtection="1">
      <alignment horizontal="left" vertical="top" wrapText="1"/>
      <protection locked="0"/>
    </xf>
    <xf numFmtId="0" fontId="36" fillId="0" borderId="26" xfId="2" applyFont="1" applyFill="1" applyBorder="1" applyAlignment="1" applyProtection="1">
      <alignment horizontal="left" vertical="top" wrapText="1"/>
      <protection locked="0"/>
    </xf>
    <xf numFmtId="0" fontId="35" fillId="2" borderId="0" xfId="0" applyFont="1" applyFill="1" applyAlignment="1" applyProtection="1">
      <alignment horizontal="center"/>
      <protection locked="0"/>
    </xf>
    <xf numFmtId="0" fontId="31" fillId="2" borderId="0" xfId="0" applyFont="1" applyFill="1" applyAlignment="1" applyProtection="1">
      <alignment horizontal="center" vertical="center"/>
      <protection locked="0"/>
    </xf>
    <xf numFmtId="0" fontId="31" fillId="2" borderId="0" xfId="0" applyFont="1" applyFill="1"/>
    <xf numFmtId="0" fontId="31" fillId="2" borderId="3" xfId="0" applyFont="1" applyFill="1" applyBorder="1" applyProtection="1">
      <protection locked="0"/>
    </xf>
    <xf numFmtId="0" fontId="31" fillId="2" borderId="0" xfId="0" applyFont="1" applyFill="1" applyBorder="1"/>
    <xf numFmtId="0" fontId="35" fillId="2" borderId="0" xfId="0" applyFont="1" applyFill="1" applyProtection="1">
      <protection locked="0"/>
    </xf>
    <xf numFmtId="0" fontId="35" fillId="2" borderId="0" xfId="0" applyFont="1" applyFill="1"/>
    <xf numFmtId="0" fontId="8" fillId="0" borderId="1" xfId="0" applyFont="1" applyBorder="1" applyAlignment="1" applyProtection="1">
      <alignment horizontal="center"/>
      <protection locked="0"/>
    </xf>
    <xf numFmtId="0" fontId="35" fillId="5" borderId="0" xfId="2" applyFont="1" applyFill="1" applyProtection="1"/>
    <xf numFmtId="0" fontId="31" fillId="5" borderId="0" xfId="2" applyFont="1" applyFill="1" applyBorder="1" applyProtection="1"/>
    <xf numFmtId="49" fontId="31" fillId="5" borderId="0" xfId="2" applyNumberFormat="1" applyFont="1" applyFill="1" applyBorder="1" applyProtection="1"/>
    <xf numFmtId="0" fontId="31" fillId="5" borderId="0" xfId="1" applyFont="1" applyFill="1" applyBorder="1" applyAlignment="1" applyProtection="1">
      <alignment horizontal="center" vertical="center"/>
    </xf>
    <xf numFmtId="0" fontId="31" fillId="5" borderId="0" xfId="1" applyFont="1" applyFill="1" applyAlignment="1" applyProtection="1">
      <alignment horizontal="center" vertical="center"/>
    </xf>
    <xf numFmtId="0" fontId="31" fillId="2" borderId="0" xfId="2" applyFont="1" applyFill="1"/>
    <xf numFmtId="0" fontId="31" fillId="5" borderId="0" xfId="2" applyFont="1" applyFill="1" applyProtection="1"/>
    <xf numFmtId="49" fontId="35" fillId="5" borderId="0" xfId="2" applyNumberFormat="1" applyFont="1" applyFill="1" applyProtection="1"/>
    <xf numFmtId="0" fontId="35" fillId="0" borderId="0" xfId="2" applyFont="1" applyFill="1" applyBorder="1" applyAlignment="1" applyProtection="1">
      <alignment horizontal="left"/>
    </xf>
    <xf numFmtId="0" fontId="31" fillId="2" borderId="0" xfId="2" applyFont="1" applyFill="1" applyBorder="1" applyProtection="1"/>
    <xf numFmtId="49" fontId="31" fillId="2" borderId="0" xfId="2" applyNumberFormat="1" applyFont="1" applyFill="1" applyBorder="1" applyProtection="1"/>
    <xf numFmtId="0" fontId="31" fillId="2" borderId="0" xfId="2" applyFont="1" applyFill="1" applyProtection="1"/>
    <xf numFmtId="49" fontId="31" fillId="5" borderId="0" xfId="1" applyNumberFormat="1" applyFont="1" applyFill="1" applyAlignment="1" applyProtection="1">
      <alignment horizontal="center" vertical="center"/>
    </xf>
    <xf numFmtId="0" fontId="31" fillId="5" borderId="0" xfId="1" applyFont="1" applyFill="1" applyAlignment="1" applyProtection="1">
      <alignment vertical="center"/>
    </xf>
    <xf numFmtId="0" fontId="35" fillId="2" borderId="0" xfId="13" applyFont="1" applyFill="1" applyAlignment="1" applyProtection="1">
      <alignment horizontal="left"/>
      <protection locked="0"/>
    </xf>
    <xf numFmtId="49" fontId="35" fillId="2" borderId="0" xfId="13" applyNumberFormat="1" applyFont="1" applyFill="1" applyAlignment="1" applyProtection="1">
      <alignment horizontal="left"/>
      <protection locked="0"/>
    </xf>
    <xf numFmtId="0" fontId="31" fillId="2" borderId="0" xfId="13" applyFont="1" applyFill="1" applyProtection="1">
      <protection locked="0"/>
    </xf>
    <xf numFmtId="0" fontId="31" fillId="2" borderId="0" xfId="13" applyFont="1" applyFill="1" applyAlignment="1" applyProtection="1">
      <alignment horizontal="left"/>
      <protection locked="0"/>
    </xf>
    <xf numFmtId="49" fontId="31" fillId="2" borderId="0" xfId="13" applyNumberFormat="1" applyFont="1" applyFill="1" applyProtection="1">
      <protection locked="0"/>
    </xf>
    <xf numFmtId="0" fontId="35" fillId="2" borderId="0" xfId="13" applyFont="1" applyFill="1" applyProtection="1">
      <protection locked="0"/>
    </xf>
    <xf numFmtId="0" fontId="31" fillId="2" borderId="3" xfId="13" applyFont="1" applyFill="1" applyBorder="1" applyProtection="1">
      <protection locked="0"/>
    </xf>
    <xf numFmtId="49" fontId="35" fillId="2" borderId="0" xfId="13" applyNumberFormat="1" applyFont="1" applyFill="1" applyProtection="1">
      <protection locked="0"/>
    </xf>
    <xf numFmtId="0" fontId="35" fillId="2" borderId="0" xfId="13" applyFont="1" applyFill="1"/>
    <xf numFmtId="49" fontId="35" fillId="2" borderId="0" xfId="13" applyNumberFormat="1" applyFont="1" applyFill="1"/>
    <xf numFmtId="0" fontId="31" fillId="2" borderId="0" xfId="13" applyFont="1" applyFill="1"/>
    <xf numFmtId="49" fontId="31" fillId="2" borderId="0" xfId="2" applyNumberFormat="1" applyFont="1" applyFill="1"/>
    <xf numFmtId="0" fontId="8" fillId="5" borderId="0" xfId="13" applyFill="1" applyAlignment="1" applyProtection="1">
      <alignment wrapText="1"/>
    </xf>
    <xf numFmtId="0" fontId="8" fillId="5" borderId="0" xfId="13" applyFill="1" applyBorder="1" applyProtection="1"/>
    <xf numFmtId="0" fontId="8" fillId="2" borderId="0" xfId="13" applyFill="1" applyBorder="1" applyProtection="1"/>
    <xf numFmtId="0" fontId="8" fillId="2" borderId="0" xfId="13" applyFill="1" applyProtection="1"/>
    <xf numFmtId="0" fontId="8" fillId="2" borderId="0" xfId="13" applyFill="1" applyAlignment="1" applyProtection="1">
      <alignment wrapText="1"/>
    </xf>
    <xf numFmtId="0" fontId="8" fillId="2" borderId="0" xfId="13" applyFill="1"/>
    <xf numFmtId="0" fontId="33" fillId="0" borderId="1" xfId="13" applyFont="1" applyFill="1" applyBorder="1" applyAlignment="1">
      <alignment horizontal="left" vertical="center" wrapText="1"/>
    </xf>
    <xf numFmtId="2" fontId="33" fillId="2" borderId="1" xfId="13" applyNumberFormat="1" applyFont="1" applyFill="1" applyBorder="1" applyAlignment="1">
      <alignment horizontal="left" vertical="center" wrapText="1"/>
    </xf>
    <xf numFmtId="0" fontId="8" fillId="0" borderId="1" xfId="13" applyBorder="1"/>
    <xf numFmtId="0" fontId="33" fillId="0" borderId="1" xfId="13" applyFont="1" applyFill="1" applyBorder="1" applyAlignment="1">
      <alignment horizontal="right" vertical="center" wrapText="1"/>
    </xf>
    <xf numFmtId="0" fontId="33" fillId="2" borderId="1" xfId="13" applyFont="1" applyFill="1" applyBorder="1" applyAlignment="1">
      <alignment horizontal="left" vertical="center" wrapText="1"/>
    </xf>
    <xf numFmtId="0" fontId="8" fillId="0" borderId="1" xfId="13" applyBorder="1" applyAlignment="1">
      <alignment vertical="center"/>
    </xf>
    <xf numFmtId="0" fontId="8" fillId="0" borderId="1" xfId="13" applyFont="1" applyFill="1" applyBorder="1" applyAlignment="1">
      <alignment vertical="center" wrapText="1"/>
    </xf>
    <xf numFmtId="0" fontId="8" fillId="0" borderId="1" xfId="13" applyBorder="1" applyAlignment="1">
      <alignment wrapText="1"/>
    </xf>
    <xf numFmtId="0" fontId="8" fillId="0" borderId="1" xfId="13" applyFont="1" applyBorder="1" applyAlignment="1">
      <alignment vertical="center" wrapText="1"/>
    </xf>
    <xf numFmtId="0" fontId="8" fillId="0" borderId="1" xfId="13" applyBorder="1" applyAlignment="1">
      <alignment vertical="center" wrapText="1"/>
    </xf>
    <xf numFmtId="0" fontId="8" fillId="0" borderId="1" xfId="13" applyBorder="1" applyAlignment="1">
      <alignment horizontal="left" vertical="center"/>
    </xf>
    <xf numFmtId="0" fontId="8" fillId="0" borderId="0" xfId="13" applyAlignment="1" applyProtection="1">
      <alignment wrapText="1"/>
      <protection locked="0"/>
    </xf>
    <xf numFmtId="0" fontId="12" fillId="0" borderId="0" xfId="13" applyFont="1" applyAlignment="1" applyProtection="1">
      <alignment wrapText="1"/>
      <protection locked="0"/>
    </xf>
    <xf numFmtId="0" fontId="8" fillId="0" borderId="0" xfId="13" applyAlignment="1">
      <alignment wrapText="1"/>
    </xf>
    <xf numFmtId="0" fontId="17" fillId="5" borderId="0" xfId="13" applyFont="1" applyFill="1" applyProtection="1"/>
    <xf numFmtId="0" fontId="17" fillId="0" borderId="0" xfId="13" applyFont="1" applyFill="1" applyBorder="1" applyAlignment="1" applyProtection="1">
      <alignment horizontal="left"/>
      <protection locked="0"/>
    </xf>
    <xf numFmtId="0" fontId="12" fillId="2" borderId="0" xfId="13" applyFont="1" applyFill="1" applyBorder="1" applyProtection="1"/>
    <xf numFmtId="0" fontId="12" fillId="2" borderId="0" xfId="13" applyFont="1" applyFill="1" applyProtection="1"/>
    <xf numFmtId="49" fontId="12" fillId="0" borderId="1" xfId="1" applyNumberFormat="1" applyFont="1" applyFill="1" applyBorder="1" applyAlignment="1" applyProtection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 wrapText="1"/>
    </xf>
    <xf numFmtId="0" fontId="17" fillId="0" borderId="1" xfId="13" applyFont="1" applyFill="1" applyBorder="1" applyProtection="1">
      <protection locked="0"/>
    </xf>
    <xf numFmtId="3" fontId="17" fillId="5" borderId="1" xfId="13" applyNumberFormat="1" applyFont="1" applyFill="1" applyBorder="1" applyProtection="1"/>
    <xf numFmtId="0" fontId="17" fillId="2" borderId="0" xfId="13" applyFont="1" applyFill="1" applyAlignment="1" applyProtection="1">
      <alignment horizontal="left"/>
      <protection locked="0"/>
    </xf>
    <xf numFmtId="0" fontId="12" fillId="2" borderId="0" xfId="13" applyFont="1" applyFill="1" applyProtection="1">
      <protection locked="0"/>
    </xf>
    <xf numFmtId="0" fontId="12" fillId="2" borderId="0" xfId="13" applyFont="1" applyFill="1" applyAlignment="1" applyProtection="1">
      <alignment horizontal="left"/>
      <protection locked="0"/>
    </xf>
    <xf numFmtId="0" fontId="8" fillId="2" borderId="0" xfId="13" applyFill="1" applyProtection="1">
      <protection locked="0"/>
    </xf>
    <xf numFmtId="0" fontId="17" fillId="2" borderId="0" xfId="13" applyFont="1" applyFill="1" applyProtection="1">
      <protection locked="0"/>
    </xf>
    <xf numFmtId="0" fontId="12" fillId="2" borderId="0" xfId="13" applyFont="1" applyFill="1" applyBorder="1" applyProtection="1">
      <protection locked="0"/>
    </xf>
    <xf numFmtId="0" fontId="11" fillId="2" borderId="0" xfId="13" applyFont="1" applyFill="1"/>
    <xf numFmtId="0" fontId="11" fillId="5" borderId="0" xfId="0" applyFont="1" applyFill="1" applyAlignment="1" applyProtection="1">
      <alignment horizontal="center" vertical="center"/>
    </xf>
    <xf numFmtId="0" fontId="11" fillId="5" borderId="0" xfId="0" applyFont="1" applyFill="1" applyAlignment="1" applyProtection="1">
      <alignment horizontal="left" vertical="center"/>
    </xf>
    <xf numFmtId="0" fontId="31" fillId="5" borderId="0" xfId="0" applyFont="1" applyFill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12" fillId="5" borderId="0" xfId="0" applyFont="1" applyFill="1" applyAlignment="1" applyProtection="1">
      <alignment horizontal="left" vertical="center"/>
      <protection locked="0"/>
    </xf>
    <xf numFmtId="0" fontId="12" fillId="5" borderId="0" xfId="0" applyFont="1" applyFill="1" applyBorder="1" applyAlignment="1" applyProtection="1">
      <alignment horizontal="center" vertical="center"/>
    </xf>
    <xf numFmtId="0" fontId="0" fillId="5" borderId="0" xfId="0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 vertical="center"/>
    </xf>
    <xf numFmtId="0" fontId="31" fillId="5" borderId="0" xfId="0" applyFont="1" applyFill="1" applyBorder="1" applyAlignment="1" applyProtection="1">
      <alignment horizontal="center" vertical="center"/>
    </xf>
    <xf numFmtId="0" fontId="35" fillId="0" borderId="0" xfId="0" applyFont="1" applyFill="1" applyBorder="1" applyProtection="1"/>
    <xf numFmtId="0" fontId="12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7" fillId="5" borderId="0" xfId="1" applyFont="1" applyFill="1" applyAlignment="1" applyProtection="1">
      <alignment horizontal="center" vertical="center"/>
    </xf>
    <xf numFmtId="0" fontId="6" fillId="5" borderId="0" xfId="0" applyFont="1" applyFill="1" applyAlignment="1" applyProtection="1">
      <alignment horizontal="center" vertical="center"/>
    </xf>
    <xf numFmtId="0" fontId="16" fillId="5" borderId="5" xfId="44" applyFont="1" applyFill="1" applyBorder="1" applyAlignment="1" applyProtection="1">
      <alignment horizontal="center" vertical="center" wrapText="1"/>
    </xf>
    <xf numFmtId="0" fontId="37" fillId="5" borderId="1" xfId="44" applyFont="1" applyFill="1" applyBorder="1" applyAlignment="1" applyProtection="1">
      <alignment horizontal="center" vertical="center" wrapText="1"/>
    </xf>
    <xf numFmtId="0" fontId="16" fillId="5" borderId="1" xfId="44" applyFont="1" applyFill="1" applyBorder="1" applyAlignment="1" applyProtection="1">
      <alignment horizontal="center" vertical="center" wrapText="1"/>
    </xf>
    <xf numFmtId="0" fontId="33" fillId="0" borderId="1" xfId="44" applyFont="1" applyFill="1" applyBorder="1" applyAlignment="1" applyProtection="1">
      <alignment horizontal="center" vertical="center" wrapText="1"/>
      <protection locked="0"/>
    </xf>
    <xf numFmtId="0" fontId="33" fillId="0" borderId="2" xfId="44" applyFont="1" applyFill="1" applyBorder="1" applyAlignment="1" applyProtection="1">
      <alignment horizontal="center" vertical="center" wrapText="1"/>
      <protection locked="0"/>
    </xf>
    <xf numFmtId="0" fontId="33" fillId="0" borderId="2" xfId="44" applyFont="1" applyFill="1" applyBorder="1" applyAlignment="1" applyProtection="1">
      <alignment vertical="center" wrapText="1"/>
      <protection locked="0"/>
    </xf>
    <xf numFmtId="0" fontId="33" fillId="0" borderId="1" xfId="44" applyFont="1" applyFill="1" applyBorder="1" applyAlignment="1" applyProtection="1">
      <alignment vertical="center" wrapText="1"/>
      <protection locked="0"/>
    </xf>
    <xf numFmtId="0" fontId="33" fillId="2" borderId="1" xfId="44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15" fillId="2" borderId="0" xfId="44" applyFont="1" applyFill="1" applyAlignment="1" applyProtection="1">
      <alignment horizontal="center" vertical="center"/>
      <protection locked="0"/>
    </xf>
    <xf numFmtId="0" fontId="35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2" fillId="2" borderId="0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4" fillId="4" borderId="9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0" fontId="24" fillId="4" borderId="10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53" applyFont="1" applyFill="1" applyBorder="1" applyAlignment="1" applyProtection="1">
      <alignment horizontal="center" vertical="center" wrapText="1"/>
    </xf>
    <xf numFmtId="0" fontId="32" fillId="0" borderId="0" xfId="13" applyFont="1" applyFill="1" applyBorder="1" applyAlignment="1">
      <alignment horizontal="left"/>
    </xf>
    <xf numFmtId="0" fontId="12" fillId="0" borderId="3" xfId="13" applyFont="1" applyBorder="1" applyAlignment="1" applyProtection="1">
      <alignment horizontal="center"/>
      <protection locked="0"/>
    </xf>
  </cellXfs>
  <cellStyles count="107">
    <cellStyle name="Comma 2" xfId="10"/>
    <cellStyle name="Normal" xfId="0" builtinId="0"/>
    <cellStyle name="Normal 10" xfId="11"/>
    <cellStyle name="Normal 11" xfId="12"/>
    <cellStyle name="Normal 12" xfId="13"/>
    <cellStyle name="Normal 13" xfId="92"/>
    <cellStyle name="Normal 2" xfId="2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93"/>
    <cellStyle name="Normal 2_ფორმა N5" xfId="94"/>
    <cellStyle name="Normal 3" xfId="3"/>
    <cellStyle name="Normal 4" xfId="4"/>
    <cellStyle name="Normal 4 2" xfId="20"/>
    <cellStyle name="Normal 4 2 2" xfId="21"/>
    <cellStyle name="Normal 4 2 2 2" xfId="22"/>
    <cellStyle name="Normal 4 2 2 3" xfId="23"/>
    <cellStyle name="Normal 4 2 2 4" xfId="24"/>
    <cellStyle name="Normal 4 2 2 5" xfId="25"/>
    <cellStyle name="Normal 4 2 2_ფორმა N5" xfId="95"/>
    <cellStyle name="Normal 4 2 3" xfId="26"/>
    <cellStyle name="Normal 4 2 4" xfId="27"/>
    <cellStyle name="Normal 4 2 5" xfId="28"/>
    <cellStyle name="Normal 4 2 6" xfId="29"/>
    <cellStyle name="Normal 4 2 7" xfId="30"/>
    <cellStyle name="Normal 4 2 8" xfId="9"/>
    <cellStyle name="Normal 4 2_ფორმა N5" xfId="96"/>
    <cellStyle name="Normal 4 3" xfId="31"/>
    <cellStyle name="Normal 4 3 2" xfId="32"/>
    <cellStyle name="Normal 4 3 3" xfId="33"/>
    <cellStyle name="Normal 4 3 4" xfId="34"/>
    <cellStyle name="Normal 4 3_ფორმა N5" xfId="97"/>
    <cellStyle name="Normal 4 4" xfId="35"/>
    <cellStyle name="Normal 4 4 2" xfId="36"/>
    <cellStyle name="Normal 4 4 2 2" xfId="37"/>
    <cellStyle name="Normal 4 4 2 3" xfId="38"/>
    <cellStyle name="Normal 4 4 2 4" xfId="39"/>
    <cellStyle name="Normal 4 4 2 5" xfId="40"/>
    <cellStyle name="Normal 4 4 2_ფორმა N5" xfId="98"/>
    <cellStyle name="Normal 4 4 3" xfId="41"/>
    <cellStyle name="Normal 4 4 4" xfId="42"/>
    <cellStyle name="Normal 4 4 5" xfId="43"/>
    <cellStyle name="Normal 4 4 6" xfId="44"/>
    <cellStyle name="Normal 4 4_ფორმა N5" xfId="99"/>
    <cellStyle name="Normal 4 5" xfId="45"/>
    <cellStyle name="Normal 4 5 2" xfId="46"/>
    <cellStyle name="Normal 4 5 3" xfId="47"/>
    <cellStyle name="Normal 4 5 4" xfId="48"/>
    <cellStyle name="Normal 4 5_ფორმა N5" xfId="100"/>
    <cellStyle name="Normal 4 6" xfId="49"/>
    <cellStyle name="Normal 4 7" xfId="50"/>
    <cellStyle name="Normal 4 8" xfId="51"/>
    <cellStyle name="Normal 4 9" xfId="52"/>
    <cellStyle name="Normal 4 9 2" xfId="53"/>
    <cellStyle name="Normal 4 9_ფორმა N5" xfId="101"/>
    <cellStyle name="Normal 4_ფორმა N 8.1" xfId="54"/>
    <cellStyle name="Normal 5" xfId="5"/>
    <cellStyle name="Normal 5 10" xfId="102"/>
    <cellStyle name="Normal 5 2" xfId="6"/>
    <cellStyle name="Normal 5 2 2" xfId="7"/>
    <cellStyle name="Normal 5 2 2 2" xfId="55"/>
    <cellStyle name="Normal 5 2 2 3" xfId="56"/>
    <cellStyle name="Normal 5 2 2 4" xfId="57"/>
    <cellStyle name="Normal 5 2 2_ფორმა N5" xfId="103"/>
    <cellStyle name="Normal 5 2 3" xfId="8"/>
    <cellStyle name="Normal 5 2 3 2" xfId="58"/>
    <cellStyle name="Normal 5 2 3 3" xfId="59"/>
    <cellStyle name="Normal 5 2 3 4" xfId="60"/>
    <cellStyle name="Normal 5 2 3_ფორმა N5" xfId="104"/>
    <cellStyle name="Normal 5 2 4" xfId="61"/>
    <cellStyle name="Normal 5 2 5" xfId="62"/>
    <cellStyle name="Normal 5 2 6" xfId="63"/>
    <cellStyle name="Normal 5 2_ფორმა N 8.1" xfId="64"/>
    <cellStyle name="Normal 5 3" xfId="65"/>
    <cellStyle name="Normal 5 3 2" xfId="66"/>
    <cellStyle name="Normal 5 3 3" xfId="67"/>
    <cellStyle name="Normal 5 3 4" xfId="68"/>
    <cellStyle name="Normal 5 3_ფორმა N5" xfId="105"/>
    <cellStyle name="Normal 5 4" xfId="69"/>
    <cellStyle name="Normal 5 4 2" xfId="70"/>
    <cellStyle name="Normal 5 4 3" xfId="71"/>
    <cellStyle name="Normal 5 4 4" xfId="72"/>
    <cellStyle name="Normal 5 4_ფორმა N5" xfId="106"/>
    <cellStyle name="Normal 5 5" xfId="73"/>
    <cellStyle name="Normal 5 6" xfId="74"/>
    <cellStyle name="Normal 5 7" xfId="75"/>
    <cellStyle name="Normal 5 8" xfId="76"/>
    <cellStyle name="Normal 5 9" xfId="77"/>
    <cellStyle name="Normal 5_ფორმა N 8.1" xfId="78"/>
    <cellStyle name="Normal 6" xfId="79"/>
    <cellStyle name="Normal 6 2" xfId="80"/>
    <cellStyle name="Normal 6 3" xfId="81"/>
    <cellStyle name="Normal 6 4" xfId="82"/>
    <cellStyle name="Normal 7" xfId="83"/>
    <cellStyle name="Normal 7 2" xfId="84"/>
    <cellStyle name="Normal 7 3" xfId="85"/>
    <cellStyle name="Normal 7 4" xfId="86"/>
    <cellStyle name="Normal 8" xfId="87"/>
    <cellStyle name="Normal 8 2" xfId="88"/>
    <cellStyle name="Normal 8 3" xfId="89"/>
    <cellStyle name="Normal 8 4" xfId="90"/>
    <cellStyle name="Normal 9" xfId="91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171450</xdr:rowOff>
    </xdr:from>
    <xdr:to>
      <xdr:col>1</xdr:col>
      <xdr:colOff>1495425</xdr:colOff>
      <xdr:row>24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24</xdr:row>
      <xdr:rowOff>180975</xdr:rowOff>
    </xdr:from>
    <xdr:to>
      <xdr:col>2</xdr:col>
      <xdr:colOff>554556</xdr:colOff>
      <xdr:row>24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218</xdr:row>
      <xdr:rowOff>171450</xdr:rowOff>
    </xdr:from>
    <xdr:to>
      <xdr:col>2</xdr:col>
      <xdr:colOff>1495425</xdr:colOff>
      <xdr:row>218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420909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171450</xdr:rowOff>
    </xdr:from>
    <xdr:to>
      <xdr:col>1</xdr:col>
      <xdr:colOff>1495425</xdr:colOff>
      <xdr:row>23</xdr:row>
      <xdr:rowOff>171450</xdr:rowOff>
    </xdr:to>
    <xdr:cxnSp macro="">
      <xdr:nvCxnSpPr>
        <xdr:cNvPr id="2" name="Straight Connector 1"/>
        <xdr:cNvCxnSpPr/>
      </xdr:nvCxnSpPr>
      <xdr:spPr>
        <a:xfrm>
          <a:off x="1419225" y="9096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24</xdr:row>
      <xdr:rowOff>4082</xdr:rowOff>
    </xdr:from>
    <xdr:to>
      <xdr:col>5</xdr:col>
      <xdr:colOff>110219</xdr:colOff>
      <xdr:row>24</xdr:row>
      <xdr:rowOff>4082</xdr:rowOff>
    </xdr:to>
    <xdr:cxnSp macro="">
      <xdr:nvCxnSpPr>
        <xdr:cNvPr id="3" name="Straight Connector 2"/>
        <xdr:cNvCxnSpPr/>
      </xdr:nvCxnSpPr>
      <xdr:spPr>
        <a:xfrm>
          <a:off x="4127047" y="9119507"/>
          <a:ext cx="28697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4321;&#4304;&#4304;&#4320;&#4329;&#4308;&#4309;&#4316;&#4317;%20&#4318;&#4308;&#4320;&#4312;&#4317;&#4307;&#4312;&#4321;%20&#4307;&#4308;&#4313;&#4314;&#4304;&#4320;&#4312;&#4320;&#4308;&#4305;&#4312;&#4321;%20&#4324;&#4317;&#4320;&#4315;&#4308;&#4305;&#4312;%20&#4304;&#4306;&#4309;&#4312;&#4321;&#4322;&#431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3-saprezidento-12%20agvisto-1%20seqtember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d.jagash/Desktop/Axali%20Angarishi/Angarishgeba%202012/forma1-9%20Jan-Feb-Mar-Apr-May-June%2020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d.jagash/Desktop/Axali%20Angarishi/Angarishgeba%202012/cliuri%20deklaraciis%20formebi%202011-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xali%20formebiV4-1509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4328;&#4308;&#4315;&#4317;&#4332;&#4312;&#4320;&#4323;&#4314;&#4317;&#4305;&#4308;&#4305;&#4312;_01_21_082012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9.1"/>
      <sheetName val="ფორმა N9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  <sheetName val="Sheet1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topLeftCell="B1" zoomScale="70" zoomScaleSheetLayoutView="70" workbookViewId="0">
      <selection activeCell="L2" sqref="L2:M2"/>
    </sheetView>
  </sheetViews>
  <sheetFormatPr defaultRowHeight="15" x14ac:dyDescent="0.25"/>
  <cols>
    <col min="1" max="1" width="6.28515625" style="61" bestFit="1" customWidth="1"/>
    <col min="2" max="2" width="13.140625" style="61" customWidth="1"/>
    <col min="3" max="3" width="17.5703125" style="61" bestFit="1" customWidth="1"/>
    <col min="4" max="4" width="15.140625" style="61" customWidth="1"/>
    <col min="5" max="6" width="18.5703125" style="61" customWidth="1"/>
    <col min="7" max="9" width="19.140625" style="95" customWidth="1"/>
    <col min="10" max="11" width="17.42578125" style="61" customWidth="1"/>
    <col min="12" max="12" width="16.7109375" style="61" customWidth="1"/>
    <col min="13" max="13" width="28.140625" style="61" customWidth="1"/>
    <col min="14" max="16384" width="9.140625" style="61"/>
  </cols>
  <sheetData>
    <row r="1" spans="1:13" s="107" customFormat="1" x14ac:dyDescent="0.3">
      <c r="A1" s="110" t="s">
        <v>312</v>
      </c>
      <c r="B1" s="137"/>
      <c r="C1" s="137"/>
      <c r="D1" s="137"/>
      <c r="E1" s="138"/>
      <c r="F1" s="139"/>
      <c r="G1" s="141"/>
      <c r="H1" s="151"/>
      <c r="I1" s="110"/>
      <c r="J1" s="137"/>
      <c r="K1" s="138"/>
      <c r="L1" s="138"/>
      <c r="M1" s="343" t="s">
        <v>110</v>
      </c>
    </row>
    <row r="2" spans="1:13" s="107" customFormat="1" x14ac:dyDescent="0.3">
      <c r="A2" s="112" t="s">
        <v>141</v>
      </c>
      <c r="B2" s="137"/>
      <c r="C2" s="137"/>
      <c r="D2" s="137"/>
      <c r="E2" s="138"/>
      <c r="F2" s="139"/>
      <c r="G2" s="141"/>
      <c r="H2" s="151"/>
      <c r="I2" s="112"/>
      <c r="J2" s="137"/>
      <c r="K2" s="138"/>
      <c r="L2" s="590" t="s">
        <v>1266</v>
      </c>
      <c r="M2" s="591"/>
    </row>
    <row r="3" spans="1:13" s="107" customFormat="1" x14ac:dyDescent="0.3">
      <c r="A3" s="137"/>
      <c r="B3" s="137"/>
      <c r="C3" s="140"/>
      <c r="D3" s="142"/>
      <c r="E3" s="138"/>
      <c r="F3" s="138"/>
      <c r="G3" s="143"/>
      <c r="H3" s="138"/>
      <c r="I3" s="138"/>
      <c r="J3" s="139"/>
      <c r="K3" s="137"/>
      <c r="L3" s="137"/>
      <c r="M3" s="138"/>
    </row>
    <row r="4" spans="1:13" s="107" customFormat="1" x14ac:dyDescent="0.3">
      <c r="A4" s="139" t="s">
        <v>277</v>
      </c>
      <c r="B4" s="152"/>
      <c r="C4" s="152"/>
      <c r="D4" s="174" t="s">
        <v>471</v>
      </c>
      <c r="E4" s="346"/>
      <c r="F4" s="347"/>
      <c r="G4" s="145"/>
      <c r="H4" s="138"/>
      <c r="I4" s="159"/>
      <c r="J4" s="160"/>
      <c r="K4" s="137"/>
      <c r="L4" s="138"/>
      <c r="M4" s="138"/>
    </row>
    <row r="5" spans="1:13" s="107" customFormat="1" x14ac:dyDescent="0.3">
      <c r="A5" s="139"/>
      <c r="B5" s="139"/>
      <c r="C5" s="139"/>
      <c r="D5" s="152"/>
      <c r="E5" s="138"/>
      <c r="F5" s="138"/>
      <c r="G5" s="145"/>
      <c r="H5" s="145"/>
      <c r="I5" s="145"/>
      <c r="J5" s="144"/>
      <c r="K5" s="151"/>
      <c r="L5" s="137"/>
      <c r="M5" s="138"/>
    </row>
    <row r="6" spans="1:13" s="107" customFormat="1" ht="15.75" thickBot="1" x14ac:dyDescent="0.35">
      <c r="A6" s="146"/>
      <c r="B6" s="138"/>
      <c r="C6" s="144"/>
      <c r="D6" s="147"/>
      <c r="E6" s="138"/>
      <c r="F6" s="138"/>
      <c r="G6" s="145"/>
      <c r="H6" s="145"/>
      <c r="I6" s="145"/>
      <c r="J6" s="138"/>
      <c r="K6" s="137"/>
      <c r="L6" s="137"/>
      <c r="M6" s="138"/>
    </row>
    <row r="7" spans="1:13" ht="15.75" thickBot="1" x14ac:dyDescent="0.3">
      <c r="A7" s="148"/>
      <c r="B7" s="149"/>
      <c r="C7" s="148"/>
      <c r="D7" s="148"/>
      <c r="E7" s="150"/>
      <c r="F7" s="150"/>
      <c r="G7" s="139"/>
      <c r="H7" s="139"/>
      <c r="I7" s="139"/>
      <c r="J7" s="587" t="s">
        <v>440</v>
      </c>
      <c r="K7" s="588"/>
      <c r="L7" s="589"/>
      <c r="M7" s="148"/>
    </row>
    <row r="8" spans="1:13" s="69" customFormat="1" ht="39" thickBot="1" x14ac:dyDescent="0.25">
      <c r="A8" s="212" t="s">
        <v>64</v>
      </c>
      <c r="B8" s="213" t="s">
        <v>142</v>
      </c>
      <c r="C8" s="213" t="s">
        <v>279</v>
      </c>
      <c r="D8" s="214" t="s">
        <v>285</v>
      </c>
      <c r="E8" s="62" t="s">
        <v>227</v>
      </c>
      <c r="F8" s="63" t="s">
        <v>226</v>
      </c>
      <c r="G8" s="64" t="s">
        <v>230</v>
      </c>
      <c r="H8" s="65" t="s">
        <v>231</v>
      </c>
      <c r="I8" s="66" t="s">
        <v>228</v>
      </c>
      <c r="J8" s="67" t="s">
        <v>281</v>
      </c>
      <c r="K8" s="68" t="s">
        <v>282</v>
      </c>
      <c r="L8" s="68" t="s">
        <v>232</v>
      </c>
      <c r="M8" s="215" t="s">
        <v>233</v>
      </c>
    </row>
    <row r="9" spans="1:13" s="98" customFormat="1" ht="15.75" thickBot="1" x14ac:dyDescent="0.3">
      <c r="A9" s="205">
        <v>1</v>
      </c>
      <c r="B9" s="206">
        <v>2</v>
      </c>
      <c r="C9" s="206">
        <v>3</v>
      </c>
      <c r="D9" s="207">
        <v>4</v>
      </c>
      <c r="E9" s="208">
        <v>7</v>
      </c>
      <c r="F9" s="206">
        <v>8</v>
      </c>
      <c r="G9" s="210">
        <v>9</v>
      </c>
      <c r="H9" s="211">
        <v>12</v>
      </c>
      <c r="I9" s="209">
        <v>13</v>
      </c>
      <c r="J9" s="208">
        <v>14</v>
      </c>
      <c r="K9" s="206">
        <v>15</v>
      </c>
      <c r="L9" s="206">
        <v>16</v>
      </c>
      <c r="M9" s="209">
        <v>17</v>
      </c>
    </row>
    <row r="10" spans="1:13" x14ac:dyDescent="0.25">
      <c r="A10" s="70">
        <v>1</v>
      </c>
      <c r="B10" s="203"/>
      <c r="C10" s="71"/>
      <c r="D10" s="204"/>
      <c r="E10" s="72"/>
      <c r="F10" s="71"/>
      <c r="G10" s="81"/>
      <c r="H10" s="311"/>
      <c r="I10" s="311"/>
      <c r="J10" s="74"/>
      <c r="K10" s="75"/>
      <c r="L10" s="76"/>
      <c r="M10" s="73"/>
    </row>
    <row r="11" spans="1:13" x14ac:dyDescent="0.25">
      <c r="A11" s="77">
        <v>2</v>
      </c>
      <c r="B11" s="203"/>
      <c r="C11" s="71"/>
      <c r="D11" s="79"/>
      <c r="E11" s="80"/>
      <c r="F11" s="78"/>
      <c r="G11" s="81"/>
      <c r="H11" s="81"/>
      <c r="I11" s="81"/>
      <c r="J11" s="83"/>
      <c r="K11" s="84"/>
      <c r="L11" s="85"/>
      <c r="M11" s="82"/>
    </row>
    <row r="12" spans="1:13" x14ac:dyDescent="0.25">
      <c r="A12" s="77">
        <v>3</v>
      </c>
      <c r="B12" s="203"/>
      <c r="C12" s="71"/>
      <c r="D12" s="79"/>
      <c r="E12" s="80"/>
      <c r="F12" s="78"/>
      <c r="G12" s="81"/>
      <c r="H12" s="81"/>
      <c r="I12" s="81"/>
      <c r="J12" s="83"/>
      <c r="K12" s="84"/>
      <c r="L12" s="85"/>
      <c r="M12" s="82"/>
    </row>
    <row r="13" spans="1:13" x14ac:dyDescent="0.25">
      <c r="A13" s="77">
        <v>4</v>
      </c>
      <c r="B13" s="203"/>
      <c r="C13" s="71"/>
      <c r="D13" s="79"/>
      <c r="E13" s="80"/>
      <c r="F13" s="78"/>
      <c r="G13" s="81"/>
      <c r="H13" s="81"/>
      <c r="I13" s="81"/>
      <c r="J13" s="83"/>
      <c r="K13" s="84"/>
      <c r="L13" s="85"/>
      <c r="M13" s="82"/>
    </row>
    <row r="14" spans="1:13" x14ac:dyDescent="0.25">
      <c r="A14" s="77">
        <v>5</v>
      </c>
      <c r="B14" s="203"/>
      <c r="C14" s="71"/>
      <c r="D14" s="79"/>
      <c r="E14" s="80"/>
      <c r="F14" s="78"/>
      <c r="G14" s="81"/>
      <c r="H14" s="81"/>
      <c r="I14" s="81"/>
      <c r="J14" s="83"/>
      <c r="K14" s="84"/>
      <c r="L14" s="85"/>
      <c r="M14" s="82"/>
    </row>
    <row r="15" spans="1:13" x14ac:dyDescent="0.25">
      <c r="A15" s="77">
        <v>6</v>
      </c>
      <c r="B15" s="203"/>
      <c r="C15" s="71"/>
      <c r="D15" s="79"/>
      <c r="E15" s="80"/>
      <c r="F15" s="78"/>
      <c r="G15" s="81"/>
      <c r="H15" s="81"/>
      <c r="I15" s="81"/>
      <c r="J15" s="83"/>
      <c r="K15" s="84"/>
      <c r="L15" s="85"/>
      <c r="M15" s="82"/>
    </row>
    <row r="16" spans="1:13" x14ac:dyDescent="0.25">
      <c r="A16" s="77">
        <v>7</v>
      </c>
      <c r="B16" s="203"/>
      <c r="C16" s="71"/>
      <c r="D16" s="79"/>
      <c r="E16" s="80"/>
      <c r="F16" s="78"/>
      <c r="G16" s="81"/>
      <c r="H16" s="81"/>
      <c r="I16" s="81"/>
      <c r="J16" s="83"/>
      <c r="K16" s="84"/>
      <c r="L16" s="85"/>
      <c r="M16" s="82"/>
    </row>
    <row r="17" spans="1:13" x14ac:dyDescent="0.25">
      <c r="A17" s="77">
        <v>8</v>
      </c>
      <c r="B17" s="203"/>
      <c r="C17" s="71"/>
      <c r="D17" s="79"/>
      <c r="E17" s="80"/>
      <c r="F17" s="78"/>
      <c r="G17" s="81"/>
      <c r="H17" s="81"/>
      <c r="I17" s="81"/>
      <c r="J17" s="83"/>
      <c r="K17" s="84"/>
      <c r="L17" s="85"/>
      <c r="M17" s="82"/>
    </row>
    <row r="18" spans="1:13" x14ac:dyDescent="0.25">
      <c r="A18" s="77">
        <v>9</v>
      </c>
      <c r="B18" s="203"/>
      <c r="C18" s="71"/>
      <c r="D18" s="79"/>
      <c r="E18" s="80"/>
      <c r="F18" s="78"/>
      <c r="G18" s="81"/>
      <c r="H18" s="81"/>
      <c r="I18" s="81"/>
      <c r="J18" s="83"/>
      <c r="K18" s="84"/>
      <c r="L18" s="85"/>
      <c r="M18" s="82"/>
    </row>
    <row r="19" spans="1:13" x14ac:dyDescent="0.25">
      <c r="A19" s="77">
        <v>10</v>
      </c>
      <c r="B19" s="203"/>
      <c r="C19" s="71"/>
      <c r="D19" s="79"/>
      <c r="E19" s="80"/>
      <c r="F19" s="78"/>
      <c r="G19" s="81"/>
      <c r="H19" s="81"/>
      <c r="I19" s="81"/>
      <c r="J19" s="83"/>
      <c r="K19" s="84"/>
      <c r="L19" s="85"/>
      <c r="M19" s="82"/>
    </row>
    <row r="20" spans="1:13" x14ac:dyDescent="0.25">
      <c r="A20" s="77">
        <v>11</v>
      </c>
      <c r="B20" s="203"/>
      <c r="C20" s="71"/>
      <c r="D20" s="79"/>
      <c r="E20" s="80"/>
      <c r="F20" s="78"/>
      <c r="G20" s="81"/>
      <c r="H20" s="81"/>
      <c r="I20" s="81"/>
      <c r="J20" s="83"/>
      <c r="K20" s="84"/>
      <c r="L20" s="85"/>
      <c r="M20" s="82"/>
    </row>
    <row r="21" spans="1:13" x14ac:dyDescent="0.25">
      <c r="A21" s="77">
        <v>12</v>
      </c>
      <c r="B21" s="203"/>
      <c r="C21" s="71"/>
      <c r="D21" s="79"/>
      <c r="E21" s="80"/>
      <c r="F21" s="78"/>
      <c r="G21" s="81"/>
      <c r="H21" s="81"/>
      <c r="I21" s="81"/>
      <c r="J21" s="83"/>
      <c r="K21" s="84"/>
      <c r="L21" s="85"/>
      <c r="M21" s="82"/>
    </row>
    <row r="22" spans="1:13" x14ac:dyDescent="0.25">
      <c r="A22" s="77">
        <v>13</v>
      </c>
      <c r="B22" s="203"/>
      <c r="C22" s="71"/>
      <c r="D22" s="79"/>
      <c r="E22" s="80"/>
      <c r="F22" s="78"/>
      <c r="G22" s="81"/>
      <c r="H22" s="81"/>
      <c r="I22" s="81"/>
      <c r="J22" s="83"/>
      <c r="K22" s="84"/>
      <c r="L22" s="85"/>
      <c r="M22" s="82"/>
    </row>
    <row r="23" spans="1:13" x14ac:dyDescent="0.25">
      <c r="A23" s="77">
        <v>14</v>
      </c>
      <c r="B23" s="203"/>
      <c r="C23" s="71"/>
      <c r="D23" s="79"/>
      <c r="E23" s="80"/>
      <c r="F23" s="78"/>
      <c r="G23" s="81"/>
      <c r="H23" s="81"/>
      <c r="I23" s="81"/>
      <c r="J23" s="83"/>
      <c r="K23" s="84"/>
      <c r="L23" s="85"/>
      <c r="M23" s="82"/>
    </row>
    <row r="24" spans="1:13" x14ac:dyDescent="0.25">
      <c r="A24" s="77">
        <v>15</v>
      </c>
      <c r="B24" s="203"/>
      <c r="C24" s="71"/>
      <c r="D24" s="79"/>
      <c r="E24" s="80"/>
      <c r="F24" s="78"/>
      <c r="G24" s="81"/>
      <c r="H24" s="81"/>
      <c r="I24" s="81"/>
      <c r="J24" s="83"/>
      <c r="K24" s="84"/>
      <c r="L24" s="85"/>
      <c r="M24" s="82"/>
    </row>
    <row r="25" spans="1:13" x14ac:dyDescent="0.25">
      <c r="A25" s="77">
        <v>16</v>
      </c>
      <c r="B25" s="203"/>
      <c r="C25" s="71"/>
      <c r="D25" s="79"/>
      <c r="E25" s="80"/>
      <c r="F25" s="78"/>
      <c r="G25" s="81"/>
      <c r="H25" s="81"/>
      <c r="I25" s="81"/>
      <c r="J25" s="83"/>
      <c r="K25" s="84"/>
      <c r="L25" s="85"/>
      <c r="M25" s="82"/>
    </row>
    <row r="26" spans="1:13" x14ac:dyDescent="0.25">
      <c r="A26" s="77">
        <v>17</v>
      </c>
      <c r="B26" s="203"/>
      <c r="C26" s="71"/>
      <c r="D26" s="79"/>
      <c r="E26" s="80"/>
      <c r="F26" s="78"/>
      <c r="G26" s="81"/>
      <c r="H26" s="81"/>
      <c r="I26" s="81"/>
      <c r="J26" s="83"/>
      <c r="K26" s="84"/>
      <c r="L26" s="85"/>
      <c r="M26" s="82"/>
    </row>
    <row r="27" spans="1:13" x14ac:dyDescent="0.25">
      <c r="A27" s="77">
        <v>18</v>
      </c>
      <c r="B27" s="203"/>
      <c r="C27" s="71"/>
      <c r="D27" s="79"/>
      <c r="E27" s="80"/>
      <c r="F27" s="78"/>
      <c r="G27" s="81"/>
      <c r="H27" s="81"/>
      <c r="I27" s="81"/>
      <c r="J27" s="83"/>
      <c r="K27" s="84"/>
      <c r="L27" s="85"/>
      <c r="M27" s="82"/>
    </row>
    <row r="28" spans="1:13" x14ac:dyDescent="0.25">
      <c r="A28" s="77">
        <v>19</v>
      </c>
      <c r="B28" s="203"/>
      <c r="C28" s="71"/>
      <c r="D28" s="79"/>
      <c r="E28" s="80"/>
      <c r="F28" s="78"/>
      <c r="G28" s="81"/>
      <c r="H28" s="81"/>
      <c r="I28" s="81"/>
      <c r="J28" s="83"/>
      <c r="K28" s="84"/>
      <c r="L28" s="85"/>
      <c r="M28" s="82"/>
    </row>
    <row r="29" spans="1:13" ht="15.75" thickBot="1" x14ac:dyDescent="0.3">
      <c r="A29" s="86" t="s">
        <v>280</v>
      </c>
      <c r="B29" s="222"/>
      <c r="C29" s="87"/>
      <c r="D29" s="88"/>
      <c r="E29" s="89"/>
      <c r="F29" s="87"/>
      <c r="G29" s="90"/>
      <c r="H29" s="90"/>
      <c r="I29" s="90"/>
      <c r="J29" s="92"/>
      <c r="K29" s="93"/>
      <c r="L29" s="94"/>
      <c r="M29" s="91"/>
    </row>
    <row r="33" spans="1:11" s="107" customFormat="1" x14ac:dyDescent="0.3">
      <c r="A33" s="108" t="s">
        <v>433</v>
      </c>
      <c r="G33" s="109"/>
      <c r="H33" s="109"/>
      <c r="I33" s="109"/>
    </row>
    <row r="34" spans="1:11" s="107" customFormat="1" x14ac:dyDescent="0.3">
      <c r="A34" s="108" t="s">
        <v>446</v>
      </c>
      <c r="G34" s="109"/>
      <c r="H34" s="109"/>
      <c r="I34" s="109"/>
    </row>
    <row r="35" spans="1:11" s="107" customFormat="1" x14ac:dyDescent="0.3">
      <c r="A35" s="108" t="s">
        <v>445</v>
      </c>
      <c r="G35" s="109"/>
      <c r="H35" s="109"/>
      <c r="I35" s="109"/>
    </row>
    <row r="36" spans="1:11" s="107" customFormat="1" x14ac:dyDescent="0.3">
      <c r="B36" s="108"/>
      <c r="G36" s="109"/>
      <c r="H36" s="109"/>
      <c r="I36" s="109"/>
    </row>
    <row r="37" spans="1:11" s="107" customFormat="1" x14ac:dyDescent="0.3">
      <c r="B37" s="108"/>
      <c r="G37" s="109"/>
      <c r="H37" s="109"/>
      <c r="I37" s="109"/>
    </row>
    <row r="38" spans="1:11" s="107" customFormat="1" x14ac:dyDescent="0.3">
      <c r="B38" s="108"/>
      <c r="G38" s="109"/>
      <c r="H38" s="109"/>
      <c r="I38" s="109"/>
    </row>
    <row r="39" spans="1:11" s="107" customFormat="1" x14ac:dyDescent="0.3">
      <c r="B39" s="108"/>
      <c r="G39" s="109"/>
      <c r="H39" s="109"/>
      <c r="I39" s="109"/>
    </row>
    <row r="40" spans="1:11" s="107" customFormat="1" x14ac:dyDescent="0.3">
      <c r="B40" s="108"/>
      <c r="G40" s="109"/>
      <c r="H40" s="109"/>
      <c r="I40" s="109"/>
    </row>
    <row r="41" spans="1:11" x14ac:dyDescent="0.25">
      <c r="B41" s="60"/>
      <c r="G41" s="61"/>
      <c r="H41" s="61"/>
    </row>
    <row r="42" spans="1:11" s="2" customFormat="1" x14ac:dyDescent="0.3">
      <c r="B42" s="104" t="s">
        <v>107</v>
      </c>
    </row>
    <row r="43" spans="1:11" s="2" customFormat="1" x14ac:dyDescent="0.3">
      <c r="C43" s="103"/>
      <c r="G43" s="103"/>
      <c r="H43" s="106"/>
      <c r="I43"/>
    </row>
    <row r="44" spans="1:11" s="2" customFormat="1" x14ac:dyDescent="0.3">
      <c r="A44"/>
      <c r="C44" s="102" t="s">
        <v>271</v>
      </c>
      <c r="G44" s="12" t="s">
        <v>276</v>
      </c>
      <c r="H44" s="105"/>
      <c r="I44"/>
      <c r="K44" s="12"/>
    </row>
    <row r="45" spans="1:11" s="2" customFormat="1" x14ac:dyDescent="0.3">
      <c r="A45"/>
      <c r="G45" s="2" t="s">
        <v>272</v>
      </c>
      <c r="H45"/>
      <c r="I45"/>
    </row>
    <row r="46" spans="1:11" customFormat="1" ht="15.75" x14ac:dyDescent="0.3">
      <c r="B46" s="2"/>
      <c r="C46" s="97" t="s">
        <v>140</v>
      </c>
      <c r="E46" s="61"/>
      <c r="F46" s="61"/>
      <c r="K46" s="61"/>
    </row>
    <row r="47" spans="1:11" customFormat="1" x14ac:dyDescent="0.25">
      <c r="E47" s="61"/>
      <c r="F47" s="61"/>
    </row>
    <row r="48" spans="1:11" customFormat="1" x14ac:dyDescent="0.25">
      <c r="E48" s="61"/>
      <c r="F48" s="61"/>
    </row>
    <row r="49" spans="5:6" customFormat="1" x14ac:dyDescent="0.25">
      <c r="E49" s="61"/>
      <c r="F49" s="61"/>
    </row>
    <row r="50" spans="5:6" customFormat="1" x14ac:dyDescent="0.25">
      <c r="E50" s="61"/>
      <c r="F50" s="61"/>
    </row>
    <row r="51" spans="5:6" customFormat="1" ht="12.75" x14ac:dyDescent="0.2"/>
  </sheetData>
  <mergeCells count="2">
    <mergeCell ref="J7:L7"/>
    <mergeCell ref="L2:M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0" t="s">
        <v>339</v>
      </c>
      <c r="B1" s="113"/>
      <c r="C1" s="592" t="s">
        <v>110</v>
      </c>
      <c r="D1" s="592"/>
      <c r="E1" s="127"/>
    </row>
    <row r="2" spans="1:5" s="6" customFormat="1" x14ac:dyDescent="0.3">
      <c r="A2" s="110" t="s">
        <v>333</v>
      </c>
      <c r="B2" s="113"/>
      <c r="C2" s="590" t="s">
        <v>1266</v>
      </c>
      <c r="D2" s="591"/>
      <c r="E2" s="127"/>
    </row>
    <row r="3" spans="1:5" s="6" customFormat="1" x14ac:dyDescent="0.3">
      <c r="A3" s="112" t="s">
        <v>141</v>
      </c>
      <c r="B3" s="110"/>
      <c r="C3" s="224"/>
      <c r="D3" s="224"/>
      <c r="E3" s="127"/>
    </row>
    <row r="4" spans="1:5" s="6" customFormat="1" x14ac:dyDescent="0.3">
      <c r="A4" s="112"/>
      <c r="B4" s="112"/>
      <c r="C4" s="224"/>
      <c r="D4" s="224"/>
      <c r="E4" s="127"/>
    </row>
    <row r="5" spans="1:5" x14ac:dyDescent="0.3">
      <c r="A5" s="113" t="str">
        <f>'ფორმა N2'!A4</f>
        <v>ანგარიშვალდებული პირის დასახელება:</v>
      </c>
      <c r="B5" s="113"/>
      <c r="C5" s="112"/>
      <c r="D5" s="112"/>
      <c r="E5" s="128"/>
    </row>
    <row r="6" spans="1:5" x14ac:dyDescent="0.3">
      <c r="A6" s="297" t="s">
        <v>471</v>
      </c>
      <c r="B6" s="116"/>
      <c r="C6" s="117"/>
      <c r="D6" s="117"/>
      <c r="E6" s="128"/>
    </row>
    <row r="7" spans="1:5" x14ac:dyDescent="0.3">
      <c r="A7" s="113"/>
      <c r="B7" s="113"/>
      <c r="C7" s="112"/>
      <c r="D7" s="112"/>
      <c r="E7" s="128"/>
    </row>
    <row r="8" spans="1:5" s="6" customFormat="1" x14ac:dyDescent="0.3">
      <c r="A8" s="223"/>
      <c r="B8" s="223"/>
      <c r="C8" s="114"/>
      <c r="D8" s="114"/>
      <c r="E8" s="127"/>
    </row>
    <row r="9" spans="1:5" s="6" customFormat="1" ht="30" x14ac:dyDescent="0.3">
      <c r="A9" s="125" t="s">
        <v>64</v>
      </c>
      <c r="B9" s="125" t="s">
        <v>338</v>
      </c>
      <c r="C9" s="115" t="s">
        <v>10</v>
      </c>
      <c r="D9" s="115" t="s">
        <v>9</v>
      </c>
      <c r="E9" s="127"/>
    </row>
    <row r="10" spans="1:5" s="9" customFormat="1" ht="18" x14ac:dyDescent="0.2">
      <c r="A10" s="134" t="s">
        <v>334</v>
      </c>
      <c r="B10" s="134"/>
      <c r="C10" s="4"/>
      <c r="D10" s="4"/>
      <c r="E10" s="129"/>
    </row>
    <row r="11" spans="1:5" s="10" customFormat="1" x14ac:dyDescent="0.2">
      <c r="A11" s="134" t="s">
        <v>335</v>
      </c>
      <c r="B11" s="134"/>
      <c r="C11" s="4"/>
      <c r="D11" s="4"/>
      <c r="E11" s="130"/>
    </row>
    <row r="12" spans="1:5" s="10" customFormat="1" x14ac:dyDescent="0.2">
      <c r="A12" s="123" t="s">
        <v>283</v>
      </c>
      <c r="B12" s="123"/>
      <c r="C12" s="4"/>
      <c r="D12" s="4"/>
      <c r="E12" s="130"/>
    </row>
    <row r="13" spans="1:5" s="10" customFormat="1" x14ac:dyDescent="0.2">
      <c r="A13" s="123" t="s">
        <v>283</v>
      </c>
      <c r="B13" s="123"/>
      <c r="C13" s="4"/>
      <c r="D13" s="4"/>
      <c r="E13" s="130"/>
    </row>
    <row r="14" spans="1:5" s="10" customFormat="1" x14ac:dyDescent="0.2">
      <c r="A14" s="123" t="s">
        <v>283</v>
      </c>
      <c r="B14" s="123"/>
      <c r="C14" s="4"/>
      <c r="D14" s="4"/>
      <c r="E14" s="130"/>
    </row>
    <row r="15" spans="1:5" s="10" customFormat="1" x14ac:dyDescent="0.2">
      <c r="A15" s="123" t="s">
        <v>283</v>
      </c>
      <c r="B15" s="123"/>
      <c r="C15" s="4"/>
      <c r="D15" s="4"/>
      <c r="E15" s="130"/>
    </row>
    <row r="16" spans="1:5" s="10" customFormat="1" x14ac:dyDescent="0.2">
      <c r="A16" s="123" t="s">
        <v>283</v>
      </c>
      <c r="B16" s="123"/>
      <c r="C16" s="4"/>
      <c r="D16" s="4"/>
      <c r="E16" s="130"/>
    </row>
    <row r="17" spans="1:5" s="10" customFormat="1" ht="17.25" customHeight="1" x14ac:dyDescent="0.2">
      <c r="A17" s="134" t="s">
        <v>336</v>
      </c>
      <c r="B17" s="123"/>
      <c r="C17" s="4"/>
      <c r="D17" s="4"/>
      <c r="E17" s="130"/>
    </row>
    <row r="18" spans="1:5" s="10" customFormat="1" ht="18" customHeight="1" x14ac:dyDescent="0.2">
      <c r="A18" s="134" t="s">
        <v>337</v>
      </c>
      <c r="B18" s="123"/>
      <c r="C18" s="4"/>
      <c r="D18" s="4"/>
      <c r="E18" s="130"/>
    </row>
    <row r="19" spans="1:5" s="10" customFormat="1" x14ac:dyDescent="0.2">
      <c r="A19" s="123" t="s">
        <v>283</v>
      </c>
      <c r="B19" s="123"/>
      <c r="C19" s="4"/>
      <c r="D19" s="4"/>
      <c r="E19" s="130"/>
    </row>
    <row r="20" spans="1:5" s="10" customFormat="1" x14ac:dyDescent="0.2">
      <c r="A20" s="123" t="s">
        <v>283</v>
      </c>
      <c r="B20" s="123"/>
      <c r="C20" s="4"/>
      <c r="D20" s="4"/>
      <c r="E20" s="130"/>
    </row>
    <row r="21" spans="1:5" s="10" customFormat="1" x14ac:dyDescent="0.2">
      <c r="A21" s="123" t="s">
        <v>283</v>
      </c>
      <c r="B21" s="123"/>
      <c r="C21" s="4"/>
      <c r="D21" s="4"/>
      <c r="E21" s="130"/>
    </row>
    <row r="22" spans="1:5" s="10" customFormat="1" x14ac:dyDescent="0.2">
      <c r="A22" s="123" t="s">
        <v>283</v>
      </c>
      <c r="B22" s="123"/>
      <c r="C22" s="4"/>
      <c r="D22" s="4"/>
      <c r="E22" s="130"/>
    </row>
    <row r="23" spans="1:5" s="10" customFormat="1" x14ac:dyDescent="0.2">
      <c r="A23" s="123" t="s">
        <v>283</v>
      </c>
      <c r="B23" s="123"/>
      <c r="C23" s="4"/>
      <c r="D23" s="4"/>
      <c r="E23" s="130"/>
    </row>
    <row r="24" spans="1:5" s="3" customFormat="1" x14ac:dyDescent="0.2">
      <c r="A24" s="124"/>
      <c r="B24" s="124"/>
      <c r="C24" s="4"/>
      <c r="D24" s="4"/>
      <c r="E24" s="131"/>
    </row>
    <row r="25" spans="1:5" x14ac:dyDescent="0.3">
      <c r="A25" s="135"/>
      <c r="B25" s="135" t="s">
        <v>340</v>
      </c>
      <c r="C25" s="122">
        <f>SUM(C10:C24)</f>
        <v>0</v>
      </c>
      <c r="D25" s="122">
        <f>SUM(D10:D24)</f>
        <v>0</v>
      </c>
      <c r="E25" s="132"/>
    </row>
    <row r="26" spans="1:5" x14ac:dyDescent="0.3">
      <c r="A26" s="43"/>
      <c r="B26" s="43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72" t="s">
        <v>420</v>
      </c>
    </row>
    <row r="30" spans="1:5" x14ac:dyDescent="0.3">
      <c r="A30" s="272"/>
    </row>
    <row r="31" spans="1:5" x14ac:dyDescent="0.3">
      <c r="A31" s="272" t="s">
        <v>356</v>
      </c>
    </row>
    <row r="32" spans="1:5" s="23" customFormat="1" ht="12.75" x14ac:dyDescent="0.2"/>
    <row r="33" spans="1:9" x14ac:dyDescent="0.3">
      <c r="A33" s="10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2"/>
      <c r="B36" s="102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97"/>
      <c r="B38" s="97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110" t="s">
        <v>459</v>
      </c>
      <c r="B1" s="112"/>
      <c r="C1" s="593" t="s">
        <v>110</v>
      </c>
      <c r="D1" s="593"/>
    </row>
    <row r="2" spans="1:5" x14ac:dyDescent="0.3">
      <c r="A2" s="110" t="s">
        <v>460</v>
      </c>
      <c r="B2" s="112"/>
      <c r="C2" s="590" t="s">
        <v>1266</v>
      </c>
      <c r="D2" s="591"/>
    </row>
    <row r="3" spans="1:5" x14ac:dyDescent="0.3">
      <c r="A3" s="112" t="s">
        <v>141</v>
      </c>
      <c r="B3" s="112"/>
      <c r="C3" s="111"/>
      <c r="D3" s="111"/>
    </row>
    <row r="4" spans="1:5" x14ac:dyDescent="0.3">
      <c r="A4" s="110"/>
      <c r="B4" s="112"/>
      <c r="C4" s="111"/>
      <c r="D4" s="111"/>
    </row>
    <row r="5" spans="1:5" x14ac:dyDescent="0.3">
      <c r="A5" s="113" t="str">
        <f>'ფორმა N2'!A4</f>
        <v>ანგარიშვალდებული პირის დასახელება:</v>
      </c>
      <c r="B5" s="113"/>
      <c r="C5" s="113"/>
      <c r="D5" s="112"/>
      <c r="E5" s="5"/>
    </row>
    <row r="6" spans="1:5" x14ac:dyDescent="0.3">
      <c r="A6" s="174" t="str">
        <f>'ფორმა N1'!D4</f>
        <v>მპგ „ერთიანი ნაციონალური მოძრაობა“</v>
      </c>
      <c r="B6" s="175"/>
      <c r="C6" s="175"/>
      <c r="D6" s="58"/>
      <c r="E6" s="5"/>
    </row>
    <row r="7" spans="1:5" x14ac:dyDescent="0.3">
      <c r="A7" s="113"/>
      <c r="B7" s="113"/>
      <c r="C7" s="113"/>
      <c r="D7" s="112"/>
      <c r="E7" s="5"/>
    </row>
    <row r="8" spans="1:5" s="6" customFormat="1" x14ac:dyDescent="0.3">
      <c r="A8" s="136"/>
      <c r="B8" s="136"/>
      <c r="C8" s="114"/>
      <c r="D8" s="114"/>
    </row>
    <row r="9" spans="1:5" s="6" customFormat="1" ht="30" x14ac:dyDescent="0.3">
      <c r="A9" s="157" t="s">
        <v>64</v>
      </c>
      <c r="B9" s="115" t="s">
        <v>11</v>
      </c>
      <c r="C9" s="115" t="s">
        <v>10</v>
      </c>
      <c r="D9" s="115" t="s">
        <v>9</v>
      </c>
    </row>
    <row r="10" spans="1:5" s="7" customFormat="1" x14ac:dyDescent="0.2">
      <c r="A10" s="13">
        <v>1</v>
      </c>
      <c r="B10" s="13" t="s">
        <v>108</v>
      </c>
      <c r="C10" s="118">
        <f>SUM(C11,C14,C17,C20:C22)</f>
        <v>0</v>
      </c>
      <c r="D10" s="118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118">
        <f>SUM(C12:C13)</f>
        <v>0</v>
      </c>
      <c r="D11" s="118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2"/>
      <c r="D12" s="33"/>
    </row>
    <row r="13" spans="1:5" s="9" customFormat="1" ht="18" x14ac:dyDescent="0.2">
      <c r="A13" s="16" t="s">
        <v>31</v>
      </c>
      <c r="B13" s="16" t="s">
        <v>71</v>
      </c>
      <c r="C13" s="32"/>
      <c r="D13" s="33"/>
    </row>
    <row r="14" spans="1:5" s="3" customFormat="1" x14ac:dyDescent="0.2">
      <c r="A14" s="14">
        <v>1.2</v>
      </c>
      <c r="B14" s="14" t="s">
        <v>69</v>
      </c>
      <c r="C14" s="118">
        <f>SUM(C15:C16)</f>
        <v>0</v>
      </c>
      <c r="D14" s="118">
        <f>SUM(D15:D16)</f>
        <v>0</v>
      </c>
    </row>
    <row r="15" spans="1:5" x14ac:dyDescent="0.3">
      <c r="A15" s="16" t="s">
        <v>32</v>
      </c>
      <c r="B15" s="16" t="s">
        <v>72</v>
      </c>
      <c r="C15" s="32"/>
      <c r="D15" s="33"/>
    </row>
    <row r="16" spans="1:5" x14ac:dyDescent="0.3">
      <c r="A16" s="16" t="s">
        <v>33</v>
      </c>
      <c r="B16" s="16" t="s">
        <v>73</v>
      </c>
      <c r="C16" s="32"/>
      <c r="D16" s="33"/>
    </row>
    <row r="17" spans="1:9" x14ac:dyDescent="0.3">
      <c r="A17" s="14">
        <v>1.3</v>
      </c>
      <c r="B17" s="14" t="s">
        <v>74</v>
      </c>
      <c r="C17" s="118">
        <f>SUM(C18:C19)</f>
        <v>0</v>
      </c>
      <c r="D17" s="118">
        <f>SUM(D18:D19)</f>
        <v>0</v>
      </c>
    </row>
    <row r="18" spans="1:9" x14ac:dyDescent="0.3">
      <c r="A18" s="16" t="s">
        <v>50</v>
      </c>
      <c r="B18" s="16" t="s">
        <v>75</v>
      </c>
      <c r="C18" s="32"/>
      <c r="D18" s="33"/>
    </row>
    <row r="19" spans="1:9" x14ac:dyDescent="0.3">
      <c r="A19" s="16" t="s">
        <v>51</v>
      </c>
      <c r="B19" s="16" t="s">
        <v>76</v>
      </c>
      <c r="C19" s="32"/>
      <c r="D19" s="33"/>
    </row>
    <row r="20" spans="1:9" x14ac:dyDescent="0.3">
      <c r="A20" s="14">
        <v>1.4</v>
      </c>
      <c r="B20" s="14" t="s">
        <v>77</v>
      </c>
      <c r="C20" s="32"/>
      <c r="D20" s="33"/>
    </row>
    <row r="21" spans="1:9" x14ac:dyDescent="0.3">
      <c r="A21" s="14">
        <v>1.5</v>
      </c>
      <c r="B21" s="14" t="s">
        <v>78</v>
      </c>
      <c r="C21" s="32"/>
      <c r="D21" s="33"/>
    </row>
    <row r="22" spans="1:9" x14ac:dyDescent="0.3">
      <c r="A22" s="14">
        <v>1.6</v>
      </c>
      <c r="B22" s="14" t="s">
        <v>8</v>
      </c>
      <c r="C22" s="32"/>
      <c r="D22" s="33"/>
    </row>
    <row r="25" spans="1:9" s="23" customFormat="1" ht="12.75" x14ac:dyDescent="0.2"/>
    <row r="26" spans="1:9" x14ac:dyDescent="0.3">
      <c r="A26" s="10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102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97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0" t="s">
        <v>461</v>
      </c>
      <c r="B1" s="113"/>
      <c r="C1" s="592" t="s">
        <v>110</v>
      </c>
      <c r="D1" s="592"/>
      <c r="E1" s="127"/>
    </row>
    <row r="2" spans="1:5" s="6" customFormat="1" x14ac:dyDescent="0.3">
      <c r="A2" s="110" t="s">
        <v>458</v>
      </c>
      <c r="B2" s="113"/>
      <c r="C2" s="590" t="s">
        <v>1266</v>
      </c>
      <c r="D2" s="591"/>
      <c r="E2" s="127"/>
    </row>
    <row r="3" spans="1:5" s="6" customFormat="1" x14ac:dyDescent="0.3">
      <c r="A3" s="112" t="s">
        <v>141</v>
      </c>
      <c r="B3" s="110"/>
      <c r="C3" s="224"/>
      <c r="D3" s="224"/>
      <c r="E3" s="127"/>
    </row>
    <row r="4" spans="1:5" s="6" customFormat="1" x14ac:dyDescent="0.3">
      <c r="A4" s="112"/>
      <c r="B4" s="112"/>
      <c r="C4" s="224"/>
      <c r="D4" s="224"/>
      <c r="E4" s="127"/>
    </row>
    <row r="5" spans="1:5" x14ac:dyDescent="0.3">
      <c r="A5" s="113" t="str">
        <f>'ფორმა N2'!A4</f>
        <v>ანგარიშვალდებული პირის დასახელება:</v>
      </c>
      <c r="B5" s="113"/>
      <c r="C5" s="112"/>
      <c r="D5" s="112"/>
      <c r="E5" s="128"/>
    </row>
    <row r="6" spans="1:5" x14ac:dyDescent="0.3">
      <c r="A6" s="297" t="s">
        <v>471</v>
      </c>
      <c r="B6" s="116"/>
      <c r="C6" s="117"/>
      <c r="D6" s="117"/>
      <c r="E6" s="128"/>
    </row>
    <row r="7" spans="1:5" x14ac:dyDescent="0.3">
      <c r="A7" s="113"/>
      <c r="B7" s="113"/>
      <c r="C7" s="112"/>
      <c r="D7" s="112"/>
      <c r="E7" s="128"/>
    </row>
    <row r="8" spans="1:5" s="6" customFormat="1" x14ac:dyDescent="0.3">
      <c r="A8" s="223"/>
      <c r="B8" s="223"/>
      <c r="C8" s="114"/>
      <c r="D8" s="114"/>
      <c r="E8" s="127"/>
    </row>
    <row r="9" spans="1:5" s="6" customFormat="1" ht="30" x14ac:dyDescent="0.3">
      <c r="A9" s="125" t="s">
        <v>64</v>
      </c>
      <c r="B9" s="125" t="s">
        <v>338</v>
      </c>
      <c r="C9" s="115" t="s">
        <v>10</v>
      </c>
      <c r="D9" s="115" t="s">
        <v>9</v>
      </c>
      <c r="E9" s="127"/>
    </row>
    <row r="10" spans="1:5" s="9" customFormat="1" ht="18" x14ac:dyDescent="0.2">
      <c r="A10" s="134" t="s">
        <v>302</v>
      </c>
      <c r="B10" s="134"/>
      <c r="C10" s="4"/>
      <c r="D10" s="4"/>
      <c r="E10" s="129"/>
    </row>
    <row r="11" spans="1:5" s="10" customFormat="1" x14ac:dyDescent="0.2">
      <c r="A11" s="134" t="s">
        <v>303</v>
      </c>
      <c r="B11" s="134"/>
      <c r="C11" s="4"/>
      <c r="D11" s="4"/>
      <c r="E11" s="130"/>
    </row>
    <row r="12" spans="1:5" s="10" customFormat="1" x14ac:dyDescent="0.2">
      <c r="A12" s="134" t="s">
        <v>304</v>
      </c>
      <c r="B12" s="123"/>
      <c r="C12" s="4"/>
      <c r="D12" s="4"/>
      <c r="E12" s="130"/>
    </row>
    <row r="13" spans="1:5" s="10" customFormat="1" x14ac:dyDescent="0.2">
      <c r="A13" s="123" t="s">
        <v>283</v>
      </c>
      <c r="B13" s="123"/>
      <c r="C13" s="4"/>
      <c r="D13" s="4"/>
      <c r="E13" s="130"/>
    </row>
    <row r="14" spans="1:5" s="10" customFormat="1" x14ac:dyDescent="0.2">
      <c r="A14" s="123" t="s">
        <v>283</v>
      </c>
      <c r="B14" s="123"/>
      <c r="C14" s="4"/>
      <c r="D14" s="4"/>
      <c r="E14" s="130"/>
    </row>
    <row r="15" spans="1:5" s="10" customFormat="1" x14ac:dyDescent="0.2">
      <c r="A15" s="123" t="s">
        <v>283</v>
      </c>
      <c r="B15" s="123"/>
      <c r="C15" s="4"/>
      <c r="D15" s="4"/>
      <c r="E15" s="130"/>
    </row>
    <row r="16" spans="1:5" s="10" customFormat="1" x14ac:dyDescent="0.2">
      <c r="A16" s="123" t="s">
        <v>283</v>
      </c>
      <c r="B16" s="123"/>
      <c r="C16" s="4"/>
      <c r="D16" s="4"/>
      <c r="E16" s="130"/>
    </row>
    <row r="17" spans="1:9" x14ac:dyDescent="0.3">
      <c r="A17" s="135"/>
      <c r="B17" s="135" t="s">
        <v>340</v>
      </c>
      <c r="C17" s="122">
        <f>SUM(C10:C16)</f>
        <v>0</v>
      </c>
      <c r="D17" s="122">
        <f>SUM(D10:D16)</f>
        <v>0</v>
      </c>
      <c r="E17" s="132"/>
    </row>
    <row r="18" spans="1:9" x14ac:dyDescent="0.3">
      <c r="A18" s="43"/>
      <c r="B18" s="43"/>
    </row>
    <row r="19" spans="1:9" x14ac:dyDescent="0.3">
      <c r="A19" s="2" t="s">
        <v>403</v>
      </c>
      <c r="E19" s="5"/>
    </row>
    <row r="20" spans="1:9" x14ac:dyDescent="0.3">
      <c r="A20" s="2" t="s">
        <v>405</v>
      </c>
    </row>
    <row r="21" spans="1:9" x14ac:dyDescent="0.3">
      <c r="A21" s="272"/>
    </row>
    <row r="22" spans="1:9" x14ac:dyDescent="0.3">
      <c r="A22" s="272" t="s">
        <v>404</v>
      </c>
    </row>
    <row r="23" spans="1:9" s="23" customFormat="1" ht="12.75" x14ac:dyDescent="0.2"/>
    <row r="24" spans="1:9" x14ac:dyDescent="0.3">
      <c r="A24" s="10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2"/>
      <c r="B27" s="102" t="s">
        <v>449</v>
      </c>
      <c r="D27" s="12"/>
      <c r="E27"/>
      <c r="F27"/>
      <c r="G27"/>
      <c r="H27"/>
      <c r="I27"/>
    </row>
    <row r="28" spans="1:9" x14ac:dyDescent="0.3">
      <c r="B28" s="2" t="s">
        <v>450</v>
      </c>
      <c r="D28" s="12"/>
      <c r="E28"/>
      <c r="F28"/>
      <c r="G28"/>
      <c r="H28"/>
      <c r="I28"/>
    </row>
    <row r="29" spans="1:9" customFormat="1" ht="12.75" x14ac:dyDescent="0.2">
      <c r="A29" s="97"/>
      <c r="B29" s="97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D2" sqref="D2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0" t="s">
        <v>225</v>
      </c>
      <c r="B1" s="176"/>
      <c r="C1" s="594" t="s">
        <v>199</v>
      </c>
      <c r="D1" s="594"/>
      <c r="E1" s="156"/>
    </row>
    <row r="2" spans="1:5" x14ac:dyDescent="0.3">
      <c r="A2" s="112" t="s">
        <v>141</v>
      </c>
      <c r="B2" s="176"/>
      <c r="C2" s="113"/>
      <c r="D2" s="364">
        <v>41283</v>
      </c>
      <c r="E2" s="156"/>
    </row>
    <row r="3" spans="1:5" x14ac:dyDescent="0.3">
      <c r="A3" s="170"/>
      <c r="B3" s="176"/>
      <c r="C3" s="113"/>
      <c r="D3" s="113"/>
      <c r="E3" s="156"/>
    </row>
    <row r="4" spans="1:5" x14ac:dyDescent="0.3">
      <c r="A4" s="112" t="str">
        <f>'ფორმა N2'!A4</f>
        <v>ანგარიშვალდებული პირის დასახელება:</v>
      </c>
      <c r="B4" s="112"/>
      <c r="C4" s="112"/>
      <c r="D4" s="112"/>
      <c r="E4" s="161"/>
    </row>
    <row r="5" spans="1:5" x14ac:dyDescent="0.3">
      <c r="A5" s="174" t="str">
        <f>'ფორმა N1'!D4</f>
        <v>მპგ „ერთიანი ნაციონალური მოძრაობა“</v>
      </c>
      <c r="B5" s="175"/>
      <c r="C5" s="175"/>
      <c r="D5" s="58"/>
      <c r="E5" s="161"/>
    </row>
    <row r="6" spans="1:5" x14ac:dyDescent="0.3">
      <c r="A6" s="113"/>
      <c r="B6" s="112"/>
      <c r="C6" s="112"/>
      <c r="D6" s="112"/>
      <c r="E6" s="161"/>
    </row>
    <row r="7" spans="1:5" x14ac:dyDescent="0.3">
      <c r="A7" s="169"/>
      <c r="B7" s="177"/>
      <c r="C7" s="178"/>
      <c r="D7" s="178"/>
      <c r="E7" s="156"/>
    </row>
    <row r="8" spans="1:5" ht="45" x14ac:dyDescent="0.3">
      <c r="A8" s="179" t="s">
        <v>114</v>
      </c>
      <c r="B8" s="179" t="s">
        <v>191</v>
      </c>
      <c r="C8" s="179" t="s">
        <v>308</v>
      </c>
      <c r="D8" s="179" t="s">
        <v>260</v>
      </c>
      <c r="E8" s="156"/>
    </row>
    <row r="9" spans="1:5" x14ac:dyDescent="0.3">
      <c r="A9" s="48"/>
      <c r="B9" s="49"/>
      <c r="C9" s="216"/>
      <c r="D9" s="216"/>
      <c r="E9" s="156"/>
    </row>
    <row r="10" spans="1:5" x14ac:dyDescent="0.3">
      <c r="A10" s="50" t="s">
        <v>192</v>
      </c>
      <c r="B10" s="51"/>
      <c r="C10" s="180">
        <f>SUM(C11,C34)</f>
        <v>6451061.1299999999</v>
      </c>
      <c r="D10" s="180">
        <f>SUM(D11,D34)</f>
        <v>6399528.3899999997</v>
      </c>
      <c r="E10" s="156"/>
    </row>
    <row r="11" spans="1:5" x14ac:dyDescent="0.3">
      <c r="A11" s="52" t="s">
        <v>193</v>
      </c>
      <c r="B11" s="53"/>
      <c r="C11" s="121">
        <f>SUM(C12:C32)</f>
        <v>1856424.8399999999</v>
      </c>
      <c r="D11" s="121">
        <f>SUM(D12:D32)</f>
        <v>1760585.91</v>
      </c>
      <c r="E11" s="156"/>
    </row>
    <row r="12" spans="1:5" x14ac:dyDescent="0.3">
      <c r="A12" s="56">
        <v>1110</v>
      </c>
      <c r="B12" s="55" t="s">
        <v>143</v>
      </c>
      <c r="C12" s="8">
        <v>6172.65</v>
      </c>
      <c r="D12" s="8">
        <v>6172.65</v>
      </c>
      <c r="E12" s="156"/>
    </row>
    <row r="13" spans="1:5" x14ac:dyDescent="0.3">
      <c r="A13" s="56">
        <v>1120</v>
      </c>
      <c r="B13" s="55" t="s">
        <v>144</v>
      </c>
      <c r="C13" s="8"/>
      <c r="D13" s="8"/>
      <c r="E13" s="156"/>
    </row>
    <row r="14" spans="1:5" x14ac:dyDescent="0.3">
      <c r="A14" s="56">
        <v>1211</v>
      </c>
      <c r="B14" s="55" t="s">
        <v>145</v>
      </c>
      <c r="C14" s="8">
        <v>1766073.94</v>
      </c>
      <c r="D14" s="8">
        <v>1667986.5</v>
      </c>
      <c r="E14" s="156"/>
    </row>
    <row r="15" spans="1:5" x14ac:dyDescent="0.3">
      <c r="A15" s="56">
        <v>1212</v>
      </c>
      <c r="B15" s="55" t="s">
        <v>146</v>
      </c>
      <c r="C15" s="8">
        <v>56037.37</v>
      </c>
      <c r="D15" s="8">
        <v>56079.77</v>
      </c>
      <c r="E15" s="156"/>
    </row>
    <row r="16" spans="1:5" x14ac:dyDescent="0.3">
      <c r="A16" s="56">
        <v>1213</v>
      </c>
      <c r="B16" s="55" t="s">
        <v>147</v>
      </c>
      <c r="C16" s="8"/>
      <c r="D16" s="8"/>
      <c r="E16" s="156"/>
    </row>
    <row r="17" spans="1:5" x14ac:dyDescent="0.3">
      <c r="A17" s="56">
        <v>1214</v>
      </c>
      <c r="B17" s="55" t="s">
        <v>148</v>
      </c>
      <c r="C17" s="8"/>
      <c r="D17" s="8"/>
      <c r="E17" s="156"/>
    </row>
    <row r="18" spans="1:5" x14ac:dyDescent="0.3">
      <c r="A18" s="56">
        <v>1215</v>
      </c>
      <c r="B18" s="55" t="s">
        <v>149</v>
      </c>
      <c r="C18" s="8"/>
      <c r="D18" s="8"/>
      <c r="E18" s="156"/>
    </row>
    <row r="19" spans="1:5" x14ac:dyDescent="0.3">
      <c r="A19" s="56">
        <v>1300</v>
      </c>
      <c r="B19" s="55" t="s">
        <v>150</v>
      </c>
      <c r="C19" s="8"/>
      <c r="D19" s="8"/>
      <c r="E19" s="156"/>
    </row>
    <row r="20" spans="1:5" x14ac:dyDescent="0.3">
      <c r="A20" s="56">
        <v>1410</v>
      </c>
      <c r="B20" s="55" t="s">
        <v>151</v>
      </c>
      <c r="C20" s="8"/>
      <c r="D20" s="8"/>
      <c r="E20" s="156"/>
    </row>
    <row r="21" spans="1:5" x14ac:dyDescent="0.3">
      <c r="A21" s="56">
        <v>1421</v>
      </c>
      <c r="B21" s="55" t="s">
        <v>152</v>
      </c>
      <c r="C21" s="8"/>
      <c r="D21" s="8"/>
      <c r="E21" s="156"/>
    </row>
    <row r="22" spans="1:5" x14ac:dyDescent="0.3">
      <c r="A22" s="56">
        <v>1422</v>
      </c>
      <c r="B22" s="55" t="s">
        <v>153</v>
      </c>
      <c r="C22" s="8"/>
      <c r="D22" s="8"/>
      <c r="E22" s="156"/>
    </row>
    <row r="23" spans="1:5" x14ac:dyDescent="0.3">
      <c r="A23" s="56">
        <v>1423</v>
      </c>
      <c r="B23" s="55" t="s">
        <v>154</v>
      </c>
      <c r="C23" s="8"/>
      <c r="D23" s="8"/>
      <c r="E23" s="156"/>
    </row>
    <row r="24" spans="1:5" x14ac:dyDescent="0.3">
      <c r="A24" s="56">
        <v>1431</v>
      </c>
      <c r="B24" s="55" t="s">
        <v>155</v>
      </c>
      <c r="C24" s="8"/>
      <c r="D24" s="8"/>
      <c r="E24" s="156"/>
    </row>
    <row r="25" spans="1:5" x14ac:dyDescent="0.3">
      <c r="A25" s="56">
        <v>1432</v>
      </c>
      <c r="B25" s="55" t="s">
        <v>156</v>
      </c>
      <c r="C25" s="8"/>
      <c r="D25" s="8"/>
      <c r="E25" s="156"/>
    </row>
    <row r="26" spans="1:5" x14ac:dyDescent="0.3">
      <c r="A26" s="56">
        <v>1433</v>
      </c>
      <c r="B26" s="55" t="s">
        <v>157</v>
      </c>
      <c r="C26" s="8"/>
      <c r="D26" s="8"/>
      <c r="E26" s="156"/>
    </row>
    <row r="27" spans="1:5" x14ac:dyDescent="0.3">
      <c r="A27" s="56">
        <v>1441</v>
      </c>
      <c r="B27" s="55" t="s">
        <v>158</v>
      </c>
      <c r="C27" s="8"/>
      <c r="D27" s="8"/>
      <c r="E27" s="156"/>
    </row>
    <row r="28" spans="1:5" x14ac:dyDescent="0.3">
      <c r="A28" s="56">
        <v>1442</v>
      </c>
      <c r="B28" s="55" t="s">
        <v>159</v>
      </c>
      <c r="C28" s="8">
        <v>28140.880000000001</v>
      </c>
      <c r="D28" s="8">
        <v>30346.99</v>
      </c>
      <c r="E28" s="156"/>
    </row>
    <row r="29" spans="1:5" x14ac:dyDescent="0.3">
      <c r="A29" s="56">
        <v>1443</v>
      </c>
      <c r="B29" s="55" t="s">
        <v>160</v>
      </c>
      <c r="C29" s="8"/>
      <c r="D29" s="8"/>
      <c r="E29" s="156"/>
    </row>
    <row r="30" spans="1:5" x14ac:dyDescent="0.3">
      <c r="A30" s="56">
        <v>1444</v>
      </c>
      <c r="B30" s="55" t="s">
        <v>161</v>
      </c>
      <c r="C30" s="8"/>
      <c r="D30" s="8"/>
      <c r="E30" s="156"/>
    </row>
    <row r="31" spans="1:5" x14ac:dyDescent="0.3">
      <c r="A31" s="56">
        <v>1445</v>
      </c>
      <c r="B31" s="55" t="s">
        <v>162</v>
      </c>
      <c r="C31" s="8"/>
      <c r="D31" s="8"/>
      <c r="E31" s="156"/>
    </row>
    <row r="32" spans="1:5" x14ac:dyDescent="0.3">
      <c r="A32" s="56">
        <v>1446</v>
      </c>
      <c r="B32" s="55" t="s">
        <v>163</v>
      </c>
      <c r="C32" s="8"/>
      <c r="D32" s="8"/>
      <c r="E32" s="156"/>
    </row>
    <row r="33" spans="1:5" x14ac:dyDescent="0.3">
      <c r="A33" s="29"/>
      <c r="E33" s="156"/>
    </row>
    <row r="34" spans="1:5" x14ac:dyDescent="0.3">
      <c r="A34" s="57" t="s">
        <v>194</v>
      </c>
      <c r="B34" s="55"/>
      <c r="C34" s="121">
        <f>SUM(C35:C42)</f>
        <v>4594636.29</v>
      </c>
      <c r="D34" s="121">
        <f>SUM(D35:D42)</f>
        <v>4638942.4799999995</v>
      </c>
      <c r="E34" s="156"/>
    </row>
    <row r="35" spans="1:5" x14ac:dyDescent="0.3">
      <c r="A35" s="56">
        <v>2110</v>
      </c>
      <c r="B35" s="55" t="s">
        <v>100</v>
      </c>
      <c r="C35" s="8">
        <v>3360057.04</v>
      </c>
      <c r="D35" s="8">
        <v>3360057.04</v>
      </c>
      <c r="E35" s="156"/>
    </row>
    <row r="36" spans="1:5" x14ac:dyDescent="0.3">
      <c r="A36" s="56">
        <v>2120</v>
      </c>
      <c r="B36" s="55" t="s">
        <v>164</v>
      </c>
      <c r="C36" s="8">
        <v>220723.95</v>
      </c>
      <c r="D36" s="8">
        <v>235427.34000000003</v>
      </c>
      <c r="E36" s="156"/>
    </row>
    <row r="37" spans="1:5" x14ac:dyDescent="0.3">
      <c r="A37" s="56">
        <v>2130</v>
      </c>
      <c r="B37" s="55" t="s">
        <v>101</v>
      </c>
      <c r="C37" s="8">
        <v>989048.29</v>
      </c>
      <c r="D37" s="8">
        <v>1018651.0900000001</v>
      </c>
      <c r="E37" s="156"/>
    </row>
    <row r="38" spans="1:5" x14ac:dyDescent="0.3">
      <c r="A38" s="56">
        <v>2140</v>
      </c>
      <c r="B38" s="55" t="s">
        <v>413</v>
      </c>
      <c r="C38" s="8"/>
      <c r="D38" s="8"/>
      <c r="E38" s="156"/>
    </row>
    <row r="39" spans="1:5" x14ac:dyDescent="0.3">
      <c r="A39" s="56">
        <v>2150</v>
      </c>
      <c r="B39" s="55" t="s">
        <v>416</v>
      </c>
      <c r="C39" s="8">
        <v>24807.010000000002</v>
      </c>
      <c r="D39" s="8">
        <v>24807.010000000002</v>
      </c>
      <c r="E39" s="156"/>
    </row>
    <row r="40" spans="1:5" x14ac:dyDescent="0.3">
      <c r="A40" s="56">
        <v>2220</v>
      </c>
      <c r="B40" s="55" t="s">
        <v>102</v>
      </c>
      <c r="C40" s="8"/>
      <c r="D40" s="8"/>
      <c r="E40" s="156"/>
    </row>
    <row r="41" spans="1:5" x14ac:dyDescent="0.3">
      <c r="A41" s="56">
        <v>2300</v>
      </c>
      <c r="B41" s="55" t="s">
        <v>165</v>
      </c>
      <c r="C41" s="8"/>
      <c r="D41" s="8"/>
      <c r="E41" s="156"/>
    </row>
    <row r="42" spans="1:5" x14ac:dyDescent="0.3">
      <c r="A42" s="56">
        <v>2400</v>
      </c>
      <c r="B42" s="55" t="s">
        <v>166</v>
      </c>
      <c r="C42" s="8"/>
      <c r="D42" s="8"/>
      <c r="E42" s="156"/>
    </row>
    <row r="43" spans="1:5" x14ac:dyDescent="0.3">
      <c r="A43" s="30"/>
      <c r="E43" s="156"/>
    </row>
    <row r="44" spans="1:5" x14ac:dyDescent="0.3">
      <c r="A44" s="54" t="s">
        <v>198</v>
      </c>
      <c r="B44" s="55"/>
      <c r="C44" s="121">
        <f>SUM(C45,C64)</f>
        <v>6451061.1299999999</v>
      </c>
      <c r="D44" s="121">
        <f>SUM(D45,D64)</f>
        <v>6393355.7399999993</v>
      </c>
      <c r="E44" s="156"/>
    </row>
    <row r="45" spans="1:5" x14ac:dyDescent="0.3">
      <c r="A45" s="57" t="s">
        <v>195</v>
      </c>
      <c r="B45" s="55"/>
      <c r="C45" s="121">
        <f>SUM(C46:C61)</f>
        <v>41399.839999999997</v>
      </c>
      <c r="D45" s="121">
        <f>SUM(D46:D61)</f>
        <v>18305.740000000002</v>
      </c>
      <c r="E45" s="156"/>
    </row>
    <row r="46" spans="1:5" x14ac:dyDescent="0.3">
      <c r="A46" s="56">
        <v>3100</v>
      </c>
      <c r="B46" s="55" t="s">
        <v>167</v>
      </c>
      <c r="C46" s="8"/>
      <c r="D46" s="8"/>
      <c r="E46" s="156"/>
    </row>
    <row r="47" spans="1:5" x14ac:dyDescent="0.3">
      <c r="A47" s="56">
        <v>3210</v>
      </c>
      <c r="B47" s="55" t="s">
        <v>168</v>
      </c>
      <c r="C47" s="8">
        <v>41399.839999999997</v>
      </c>
      <c r="D47" s="8">
        <v>18305.740000000002</v>
      </c>
      <c r="E47" s="156"/>
    </row>
    <row r="48" spans="1:5" x14ac:dyDescent="0.3">
      <c r="A48" s="56">
        <v>3221</v>
      </c>
      <c r="B48" s="55" t="s">
        <v>169</v>
      </c>
      <c r="C48" s="8"/>
      <c r="D48" s="8"/>
      <c r="E48" s="156"/>
    </row>
    <row r="49" spans="1:5" x14ac:dyDescent="0.3">
      <c r="A49" s="56">
        <v>3222</v>
      </c>
      <c r="B49" s="55" t="s">
        <v>170</v>
      </c>
      <c r="C49" s="8"/>
      <c r="D49" s="8"/>
      <c r="E49" s="156"/>
    </row>
    <row r="50" spans="1:5" x14ac:dyDescent="0.3">
      <c r="A50" s="56">
        <v>3223</v>
      </c>
      <c r="B50" s="55" t="s">
        <v>171</v>
      </c>
      <c r="C50" s="8"/>
      <c r="D50" s="8"/>
      <c r="E50" s="156"/>
    </row>
    <row r="51" spans="1:5" x14ac:dyDescent="0.3">
      <c r="A51" s="56">
        <v>3224</v>
      </c>
      <c r="B51" s="55" t="s">
        <v>172</v>
      </c>
      <c r="C51" s="8"/>
      <c r="D51" s="8"/>
      <c r="E51" s="156"/>
    </row>
    <row r="52" spans="1:5" x14ac:dyDescent="0.3">
      <c r="A52" s="56">
        <v>3231</v>
      </c>
      <c r="B52" s="55" t="s">
        <v>173</v>
      </c>
      <c r="C52" s="8"/>
      <c r="D52" s="8"/>
      <c r="E52" s="156"/>
    </row>
    <row r="53" spans="1:5" x14ac:dyDescent="0.3">
      <c r="A53" s="56">
        <v>3232</v>
      </c>
      <c r="B53" s="55" t="s">
        <v>174</v>
      </c>
      <c r="C53" s="8"/>
      <c r="D53" s="8"/>
      <c r="E53" s="156"/>
    </row>
    <row r="54" spans="1:5" x14ac:dyDescent="0.3">
      <c r="A54" s="56">
        <v>3234</v>
      </c>
      <c r="B54" s="55" t="s">
        <v>175</v>
      </c>
      <c r="C54" s="8"/>
      <c r="D54" s="8"/>
      <c r="E54" s="156"/>
    </row>
    <row r="55" spans="1:5" ht="30" x14ac:dyDescent="0.3">
      <c r="A55" s="56">
        <v>3236</v>
      </c>
      <c r="B55" s="55" t="s">
        <v>190</v>
      </c>
      <c r="C55" s="8"/>
      <c r="D55" s="8"/>
      <c r="E55" s="156"/>
    </row>
    <row r="56" spans="1:5" ht="45" x14ac:dyDescent="0.3">
      <c r="A56" s="56">
        <v>3237</v>
      </c>
      <c r="B56" s="55" t="s">
        <v>176</v>
      </c>
      <c r="C56" s="8"/>
      <c r="D56" s="8"/>
      <c r="E56" s="156"/>
    </row>
    <row r="57" spans="1:5" x14ac:dyDescent="0.3">
      <c r="A57" s="56">
        <v>3241</v>
      </c>
      <c r="B57" s="55" t="s">
        <v>177</v>
      </c>
      <c r="C57" s="8"/>
      <c r="D57" s="8"/>
      <c r="E57" s="156"/>
    </row>
    <row r="58" spans="1:5" x14ac:dyDescent="0.3">
      <c r="A58" s="56">
        <v>3242</v>
      </c>
      <c r="B58" s="55" t="s">
        <v>178</v>
      </c>
      <c r="C58" s="8"/>
      <c r="D58" s="8"/>
      <c r="E58" s="156"/>
    </row>
    <row r="59" spans="1:5" x14ac:dyDescent="0.3">
      <c r="A59" s="56">
        <v>3243</v>
      </c>
      <c r="B59" s="55" t="s">
        <v>179</v>
      </c>
      <c r="C59" s="8"/>
      <c r="D59" s="8"/>
      <c r="E59" s="156"/>
    </row>
    <row r="60" spans="1:5" x14ac:dyDescent="0.3">
      <c r="A60" s="56">
        <v>3245</v>
      </c>
      <c r="B60" s="55" t="s">
        <v>180</v>
      </c>
      <c r="C60" s="8"/>
      <c r="D60" s="8"/>
      <c r="E60" s="156"/>
    </row>
    <row r="61" spans="1:5" x14ac:dyDescent="0.3">
      <c r="A61" s="56">
        <v>3246</v>
      </c>
      <c r="B61" s="55" t="s">
        <v>181</v>
      </c>
      <c r="C61" s="8"/>
      <c r="D61" s="8"/>
      <c r="E61" s="156"/>
    </row>
    <row r="62" spans="1:5" x14ac:dyDescent="0.3">
      <c r="A62" s="30"/>
      <c r="E62" s="156"/>
    </row>
    <row r="63" spans="1:5" x14ac:dyDescent="0.3">
      <c r="A63" s="31"/>
      <c r="E63" s="156"/>
    </row>
    <row r="64" spans="1:5" x14ac:dyDescent="0.3">
      <c r="A64" s="57" t="s">
        <v>196</v>
      </c>
      <c r="B64" s="55"/>
      <c r="C64" s="121">
        <f>SUM(C65:C67)</f>
        <v>6409661.29</v>
      </c>
      <c r="D64" s="121">
        <f>SUM(D65:D67)</f>
        <v>6375049.9999999991</v>
      </c>
      <c r="E64" s="156"/>
    </row>
    <row r="65" spans="1:5" x14ac:dyDescent="0.3">
      <c r="A65" s="56">
        <v>5100</v>
      </c>
      <c r="B65" s="55" t="s">
        <v>258</v>
      </c>
      <c r="C65" s="8">
        <v>6409661.29</v>
      </c>
      <c r="D65" s="8">
        <v>6375049.9999999991</v>
      </c>
      <c r="E65" s="156"/>
    </row>
    <row r="66" spans="1:5" x14ac:dyDescent="0.3">
      <c r="A66" s="56">
        <v>5220</v>
      </c>
      <c r="B66" s="55" t="s">
        <v>436</v>
      </c>
      <c r="C66" s="8"/>
      <c r="D66" s="8"/>
      <c r="E66" s="156"/>
    </row>
    <row r="67" spans="1:5" x14ac:dyDescent="0.3">
      <c r="A67" s="56">
        <v>5230</v>
      </c>
      <c r="B67" s="55" t="s">
        <v>437</v>
      </c>
      <c r="C67" s="8"/>
      <c r="D67" s="8"/>
      <c r="E67" s="156"/>
    </row>
    <row r="68" spans="1:5" x14ac:dyDescent="0.3">
      <c r="A68" s="30"/>
      <c r="E68" s="156"/>
    </row>
    <row r="69" spans="1:5" x14ac:dyDescent="0.3">
      <c r="A69" s="2"/>
      <c r="E69" s="156"/>
    </row>
    <row r="70" spans="1:5" x14ac:dyDescent="0.3">
      <c r="A70" s="54" t="s">
        <v>197</v>
      </c>
      <c r="B70" s="55"/>
      <c r="C70" s="8"/>
      <c r="D70" s="8"/>
      <c r="E70" s="156"/>
    </row>
    <row r="71" spans="1:5" ht="30" x14ac:dyDescent="0.3">
      <c r="A71" s="56">
        <v>1</v>
      </c>
      <c r="B71" s="55" t="s">
        <v>182</v>
      </c>
      <c r="C71" s="8"/>
      <c r="D71" s="8"/>
      <c r="E71" s="156"/>
    </row>
    <row r="72" spans="1:5" x14ac:dyDescent="0.3">
      <c r="A72" s="56">
        <v>2</v>
      </c>
      <c r="B72" s="55" t="s">
        <v>183</v>
      </c>
      <c r="C72" s="8"/>
      <c r="D72" s="8"/>
      <c r="E72" s="156"/>
    </row>
    <row r="73" spans="1:5" x14ac:dyDescent="0.3">
      <c r="A73" s="56">
        <v>3</v>
      </c>
      <c r="B73" s="55" t="s">
        <v>184</v>
      </c>
      <c r="C73" s="8"/>
      <c r="D73" s="8"/>
      <c r="E73" s="156"/>
    </row>
    <row r="74" spans="1:5" x14ac:dyDescent="0.3">
      <c r="A74" s="56">
        <v>4</v>
      </c>
      <c r="B74" s="55" t="s">
        <v>369</v>
      </c>
      <c r="C74" s="8"/>
      <c r="D74" s="8"/>
      <c r="E74" s="156"/>
    </row>
    <row r="75" spans="1:5" x14ac:dyDescent="0.3">
      <c r="A75" s="56">
        <v>5</v>
      </c>
      <c r="B75" s="55" t="s">
        <v>185</v>
      </c>
      <c r="C75" s="8"/>
      <c r="D75" s="8"/>
      <c r="E75" s="156"/>
    </row>
    <row r="76" spans="1:5" x14ac:dyDescent="0.3">
      <c r="A76" s="56">
        <v>6</v>
      </c>
      <c r="B76" s="55" t="s">
        <v>186</v>
      </c>
      <c r="C76" s="8"/>
      <c r="D76" s="8"/>
      <c r="E76" s="156"/>
    </row>
    <row r="77" spans="1:5" x14ac:dyDescent="0.3">
      <c r="A77" s="56">
        <v>7</v>
      </c>
      <c r="B77" s="55" t="s">
        <v>187</v>
      </c>
      <c r="C77" s="8"/>
      <c r="D77" s="8"/>
      <c r="E77" s="156"/>
    </row>
    <row r="78" spans="1:5" x14ac:dyDescent="0.3">
      <c r="A78" s="56">
        <v>8</v>
      </c>
      <c r="B78" s="55" t="s">
        <v>188</v>
      </c>
      <c r="C78" s="8"/>
      <c r="D78" s="8"/>
      <c r="E78" s="156"/>
    </row>
    <row r="79" spans="1:5" x14ac:dyDescent="0.3">
      <c r="A79" s="56">
        <v>9</v>
      </c>
      <c r="B79" s="55" t="s">
        <v>189</v>
      </c>
      <c r="C79" s="8"/>
      <c r="D79" s="8"/>
      <c r="E79" s="156"/>
    </row>
    <row r="83" spans="1:9" x14ac:dyDescent="0.3">
      <c r="A83" s="2"/>
      <c r="B83" s="2"/>
    </row>
    <row r="84" spans="1:9" x14ac:dyDescent="0.3">
      <c r="A84" s="10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2" t="s">
        <v>449</v>
      </c>
      <c r="D87" s="12"/>
      <c r="E87"/>
      <c r="F87"/>
      <c r="G87"/>
      <c r="H87"/>
      <c r="I87"/>
    </row>
    <row r="88" spans="1:9" x14ac:dyDescent="0.3">
      <c r="A88"/>
      <c r="B88" s="2" t="s">
        <v>450</v>
      </c>
      <c r="D88" s="12"/>
      <c r="E88"/>
      <c r="F88"/>
      <c r="G88"/>
      <c r="H88"/>
      <c r="I88"/>
    </row>
    <row r="89" spans="1:9" customFormat="1" ht="12.75" x14ac:dyDescent="0.2">
      <c r="B89" s="97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6"/>
  <sheetViews>
    <sheetView showGridLines="0" zoomScaleSheetLayoutView="7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17.28515625" style="2" customWidth="1"/>
    <col min="3" max="3" width="24.28515625" style="2" customWidth="1"/>
    <col min="4" max="4" width="14.1406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0" t="s">
        <v>456</v>
      </c>
      <c r="B1" s="112"/>
      <c r="C1" s="112"/>
      <c r="D1" s="112"/>
      <c r="E1" s="112"/>
      <c r="F1" s="112"/>
      <c r="G1" s="112"/>
      <c r="H1" s="112"/>
      <c r="I1" s="592" t="s">
        <v>110</v>
      </c>
      <c r="J1" s="592"/>
      <c r="K1" s="156"/>
    </row>
    <row r="2" spans="1:11" x14ac:dyDescent="0.3">
      <c r="A2" s="112" t="s">
        <v>141</v>
      </c>
      <c r="B2" s="112"/>
      <c r="C2" s="112"/>
      <c r="D2" s="112"/>
      <c r="E2" s="112"/>
      <c r="F2" s="112"/>
      <c r="G2" s="112"/>
      <c r="H2" s="112"/>
      <c r="I2" s="590" t="s">
        <v>1266</v>
      </c>
      <c r="J2" s="591"/>
      <c r="K2" s="156"/>
    </row>
    <row r="3" spans="1:11" x14ac:dyDescent="0.3">
      <c r="A3" s="112"/>
      <c r="B3" s="112"/>
      <c r="C3" s="112"/>
      <c r="D3" s="112"/>
      <c r="E3" s="112"/>
      <c r="F3" s="112"/>
      <c r="G3" s="112"/>
      <c r="H3" s="112"/>
      <c r="I3" s="111"/>
      <c r="J3" s="111"/>
      <c r="K3" s="156"/>
    </row>
    <row r="4" spans="1:11" x14ac:dyDescent="0.3">
      <c r="A4" s="112" t="str">
        <f>'ფორმა N2'!A4</f>
        <v>ანგარიშვალდებული პირის დასახელება:</v>
      </c>
      <c r="B4" s="112"/>
      <c r="C4" s="112"/>
      <c r="D4" s="112"/>
      <c r="E4" s="112"/>
      <c r="F4" s="181"/>
      <c r="G4" s="112"/>
      <c r="H4" s="112"/>
      <c r="I4" s="112"/>
      <c r="J4" s="112"/>
      <c r="K4" s="156"/>
    </row>
    <row r="5" spans="1:11" x14ac:dyDescent="0.3">
      <c r="A5" s="174" t="str">
        <f>'ფორმა N1'!D4</f>
        <v>მპგ „ერთიანი ნაციონალური მოძრაობა“</v>
      </c>
      <c r="B5" s="175"/>
      <c r="C5" s="175"/>
      <c r="D5" s="293"/>
      <c r="E5" s="293"/>
      <c r="F5" s="294"/>
      <c r="G5" s="293"/>
      <c r="H5" s="293"/>
      <c r="I5" s="293"/>
      <c r="J5" s="293"/>
      <c r="K5" s="156"/>
    </row>
    <row r="6" spans="1:11" x14ac:dyDescent="0.3">
      <c r="A6" s="113"/>
      <c r="B6" s="113"/>
      <c r="C6" s="112"/>
      <c r="D6" s="112"/>
      <c r="E6" s="112"/>
      <c r="F6" s="181"/>
      <c r="G6" s="112"/>
      <c r="H6" s="112"/>
      <c r="I6" s="112"/>
      <c r="J6" s="112"/>
      <c r="K6" s="156"/>
    </row>
    <row r="7" spans="1:11" x14ac:dyDescent="0.3">
      <c r="A7" s="182"/>
      <c r="B7" s="178"/>
      <c r="C7" s="178"/>
      <c r="D7" s="178"/>
      <c r="E7" s="178"/>
      <c r="F7" s="178"/>
      <c r="G7" s="178"/>
      <c r="H7" s="178"/>
      <c r="I7" s="178"/>
      <c r="J7" s="178"/>
      <c r="K7" s="156"/>
    </row>
    <row r="8" spans="1:11" s="25" customFormat="1" ht="45" x14ac:dyDescent="0.3">
      <c r="A8" s="184" t="s">
        <v>64</v>
      </c>
      <c r="B8" s="184" t="s">
        <v>112</v>
      </c>
      <c r="C8" s="185" t="s">
        <v>114</v>
      </c>
      <c r="D8" s="185" t="s">
        <v>278</v>
      </c>
      <c r="E8" s="185" t="s">
        <v>113</v>
      </c>
      <c r="F8" s="183" t="s">
        <v>259</v>
      </c>
      <c r="G8" s="183" t="s">
        <v>299</v>
      </c>
      <c r="H8" s="183" t="s">
        <v>300</v>
      </c>
      <c r="I8" s="183" t="s">
        <v>260</v>
      </c>
      <c r="J8" s="186" t="s">
        <v>115</v>
      </c>
      <c r="K8" s="156"/>
    </row>
    <row r="9" spans="1:11" s="25" customFormat="1" x14ac:dyDescent="0.3">
      <c r="A9" s="220">
        <v>1</v>
      </c>
      <c r="B9" s="220">
        <v>2</v>
      </c>
      <c r="C9" s="221">
        <v>3</v>
      </c>
      <c r="D9" s="221">
        <v>4</v>
      </c>
      <c r="E9" s="221">
        <v>5</v>
      </c>
      <c r="F9" s="221">
        <v>6</v>
      </c>
      <c r="G9" s="221">
        <v>7</v>
      </c>
      <c r="H9" s="221">
        <v>8</v>
      </c>
      <c r="I9" s="221">
        <v>9</v>
      </c>
      <c r="J9" s="221">
        <v>10</v>
      </c>
      <c r="K9" s="156"/>
    </row>
    <row r="10" spans="1:11" s="25" customFormat="1" ht="15.75" x14ac:dyDescent="0.3">
      <c r="A10" s="217">
        <v>1</v>
      </c>
      <c r="B10" s="71" t="s">
        <v>475</v>
      </c>
      <c r="C10" s="218" t="s">
        <v>476</v>
      </c>
      <c r="D10" s="219" t="s">
        <v>222</v>
      </c>
      <c r="E10" s="203" t="s">
        <v>707</v>
      </c>
      <c r="F10" s="26">
        <v>1766073.94</v>
      </c>
      <c r="G10" s="26">
        <v>153889</v>
      </c>
      <c r="H10" s="26">
        <v>251976.44000000006</v>
      </c>
      <c r="I10" s="433">
        <f>F10+G10-H10</f>
        <v>1667986.5</v>
      </c>
      <c r="J10" s="26" t="s">
        <v>484</v>
      </c>
      <c r="K10" s="156"/>
    </row>
    <row r="11" spans="1:11" s="25" customFormat="1" ht="15.75" x14ac:dyDescent="0.3">
      <c r="A11" s="217">
        <v>2</v>
      </c>
      <c r="B11" s="71" t="s">
        <v>475</v>
      </c>
      <c r="C11" s="218" t="s">
        <v>477</v>
      </c>
      <c r="D11" s="219" t="s">
        <v>481</v>
      </c>
      <c r="E11" s="203" t="s">
        <v>707</v>
      </c>
      <c r="F11" s="26">
        <v>32667.9</v>
      </c>
      <c r="G11" s="26"/>
      <c r="H11" s="26"/>
      <c r="I11" s="26">
        <f t="shared" ref="I11:I14" si="0">F11+G11-H11</f>
        <v>32667.9</v>
      </c>
      <c r="J11" s="26" t="s">
        <v>484</v>
      </c>
      <c r="K11" s="156"/>
    </row>
    <row r="12" spans="1:11" ht="15.75" x14ac:dyDescent="0.3">
      <c r="A12" s="217">
        <v>3</v>
      </c>
      <c r="B12" s="71" t="s">
        <v>475</v>
      </c>
      <c r="C12" s="218" t="s">
        <v>478</v>
      </c>
      <c r="D12" s="219" t="s">
        <v>482</v>
      </c>
      <c r="E12" s="203" t="s">
        <v>707</v>
      </c>
      <c r="F12" s="26">
        <v>239</v>
      </c>
      <c r="G12" s="26"/>
      <c r="H12" s="26"/>
      <c r="I12" s="26">
        <f t="shared" si="0"/>
        <v>239</v>
      </c>
      <c r="J12" s="26" t="s">
        <v>484</v>
      </c>
    </row>
    <row r="13" spans="1:11" ht="15.75" x14ac:dyDescent="0.3">
      <c r="A13" s="217">
        <v>4</v>
      </c>
      <c r="B13" s="71" t="s">
        <v>475</v>
      </c>
      <c r="C13" s="218" t="s">
        <v>479</v>
      </c>
      <c r="D13" s="219" t="s">
        <v>483</v>
      </c>
      <c r="E13" s="203" t="s">
        <v>707</v>
      </c>
      <c r="F13" s="26">
        <v>495.85</v>
      </c>
      <c r="G13" s="26"/>
      <c r="H13" s="26"/>
      <c r="I13" s="26">
        <f t="shared" si="0"/>
        <v>495.85</v>
      </c>
      <c r="J13" s="26" t="s">
        <v>484</v>
      </c>
    </row>
    <row r="14" spans="1:11" ht="15.75" x14ac:dyDescent="0.3">
      <c r="A14" s="217">
        <v>5</v>
      </c>
      <c r="B14" s="71" t="s">
        <v>475</v>
      </c>
      <c r="C14" s="218" t="s">
        <v>480</v>
      </c>
      <c r="D14" s="219" t="s">
        <v>222</v>
      </c>
      <c r="E14" s="426">
        <v>40943</v>
      </c>
      <c r="F14" s="26">
        <v>0</v>
      </c>
      <c r="G14" s="26">
        <v>0</v>
      </c>
      <c r="H14" s="26">
        <v>0</v>
      </c>
      <c r="I14" s="26">
        <f t="shared" si="0"/>
        <v>0</v>
      </c>
      <c r="J14" s="26" t="s">
        <v>484</v>
      </c>
    </row>
    <row r="15" spans="1:11" x14ac:dyDescent="0.3">
      <c r="A15" s="155"/>
      <c r="B15" s="155"/>
      <c r="C15" s="155"/>
      <c r="D15" s="155"/>
      <c r="E15" s="155"/>
      <c r="F15" s="155"/>
      <c r="G15" s="155"/>
      <c r="H15" s="155"/>
      <c r="I15" s="155"/>
      <c r="J15" s="155"/>
    </row>
    <row r="16" spans="1:11" x14ac:dyDescent="0.3">
      <c r="A16" s="155"/>
      <c r="B16" s="289" t="s">
        <v>107</v>
      </c>
      <c r="C16" s="155"/>
      <c r="D16" s="155"/>
      <c r="E16" s="155"/>
      <c r="F16" s="290"/>
      <c r="G16" s="155"/>
      <c r="H16" s="155"/>
      <c r="I16" s="155"/>
      <c r="J16" s="155"/>
    </row>
    <row r="17" spans="1:10" x14ac:dyDescent="0.3">
      <c r="A17" s="155"/>
      <c r="B17" s="155"/>
      <c r="C17" s="155"/>
      <c r="D17" s="155"/>
      <c r="E17" s="155"/>
      <c r="F17" s="152"/>
      <c r="G17" s="152"/>
      <c r="H17" s="152"/>
      <c r="I17" s="152"/>
      <c r="J17" s="152"/>
    </row>
    <row r="18" spans="1:10" x14ac:dyDescent="0.3">
      <c r="A18" s="155"/>
      <c r="B18" s="155"/>
      <c r="C18" s="344"/>
      <c r="D18" s="155"/>
      <c r="E18" s="155"/>
      <c r="F18" s="344"/>
      <c r="G18" s="345"/>
      <c r="H18" s="345"/>
      <c r="I18" s="152"/>
      <c r="J18" s="152"/>
    </row>
    <row r="19" spans="1:10" x14ac:dyDescent="0.3">
      <c r="A19" s="152"/>
      <c r="B19" s="155"/>
      <c r="C19" s="291" t="s">
        <v>271</v>
      </c>
      <c r="D19" s="291"/>
      <c r="E19" s="155"/>
      <c r="F19" s="155" t="s">
        <v>276</v>
      </c>
      <c r="G19" s="152"/>
      <c r="H19" s="152"/>
      <c r="I19" s="152"/>
      <c r="J19" s="152"/>
    </row>
    <row r="20" spans="1:10" x14ac:dyDescent="0.3">
      <c r="A20" s="152"/>
      <c r="B20" s="155"/>
      <c r="C20" s="292" t="s">
        <v>140</v>
      </c>
      <c r="D20" s="155"/>
      <c r="E20" s="155"/>
      <c r="F20" s="155" t="s">
        <v>272</v>
      </c>
      <c r="G20" s="152"/>
      <c r="H20" s="152"/>
      <c r="I20" s="152"/>
      <c r="J20" s="152"/>
    </row>
    <row r="21" spans="1:10" customFormat="1" x14ac:dyDescent="0.3">
      <c r="A21" s="152"/>
      <c r="B21" s="155"/>
      <c r="C21" s="155"/>
      <c r="D21" s="292"/>
      <c r="E21" s="152"/>
      <c r="F21" s="152"/>
      <c r="G21" s="152"/>
      <c r="H21" s="152"/>
      <c r="I21" s="152"/>
      <c r="J21" s="434"/>
    </row>
    <row r="22" spans="1:10" customFormat="1" ht="12.75" x14ac:dyDescent="0.2">
      <c r="A22" s="152"/>
      <c r="B22" s="152"/>
      <c r="C22" s="152"/>
      <c r="D22" s="152"/>
      <c r="E22" s="152"/>
      <c r="F22" s="152"/>
      <c r="G22" s="152"/>
      <c r="H22" s="152"/>
      <c r="I22" s="152"/>
      <c r="J22" s="152"/>
    </row>
    <row r="23" spans="1:10" customFormat="1" ht="12.75" x14ac:dyDescent="0.2"/>
    <row r="24" spans="1:10" customFormat="1" ht="12.75" x14ac:dyDescent="0.2"/>
    <row r="25" spans="1:10" customFormat="1" ht="12.75" x14ac:dyDescent="0.2"/>
    <row r="26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4"/>
    <dataValidation allowBlank="1" showInputMessage="1" showErrorMessage="1" prompt="თვე/დღე/წელი" sqref="J10:J14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view="pageBreakPreview" zoomScale="70" zoomScaleSheetLayoutView="70" workbookViewId="0">
      <selection activeCell="G2" sqref="G2:H2"/>
    </sheetView>
  </sheetViews>
  <sheetFormatPr defaultRowHeight="15" x14ac:dyDescent="0.3"/>
  <cols>
    <col min="1" max="1" width="12" style="241" customWidth="1"/>
    <col min="2" max="2" width="13.28515625" style="241" customWidth="1"/>
    <col min="3" max="3" width="21.42578125" style="241" customWidth="1"/>
    <col min="4" max="4" width="17.85546875" style="241" customWidth="1"/>
    <col min="5" max="5" width="12.7109375" style="241" customWidth="1"/>
    <col min="6" max="6" width="36.85546875" style="241" customWidth="1"/>
    <col min="7" max="7" width="22.28515625" style="241" customWidth="1"/>
    <col min="8" max="8" width="0.5703125" style="241" customWidth="1"/>
    <col min="9" max="16384" width="9.140625" style="241"/>
  </cols>
  <sheetData>
    <row r="1" spans="1:8" x14ac:dyDescent="0.3">
      <c r="A1" s="110" t="s">
        <v>372</v>
      </c>
      <c r="B1" s="112"/>
      <c r="C1" s="112"/>
      <c r="D1" s="112"/>
      <c r="E1" s="112"/>
      <c r="F1" s="112"/>
      <c r="G1" s="225" t="s">
        <v>110</v>
      </c>
      <c r="H1" s="226"/>
    </row>
    <row r="2" spans="1:8" x14ac:dyDescent="0.3">
      <c r="A2" s="112" t="s">
        <v>141</v>
      </c>
      <c r="B2" s="112"/>
      <c r="C2" s="112"/>
      <c r="D2" s="112"/>
      <c r="E2" s="112"/>
      <c r="F2" s="112"/>
      <c r="G2" s="590" t="s">
        <v>1266</v>
      </c>
      <c r="H2" s="591"/>
    </row>
    <row r="3" spans="1:8" x14ac:dyDescent="0.3">
      <c r="A3" s="112"/>
      <c r="B3" s="112"/>
      <c r="C3" s="112"/>
      <c r="D3" s="112"/>
      <c r="E3" s="112"/>
      <c r="F3" s="112"/>
      <c r="G3" s="153"/>
      <c r="H3" s="226"/>
    </row>
    <row r="4" spans="1:8" x14ac:dyDescent="0.3">
      <c r="A4" s="113" t="str">
        <f>'[4]ფორმა N2'!A4</f>
        <v>ანგარიშვალდებული პირის დასახელება:</v>
      </c>
      <c r="B4" s="112"/>
      <c r="C4" s="112"/>
      <c r="D4" s="112"/>
      <c r="E4" s="112"/>
      <c r="F4" s="112"/>
      <c r="G4" s="112"/>
      <c r="H4" s="155"/>
    </row>
    <row r="5" spans="1:8" x14ac:dyDescent="0.3">
      <c r="A5" s="279" t="s">
        <v>471</v>
      </c>
      <c r="B5" s="279"/>
      <c r="C5" s="279"/>
      <c r="D5" s="279"/>
      <c r="E5" s="279"/>
      <c r="F5" s="279"/>
      <c r="G5" s="279"/>
      <c r="H5" s="155"/>
    </row>
    <row r="6" spans="1:8" x14ac:dyDescent="0.3">
      <c r="A6" s="113"/>
      <c r="B6" s="112"/>
      <c r="C6" s="112"/>
      <c r="D6" s="112"/>
      <c r="E6" s="112"/>
      <c r="F6" s="112"/>
      <c r="G6" s="112"/>
      <c r="H6" s="155"/>
    </row>
    <row r="7" spans="1:8" x14ac:dyDescent="0.3">
      <c r="A7" s="112"/>
      <c r="B7" s="112"/>
      <c r="C7" s="112"/>
      <c r="D7" s="112"/>
      <c r="E7" s="112"/>
      <c r="F7" s="112"/>
      <c r="G7" s="112"/>
      <c r="H7" s="156"/>
    </row>
    <row r="8" spans="1:8" ht="45.75" customHeight="1" x14ac:dyDescent="0.3">
      <c r="A8" s="227" t="s">
        <v>318</v>
      </c>
      <c r="B8" s="227" t="s">
        <v>142</v>
      </c>
      <c r="C8" s="228" t="s">
        <v>370</v>
      </c>
      <c r="D8" s="228" t="s">
        <v>371</v>
      </c>
      <c r="E8" s="228" t="s">
        <v>278</v>
      </c>
      <c r="F8" s="227" t="s">
        <v>325</v>
      </c>
      <c r="G8" s="228" t="s">
        <v>319</v>
      </c>
      <c r="H8" s="156"/>
    </row>
    <row r="9" spans="1:8" x14ac:dyDescent="0.3">
      <c r="A9" s="229" t="s">
        <v>320</v>
      </c>
      <c r="B9" s="230"/>
      <c r="C9" s="231"/>
      <c r="D9" s="232"/>
      <c r="E9" s="232"/>
      <c r="F9" s="232"/>
      <c r="G9" s="429"/>
      <c r="H9" s="156"/>
    </row>
    <row r="10" spans="1:8" ht="15.75" x14ac:dyDescent="0.3">
      <c r="A10" s="230">
        <v>1</v>
      </c>
      <c r="B10" s="203"/>
      <c r="C10" s="233"/>
      <c r="D10" s="234"/>
      <c r="E10" s="234"/>
      <c r="F10" s="234"/>
      <c r="G10" s="428"/>
      <c r="H10" s="156"/>
    </row>
    <row r="11" spans="1:8" ht="15.75" x14ac:dyDescent="0.3">
      <c r="A11" s="230" t="s">
        <v>1212</v>
      </c>
      <c r="B11" s="203"/>
      <c r="C11" s="233"/>
      <c r="D11" s="234"/>
      <c r="E11" s="234"/>
      <c r="F11" s="234"/>
      <c r="G11" s="235"/>
      <c r="H11" s="156"/>
    </row>
    <row r="12" spans="1:8" x14ac:dyDescent="0.3">
      <c r="A12" s="236" t="s">
        <v>321</v>
      </c>
      <c r="B12" s="237"/>
      <c r="C12" s="238"/>
      <c r="D12" s="239"/>
      <c r="E12" s="239"/>
      <c r="F12" s="240"/>
      <c r="G12" s="430">
        <f>G10</f>
        <v>0</v>
      </c>
      <c r="H12" s="156"/>
    </row>
    <row r="16" spans="1:8" x14ac:dyDescent="0.3">
      <c r="B16" s="243" t="s">
        <v>107</v>
      </c>
      <c r="F16" s="244"/>
    </row>
    <row r="17" spans="1:10" x14ac:dyDescent="0.3">
      <c r="F17" s="242"/>
      <c r="G17" s="242"/>
      <c r="H17" s="242"/>
      <c r="I17" s="242"/>
      <c r="J17" s="242"/>
    </row>
    <row r="18" spans="1:10" x14ac:dyDescent="0.3">
      <c r="C18" s="245"/>
      <c r="F18" s="245"/>
      <c r="G18" s="246"/>
      <c r="H18" s="242"/>
      <c r="I18" s="242"/>
      <c r="J18" s="242"/>
    </row>
    <row r="19" spans="1:10" x14ac:dyDescent="0.3">
      <c r="A19" s="242"/>
      <c r="C19" s="247" t="s">
        <v>271</v>
      </c>
      <c r="F19" s="248" t="s">
        <v>276</v>
      </c>
      <c r="G19" s="246"/>
      <c r="H19" s="242"/>
      <c r="I19" s="242"/>
      <c r="J19" s="242"/>
    </row>
    <row r="20" spans="1:10" x14ac:dyDescent="0.3">
      <c r="A20" s="242"/>
      <c r="C20" s="249" t="s">
        <v>140</v>
      </c>
      <c r="F20" s="241" t="s">
        <v>272</v>
      </c>
      <c r="G20" s="242"/>
      <c r="H20" s="242"/>
      <c r="I20" s="242"/>
      <c r="J20" s="242"/>
    </row>
    <row r="21" spans="1:10" s="242" customFormat="1" x14ac:dyDescent="0.3">
      <c r="B21" s="241"/>
    </row>
    <row r="22" spans="1:10" s="242" customFormat="1" ht="12.75" x14ac:dyDescent="0.2"/>
    <row r="23" spans="1:10" s="242" customFormat="1" ht="12.75" x14ac:dyDescent="0.2"/>
    <row r="24" spans="1:10" s="242" customFormat="1" ht="12.75" x14ac:dyDescent="0.2"/>
    <row r="25" spans="1:10" s="242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1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showGridLines="0" topLeftCell="A4" workbookViewId="0">
      <selection activeCell="I2" sqref="I2:J2"/>
    </sheetView>
  </sheetViews>
  <sheetFormatPr defaultRowHeight="12.75" x14ac:dyDescent="0.2"/>
  <cols>
    <col min="1" max="1" width="53.5703125" style="397" customWidth="1"/>
    <col min="2" max="2" width="10.7109375" style="397" customWidth="1"/>
    <col min="3" max="3" width="18.7109375" style="397" bestFit="1" customWidth="1"/>
    <col min="4" max="4" width="10.42578125" style="397" customWidth="1"/>
    <col min="5" max="5" width="14.5703125" style="397" bestFit="1" customWidth="1"/>
    <col min="6" max="6" width="10.42578125" style="397" customWidth="1"/>
    <col min="7" max="7" width="12.85546875" style="397" customWidth="1"/>
    <col min="8" max="8" width="10.5703125" style="397" customWidth="1"/>
    <col min="9" max="9" width="9.85546875" style="397" customWidth="1"/>
    <col min="10" max="10" width="14.5703125" style="397" bestFit="1" customWidth="1"/>
    <col min="11" max="11" width="0.7109375" style="397" customWidth="1"/>
    <col min="12" max="12" width="11" style="397" bestFit="1" customWidth="1"/>
    <col min="13" max="13" width="12.42578125" style="397" bestFit="1" customWidth="1"/>
    <col min="14" max="14" width="11" style="397" bestFit="1" customWidth="1"/>
    <col min="15" max="16384" width="9.140625" style="397"/>
  </cols>
  <sheetData>
    <row r="1" spans="1:14" s="384" customFormat="1" ht="15" x14ac:dyDescent="0.2">
      <c r="A1" s="381" t="s">
        <v>309</v>
      </c>
      <c r="B1" s="382"/>
      <c r="C1" s="382"/>
      <c r="D1" s="382"/>
      <c r="E1" s="382"/>
      <c r="F1" s="114"/>
      <c r="G1" s="114"/>
      <c r="H1" s="114"/>
      <c r="I1" s="593" t="s">
        <v>110</v>
      </c>
      <c r="J1" s="593"/>
      <c r="K1" s="383"/>
    </row>
    <row r="2" spans="1:14" s="384" customFormat="1" ht="15" x14ac:dyDescent="0.3">
      <c r="A2" s="385" t="s">
        <v>141</v>
      </c>
      <c r="B2" s="382"/>
      <c r="C2" s="382"/>
      <c r="D2" s="382"/>
      <c r="E2" s="382"/>
      <c r="F2" s="191"/>
      <c r="G2" s="192"/>
      <c r="H2" s="192"/>
      <c r="I2" s="590" t="s">
        <v>1266</v>
      </c>
      <c r="J2" s="591"/>
      <c r="K2" s="383"/>
    </row>
    <row r="3" spans="1:14" s="384" customFormat="1" ht="15" x14ac:dyDescent="0.2">
      <c r="A3" s="382"/>
      <c r="B3" s="382"/>
      <c r="C3" s="382"/>
      <c r="D3" s="382"/>
      <c r="E3" s="382"/>
      <c r="F3" s="191"/>
      <c r="G3" s="192"/>
      <c r="H3" s="192"/>
      <c r="I3" s="193"/>
      <c r="J3" s="349"/>
      <c r="K3" s="383"/>
    </row>
    <row r="4" spans="1:14" s="389" customFormat="1" ht="15" x14ac:dyDescent="0.3">
      <c r="A4" s="386" t="str">
        <f>'[5]ფორმა N2'!A4</f>
        <v>ანგარიშვალდებული პირის დასახელება:</v>
      </c>
      <c r="B4" s="386"/>
      <c r="C4" s="386"/>
      <c r="D4" s="386"/>
      <c r="E4" s="386"/>
      <c r="F4" s="387"/>
      <c r="G4" s="387"/>
      <c r="H4" s="387"/>
      <c r="I4" s="388"/>
      <c r="J4" s="386"/>
      <c r="K4" s="385"/>
    </row>
    <row r="5" spans="1:14" s="389" customFormat="1" ht="15" x14ac:dyDescent="0.3">
      <c r="A5" s="173" t="s">
        <v>677</v>
      </c>
      <c r="B5" s="390"/>
      <c r="C5" s="390"/>
      <c r="D5" s="390"/>
      <c r="E5" s="390"/>
      <c r="F5" s="391"/>
      <c r="G5" s="391"/>
      <c r="H5" s="391"/>
      <c r="I5" s="392"/>
      <c r="J5" s="391"/>
      <c r="K5" s="385"/>
    </row>
    <row r="6" spans="1:14" s="384" customFormat="1" ht="13.5" x14ac:dyDescent="0.2">
      <c r="A6" s="194"/>
      <c r="B6" s="393"/>
      <c r="C6" s="393"/>
      <c r="D6" s="382"/>
      <c r="E6" s="382"/>
      <c r="F6" s="382"/>
      <c r="G6" s="382"/>
      <c r="H6" s="382"/>
      <c r="I6" s="382"/>
      <c r="J6" s="382"/>
      <c r="K6" s="383"/>
    </row>
    <row r="7" spans="1:14" ht="45" x14ac:dyDescent="0.2">
      <c r="A7" s="394"/>
      <c r="B7" s="595" t="s">
        <v>221</v>
      </c>
      <c r="C7" s="595"/>
      <c r="D7" s="595" t="s">
        <v>297</v>
      </c>
      <c r="E7" s="595"/>
      <c r="F7" s="595" t="s">
        <v>298</v>
      </c>
      <c r="G7" s="595"/>
      <c r="H7" s="395" t="s">
        <v>284</v>
      </c>
      <c r="I7" s="595" t="s">
        <v>224</v>
      </c>
      <c r="J7" s="595"/>
      <c r="K7" s="396"/>
    </row>
    <row r="8" spans="1:14" ht="15" x14ac:dyDescent="0.2">
      <c r="A8" s="398" t="s">
        <v>116</v>
      </c>
      <c r="B8" s="399" t="s">
        <v>223</v>
      </c>
      <c r="C8" s="400" t="s">
        <v>222</v>
      </c>
      <c r="D8" s="399" t="s">
        <v>223</v>
      </c>
      <c r="E8" s="400" t="s">
        <v>222</v>
      </c>
      <c r="F8" s="399" t="s">
        <v>223</v>
      </c>
      <c r="G8" s="400" t="s">
        <v>222</v>
      </c>
      <c r="H8" s="400" t="s">
        <v>222</v>
      </c>
      <c r="I8" s="399" t="s">
        <v>223</v>
      </c>
      <c r="J8" s="400" t="s">
        <v>222</v>
      </c>
      <c r="K8" s="396"/>
    </row>
    <row r="9" spans="1:14" ht="15" x14ac:dyDescent="0.2">
      <c r="A9" s="401" t="s">
        <v>117</v>
      </c>
      <c r="B9" s="402">
        <f>B10+B14</f>
        <v>13</v>
      </c>
      <c r="C9" s="402">
        <f t="shared" ref="C9:J9" si="0">SUM(C10,C14,C17)</f>
        <v>4594636.29</v>
      </c>
      <c r="D9" s="402">
        <f t="shared" si="0"/>
        <v>1</v>
      </c>
      <c r="E9" s="402">
        <f t="shared" si="0"/>
        <v>44306.19</v>
      </c>
      <c r="F9" s="402">
        <f t="shared" si="0"/>
        <v>0</v>
      </c>
      <c r="G9" s="402">
        <f t="shared" si="0"/>
        <v>0</v>
      </c>
      <c r="H9" s="402">
        <f t="shared" si="0"/>
        <v>0</v>
      </c>
      <c r="I9" s="402">
        <f t="shared" si="0"/>
        <v>14</v>
      </c>
      <c r="J9" s="402">
        <f t="shared" si="0"/>
        <v>4638942.4800000004</v>
      </c>
      <c r="K9" s="396"/>
      <c r="L9" s="403"/>
      <c r="M9" s="404"/>
      <c r="N9" s="404"/>
    </row>
    <row r="10" spans="1:14" ht="15" x14ac:dyDescent="0.2">
      <c r="A10" s="405" t="s">
        <v>118</v>
      </c>
      <c r="B10" s="406">
        <v>7</v>
      </c>
      <c r="C10" s="406">
        <v>3360057.04</v>
      </c>
      <c r="D10" s="406">
        <f t="shared" ref="D10:J10" si="1">SUM(D11:D13)</f>
        <v>0</v>
      </c>
      <c r="E10" s="406">
        <f>SUM(E11:E13)</f>
        <v>0</v>
      </c>
      <c r="F10" s="407">
        <f t="shared" si="1"/>
        <v>0</v>
      </c>
      <c r="G10" s="407">
        <f>SUM(G11:G13)</f>
        <v>0</v>
      </c>
      <c r="H10" s="407">
        <f>SUM(H11:H13)</f>
        <v>0</v>
      </c>
      <c r="I10" s="406">
        <f>SUM(I11:I13)</f>
        <v>7</v>
      </c>
      <c r="J10" s="406">
        <f t="shared" si="1"/>
        <v>3360057.04</v>
      </c>
      <c r="K10" s="396"/>
      <c r="L10" s="403"/>
    </row>
    <row r="11" spans="1:14" ht="15" x14ac:dyDescent="0.2">
      <c r="A11" s="405" t="s">
        <v>119</v>
      </c>
      <c r="B11" s="408"/>
      <c r="C11" s="408"/>
      <c r="D11" s="408"/>
      <c r="E11" s="408"/>
      <c r="F11" s="409"/>
      <c r="G11" s="409"/>
      <c r="H11" s="409"/>
      <c r="I11" s="408"/>
      <c r="J11" s="408"/>
      <c r="K11" s="396"/>
      <c r="L11" s="403"/>
    </row>
    <row r="12" spans="1:14" ht="15" x14ac:dyDescent="0.2">
      <c r="A12" s="405" t="s">
        <v>120</v>
      </c>
      <c r="B12" s="408">
        <v>7</v>
      </c>
      <c r="C12" s="408">
        <v>3360057.04</v>
      </c>
      <c r="D12" s="408"/>
      <c r="E12" s="408"/>
      <c r="F12" s="409"/>
      <c r="G12" s="409"/>
      <c r="H12" s="409"/>
      <c r="I12" s="408">
        <v>7</v>
      </c>
      <c r="J12" s="410">
        <f>C12+E12-G12-H12</f>
        <v>3360057.04</v>
      </c>
      <c r="K12" s="396"/>
      <c r="L12" s="403"/>
    </row>
    <row r="13" spans="1:14" ht="15" x14ac:dyDescent="0.2">
      <c r="A13" s="405" t="s">
        <v>121</v>
      </c>
      <c r="B13" s="408"/>
      <c r="C13" s="408"/>
      <c r="D13" s="408"/>
      <c r="E13" s="408"/>
      <c r="F13" s="409"/>
      <c r="G13" s="409"/>
      <c r="H13" s="409"/>
      <c r="I13" s="408"/>
      <c r="J13" s="408"/>
      <c r="K13" s="396"/>
      <c r="L13" s="403"/>
    </row>
    <row r="14" spans="1:14" ht="15" x14ac:dyDescent="0.2">
      <c r="A14" s="405" t="s">
        <v>122</v>
      </c>
      <c r="B14" s="406">
        <v>6</v>
      </c>
      <c r="C14" s="406">
        <f t="shared" ref="C14:I14" si="2">SUM(C15:C16)</f>
        <v>1209772.24</v>
      </c>
      <c r="D14" s="406">
        <f t="shared" si="2"/>
        <v>1</v>
      </c>
      <c r="E14" s="406">
        <f t="shared" si="2"/>
        <v>44306.19</v>
      </c>
      <c r="F14" s="406">
        <f t="shared" si="2"/>
        <v>0</v>
      </c>
      <c r="G14" s="406">
        <f t="shared" si="2"/>
        <v>0</v>
      </c>
      <c r="H14" s="406">
        <f t="shared" si="2"/>
        <v>0</v>
      </c>
      <c r="I14" s="406">
        <f t="shared" si="2"/>
        <v>7</v>
      </c>
      <c r="J14" s="406">
        <f>SUM(J15:J16)</f>
        <v>1254078.4300000002</v>
      </c>
      <c r="K14" s="396"/>
      <c r="L14" s="403"/>
      <c r="M14" s="404"/>
    </row>
    <row r="15" spans="1:14" ht="15" x14ac:dyDescent="0.2">
      <c r="A15" s="405" t="s">
        <v>123</v>
      </c>
      <c r="B15" s="408">
        <v>6</v>
      </c>
      <c r="C15" s="408">
        <v>220723.95</v>
      </c>
      <c r="D15" s="408">
        <v>1</v>
      </c>
      <c r="E15" s="408">
        <v>14703.39</v>
      </c>
      <c r="F15" s="408"/>
      <c r="G15" s="409"/>
      <c r="H15" s="409"/>
      <c r="I15" s="408">
        <v>7</v>
      </c>
      <c r="J15" s="408">
        <f>C15+E15-G15-H15</f>
        <v>235427.34000000003</v>
      </c>
      <c r="K15" s="396"/>
      <c r="L15" s="403"/>
    </row>
    <row r="16" spans="1:14" ht="15" x14ac:dyDescent="0.2">
      <c r="A16" s="405" t="s">
        <v>124</v>
      </c>
      <c r="B16" s="408"/>
      <c r="C16" s="408">
        <v>989048.29</v>
      </c>
      <c r="D16" s="408"/>
      <c r="E16" s="408">
        <v>29602.799999999999</v>
      </c>
      <c r="F16" s="409"/>
      <c r="G16" s="409"/>
      <c r="H16" s="409"/>
      <c r="I16" s="408"/>
      <c r="J16" s="410">
        <f>C16+E16-G16-H16</f>
        <v>1018651.0900000001</v>
      </c>
      <c r="K16" s="396"/>
      <c r="L16" s="404"/>
    </row>
    <row r="17" spans="1:12" ht="15" x14ac:dyDescent="0.2">
      <c r="A17" s="405" t="s">
        <v>125</v>
      </c>
      <c r="B17" s="406">
        <v>0</v>
      </c>
      <c r="C17" s="406">
        <f t="shared" ref="C17:J17" si="3">SUM(C18:C19,C22,C23)</f>
        <v>24807.010000000002</v>
      </c>
      <c r="D17" s="406">
        <f t="shared" si="3"/>
        <v>0</v>
      </c>
      <c r="E17" s="406">
        <f t="shared" si="3"/>
        <v>0</v>
      </c>
      <c r="F17" s="406">
        <f t="shared" si="3"/>
        <v>0</v>
      </c>
      <c r="G17" s="406">
        <f t="shared" si="3"/>
        <v>0</v>
      </c>
      <c r="H17" s="406">
        <f t="shared" si="3"/>
        <v>0</v>
      </c>
      <c r="I17" s="406">
        <f t="shared" si="3"/>
        <v>0</v>
      </c>
      <c r="J17" s="406">
        <f t="shared" si="3"/>
        <v>24807.010000000002</v>
      </c>
      <c r="K17" s="396"/>
      <c r="L17" s="403"/>
    </row>
    <row r="18" spans="1:12" ht="15" x14ac:dyDescent="0.2">
      <c r="A18" s="405" t="s">
        <v>126</v>
      </c>
      <c r="B18" s="408"/>
      <c r="C18" s="408"/>
      <c r="D18" s="408"/>
      <c r="E18" s="408"/>
      <c r="F18" s="409"/>
      <c r="G18" s="409"/>
      <c r="H18" s="409"/>
      <c r="I18" s="408"/>
      <c r="J18" s="408"/>
      <c r="K18" s="396"/>
      <c r="L18" s="403"/>
    </row>
    <row r="19" spans="1:12" ht="15" x14ac:dyDescent="0.2">
      <c r="A19" s="405" t="s">
        <v>127</v>
      </c>
      <c r="B19" s="406">
        <v>0</v>
      </c>
      <c r="C19" s="406">
        <f t="shared" ref="C19:J19" si="4">SUM(C20:C21)</f>
        <v>17001.010000000002</v>
      </c>
      <c r="D19" s="406">
        <f t="shared" si="4"/>
        <v>0</v>
      </c>
      <c r="E19" s="406">
        <f t="shared" si="4"/>
        <v>0</v>
      </c>
      <c r="F19" s="406">
        <f t="shared" si="4"/>
        <v>0</v>
      </c>
      <c r="G19" s="406">
        <f t="shared" si="4"/>
        <v>0</v>
      </c>
      <c r="H19" s="406">
        <f t="shared" si="4"/>
        <v>0</v>
      </c>
      <c r="I19" s="406">
        <f t="shared" si="4"/>
        <v>0</v>
      </c>
      <c r="J19" s="406">
        <f t="shared" si="4"/>
        <v>17001.010000000002</v>
      </c>
      <c r="K19" s="396"/>
      <c r="L19" s="403"/>
    </row>
    <row r="20" spans="1:12" ht="15" x14ac:dyDescent="0.2">
      <c r="A20" s="405" t="s">
        <v>128</v>
      </c>
      <c r="B20" s="408"/>
      <c r="C20" s="408"/>
      <c r="D20" s="408"/>
      <c r="E20" s="408"/>
      <c r="F20" s="409"/>
      <c r="G20" s="409"/>
      <c r="H20" s="409"/>
      <c r="I20" s="408"/>
      <c r="J20" s="408"/>
      <c r="K20" s="396"/>
      <c r="L20" s="403"/>
    </row>
    <row r="21" spans="1:12" ht="15" x14ac:dyDescent="0.2">
      <c r="A21" s="405" t="s">
        <v>129</v>
      </c>
      <c r="B21" s="408">
        <v>0</v>
      </c>
      <c r="C21" s="408">
        <v>17001.010000000002</v>
      </c>
      <c r="D21" s="408"/>
      <c r="E21" s="408"/>
      <c r="F21" s="409"/>
      <c r="G21" s="409"/>
      <c r="H21" s="409"/>
      <c r="I21" s="408">
        <f>B21+D21-F21</f>
        <v>0</v>
      </c>
      <c r="J21" s="408">
        <f>C21+E21-G21-H21</f>
        <v>17001.010000000002</v>
      </c>
      <c r="K21" s="396"/>
      <c r="L21" s="403"/>
    </row>
    <row r="22" spans="1:12" ht="15" x14ac:dyDescent="0.2">
      <c r="A22" s="405" t="s">
        <v>130</v>
      </c>
      <c r="B22" s="408"/>
      <c r="C22" s="408"/>
      <c r="D22" s="408"/>
      <c r="E22" s="408"/>
      <c r="F22" s="409"/>
      <c r="G22" s="409"/>
      <c r="H22" s="409"/>
      <c r="I22" s="408"/>
      <c r="J22" s="408"/>
      <c r="K22" s="396"/>
      <c r="L22" s="403"/>
    </row>
    <row r="23" spans="1:12" ht="15" x14ac:dyDescent="0.2">
      <c r="A23" s="405" t="s">
        <v>131</v>
      </c>
      <c r="B23" s="408"/>
      <c r="C23" s="408">
        <v>7806</v>
      </c>
      <c r="D23" s="408"/>
      <c r="E23" s="408"/>
      <c r="F23" s="409"/>
      <c r="G23" s="409"/>
      <c r="H23" s="409"/>
      <c r="I23" s="408"/>
      <c r="J23" s="408">
        <f t="shared" ref="J23" si="5">C23+E23-G23-H23</f>
        <v>7806</v>
      </c>
      <c r="K23" s="396"/>
      <c r="L23" s="403"/>
    </row>
    <row r="24" spans="1:12" ht="15" x14ac:dyDescent="0.2">
      <c r="A24" s="401" t="s">
        <v>132</v>
      </c>
      <c r="B24" s="402">
        <f>SUM(B25:B31)</f>
        <v>0</v>
      </c>
      <c r="C24" s="402">
        <f t="shared" ref="C24:J24" si="6">SUM(C25:C31)</f>
        <v>0</v>
      </c>
      <c r="D24" s="402">
        <f t="shared" si="6"/>
        <v>0</v>
      </c>
      <c r="E24" s="402">
        <f t="shared" si="6"/>
        <v>0</v>
      </c>
      <c r="F24" s="411">
        <f t="shared" si="6"/>
        <v>0</v>
      </c>
      <c r="G24" s="411">
        <f t="shared" si="6"/>
        <v>0</v>
      </c>
      <c r="H24" s="411"/>
      <c r="I24" s="402">
        <f t="shared" si="6"/>
        <v>0</v>
      </c>
      <c r="J24" s="402">
        <f t="shared" si="6"/>
        <v>0</v>
      </c>
      <c r="K24" s="396"/>
      <c r="L24" s="403"/>
    </row>
    <row r="25" spans="1:12" ht="15" x14ac:dyDescent="0.2">
      <c r="A25" s="405" t="s">
        <v>261</v>
      </c>
      <c r="B25" s="412"/>
      <c r="C25" s="408"/>
      <c r="D25" s="412"/>
      <c r="E25" s="408"/>
      <c r="F25" s="412"/>
      <c r="G25" s="409"/>
      <c r="H25" s="409"/>
      <c r="I25" s="412"/>
      <c r="J25" s="408"/>
      <c r="K25" s="396"/>
      <c r="L25" s="403"/>
    </row>
    <row r="26" spans="1:12" ht="15" x14ac:dyDescent="0.2">
      <c r="A26" s="405" t="s">
        <v>262</v>
      </c>
      <c r="B26" s="412"/>
      <c r="C26" s="408"/>
      <c r="D26" s="412"/>
      <c r="E26" s="408"/>
      <c r="F26" s="412"/>
      <c r="G26" s="409"/>
      <c r="H26" s="409"/>
      <c r="I26" s="412"/>
      <c r="J26" s="408"/>
      <c r="K26" s="396"/>
      <c r="L26" s="403"/>
    </row>
    <row r="27" spans="1:12" ht="15" x14ac:dyDescent="0.2">
      <c r="A27" s="405" t="s">
        <v>263</v>
      </c>
      <c r="B27" s="412"/>
      <c r="C27" s="408"/>
      <c r="D27" s="412"/>
      <c r="E27" s="408"/>
      <c r="F27" s="412"/>
      <c r="G27" s="409"/>
      <c r="H27" s="409"/>
      <c r="I27" s="412"/>
      <c r="J27" s="408"/>
      <c r="K27" s="396"/>
      <c r="L27" s="403"/>
    </row>
    <row r="28" spans="1:12" ht="15" x14ac:dyDescent="0.2">
      <c r="A28" s="405" t="s">
        <v>264</v>
      </c>
      <c r="B28" s="412"/>
      <c r="C28" s="408"/>
      <c r="D28" s="412"/>
      <c r="E28" s="408"/>
      <c r="F28" s="412"/>
      <c r="G28" s="409"/>
      <c r="H28" s="409"/>
      <c r="I28" s="412"/>
      <c r="J28" s="408"/>
      <c r="K28" s="396"/>
      <c r="L28" s="403"/>
    </row>
    <row r="29" spans="1:12" ht="15" x14ac:dyDescent="0.2">
      <c r="A29" s="405" t="s">
        <v>265</v>
      </c>
      <c r="B29" s="412"/>
      <c r="C29" s="408"/>
      <c r="D29" s="412"/>
      <c r="E29" s="408"/>
      <c r="F29" s="412"/>
      <c r="G29" s="409"/>
      <c r="H29" s="409"/>
      <c r="I29" s="412"/>
      <c r="J29" s="408"/>
      <c r="K29" s="396"/>
    </row>
    <row r="30" spans="1:12" ht="15" x14ac:dyDescent="0.2">
      <c r="A30" s="405" t="s">
        <v>266</v>
      </c>
      <c r="B30" s="412"/>
      <c r="C30" s="408"/>
      <c r="D30" s="412"/>
      <c r="E30" s="408"/>
      <c r="F30" s="412"/>
      <c r="G30" s="409"/>
      <c r="H30" s="409"/>
      <c r="I30" s="412"/>
      <c r="J30" s="408"/>
      <c r="K30" s="396"/>
    </row>
    <row r="31" spans="1:12" ht="15" x14ac:dyDescent="0.2">
      <c r="A31" s="405" t="s">
        <v>267</v>
      </c>
      <c r="B31" s="412"/>
      <c r="C31" s="408"/>
      <c r="D31" s="412"/>
      <c r="E31" s="408"/>
      <c r="F31" s="412"/>
      <c r="G31" s="409"/>
      <c r="H31" s="409"/>
      <c r="I31" s="412"/>
      <c r="J31" s="408"/>
      <c r="K31" s="396"/>
    </row>
    <row r="32" spans="1:12" ht="15" x14ac:dyDescent="0.2">
      <c r="A32" s="401" t="s">
        <v>133</v>
      </c>
      <c r="B32" s="411">
        <f>SUM(B33:B35)</f>
        <v>0</v>
      </c>
      <c r="C32" s="411">
        <f>SUM(C33:C35)</f>
        <v>0</v>
      </c>
      <c r="D32" s="411">
        <f t="shared" ref="D32:J32" si="7">SUM(D33:D35)</f>
        <v>0</v>
      </c>
      <c r="E32" s="411">
        <f>SUM(E33:E35)</f>
        <v>0</v>
      </c>
      <c r="F32" s="411">
        <f t="shared" si="7"/>
        <v>0</v>
      </c>
      <c r="G32" s="411">
        <f>SUM(G33:G35)</f>
        <v>0</v>
      </c>
      <c r="H32" s="411"/>
      <c r="I32" s="411">
        <f>SUM(I33:I35)</f>
        <v>0</v>
      </c>
      <c r="J32" s="402">
        <f t="shared" si="7"/>
        <v>0</v>
      </c>
      <c r="K32" s="396"/>
    </row>
    <row r="33" spans="1:11" ht="15" x14ac:dyDescent="0.2">
      <c r="A33" s="405" t="s">
        <v>268</v>
      </c>
      <c r="B33" s="409"/>
      <c r="C33" s="409"/>
      <c r="D33" s="409"/>
      <c r="E33" s="409"/>
      <c r="F33" s="409"/>
      <c r="G33" s="409"/>
      <c r="H33" s="409"/>
      <c r="I33" s="409"/>
      <c r="J33" s="408"/>
      <c r="K33" s="396"/>
    </row>
    <row r="34" spans="1:11" ht="15" x14ac:dyDescent="0.2">
      <c r="A34" s="405" t="s">
        <v>269</v>
      </c>
      <c r="B34" s="409"/>
      <c r="C34" s="409"/>
      <c r="D34" s="409"/>
      <c r="E34" s="409"/>
      <c r="F34" s="409"/>
      <c r="G34" s="409"/>
      <c r="H34" s="409"/>
      <c r="I34" s="409"/>
      <c r="J34" s="408"/>
      <c r="K34" s="396"/>
    </row>
    <row r="35" spans="1:11" ht="15" x14ac:dyDescent="0.2">
      <c r="A35" s="405" t="s">
        <v>270</v>
      </c>
      <c r="B35" s="409"/>
      <c r="C35" s="409"/>
      <c r="D35" s="409"/>
      <c r="E35" s="409"/>
      <c r="F35" s="409"/>
      <c r="G35" s="409"/>
      <c r="H35" s="409"/>
      <c r="I35" s="409"/>
      <c r="J35" s="408"/>
      <c r="K35" s="396"/>
    </row>
    <row r="36" spans="1:11" ht="15" x14ac:dyDescent="0.2">
      <c r="A36" s="401" t="s">
        <v>134</v>
      </c>
      <c r="B36" s="411">
        <f>SUM(B37:B39,B42)</f>
        <v>0</v>
      </c>
      <c r="C36" s="411">
        <f>SUM(C37:C39,C42)</f>
        <v>0</v>
      </c>
      <c r="D36" s="411">
        <f t="shared" ref="D36:J36" si="8">SUM(D37:D39,D42)</f>
        <v>0</v>
      </c>
      <c r="E36" s="411">
        <f>SUM(E37:E39,E42)</f>
        <v>0</v>
      </c>
      <c r="F36" s="411">
        <f t="shared" si="8"/>
        <v>0</v>
      </c>
      <c r="G36" s="411">
        <f>SUM(G37:G39,G42)</f>
        <v>0</v>
      </c>
      <c r="H36" s="411"/>
      <c r="I36" s="411">
        <f>SUM(I37:I39,I42)</f>
        <v>0</v>
      </c>
      <c r="J36" s="402">
        <f t="shared" si="8"/>
        <v>0</v>
      </c>
      <c r="K36" s="396"/>
    </row>
    <row r="37" spans="1:11" ht="15" x14ac:dyDescent="0.2">
      <c r="A37" s="405" t="s">
        <v>135</v>
      </c>
      <c r="B37" s="409"/>
      <c r="C37" s="409"/>
      <c r="D37" s="409"/>
      <c r="E37" s="409"/>
      <c r="F37" s="409"/>
      <c r="G37" s="409"/>
      <c r="H37" s="409"/>
      <c r="I37" s="409"/>
      <c r="J37" s="408"/>
      <c r="K37" s="396"/>
    </row>
    <row r="38" spans="1:11" ht="15" x14ac:dyDescent="0.2">
      <c r="A38" s="405" t="s">
        <v>136</v>
      </c>
      <c r="B38" s="409"/>
      <c r="C38" s="409"/>
      <c r="D38" s="409"/>
      <c r="E38" s="409"/>
      <c r="F38" s="409"/>
      <c r="G38" s="409"/>
      <c r="H38" s="409"/>
      <c r="I38" s="409"/>
      <c r="J38" s="408"/>
      <c r="K38" s="396"/>
    </row>
    <row r="39" spans="1:11" ht="15" x14ac:dyDescent="0.2">
      <c r="A39" s="405" t="s">
        <v>137</v>
      </c>
      <c r="B39" s="407">
        <f>SUM(B40:B41)</f>
        <v>0</v>
      </c>
      <c r="C39" s="407">
        <f>SUM(C40:C41)</f>
        <v>0</v>
      </c>
      <c r="D39" s="407">
        <f t="shared" ref="D39:J39" si="9">SUM(D40:D41)</f>
        <v>0</v>
      </c>
      <c r="E39" s="407">
        <f>SUM(E40:E41)</f>
        <v>0</v>
      </c>
      <c r="F39" s="407">
        <f t="shared" si="9"/>
        <v>0</v>
      </c>
      <c r="G39" s="407">
        <f>SUM(G40:G41)</f>
        <v>0</v>
      </c>
      <c r="H39" s="407"/>
      <c r="I39" s="407">
        <f>SUM(I40:I41)</f>
        <v>0</v>
      </c>
      <c r="J39" s="406">
        <f t="shared" si="9"/>
        <v>0</v>
      </c>
      <c r="K39" s="396"/>
    </row>
    <row r="40" spans="1:11" ht="30" x14ac:dyDescent="0.2">
      <c r="A40" s="405" t="s">
        <v>706</v>
      </c>
      <c r="B40" s="412"/>
      <c r="C40" s="408"/>
      <c r="D40" s="412"/>
      <c r="E40" s="408"/>
      <c r="F40" s="412"/>
      <c r="G40" s="409"/>
      <c r="H40" s="409"/>
      <c r="I40" s="412"/>
      <c r="J40" s="408"/>
      <c r="K40" s="396"/>
    </row>
    <row r="41" spans="1:11" ht="15" x14ac:dyDescent="0.2">
      <c r="A41" s="405" t="s">
        <v>138</v>
      </c>
      <c r="B41" s="412"/>
      <c r="C41" s="408"/>
      <c r="D41" s="412"/>
      <c r="E41" s="408"/>
      <c r="F41" s="412"/>
      <c r="G41" s="409"/>
      <c r="H41" s="409"/>
      <c r="I41" s="412"/>
      <c r="J41" s="408"/>
      <c r="K41" s="396"/>
    </row>
    <row r="42" spans="1:11" ht="15" x14ac:dyDescent="0.2">
      <c r="A42" s="405" t="s">
        <v>139</v>
      </c>
      <c r="B42" s="412"/>
      <c r="C42" s="408"/>
      <c r="D42" s="412"/>
      <c r="E42" s="408"/>
      <c r="F42" s="412"/>
      <c r="G42" s="409"/>
      <c r="H42" s="409"/>
      <c r="I42" s="412"/>
      <c r="J42" s="408"/>
      <c r="K42" s="396"/>
    </row>
    <row r="43" spans="1:11" ht="15" x14ac:dyDescent="0.2">
      <c r="A43" s="413"/>
      <c r="B43" s="413"/>
      <c r="C43" s="413"/>
      <c r="D43" s="413"/>
      <c r="E43" s="413"/>
      <c r="F43" s="413"/>
      <c r="G43" s="413"/>
      <c r="H43" s="413"/>
      <c r="I43" s="413"/>
      <c r="J43" s="413"/>
    </row>
    <row r="44" spans="1:11" s="384" customFormat="1" x14ac:dyDescent="0.2"/>
    <row r="45" spans="1:11" s="384" customFormat="1" x14ac:dyDescent="0.2">
      <c r="A45" s="397"/>
    </row>
    <row r="46" spans="1:11" s="389" customFormat="1" ht="15" x14ac:dyDescent="0.3">
      <c r="B46" s="414" t="s">
        <v>107</v>
      </c>
      <c r="E46" s="415"/>
    </row>
    <row r="47" spans="1:11" s="389" customFormat="1" ht="15" x14ac:dyDescent="0.3">
      <c r="E47" s="416"/>
      <c r="F47" s="416"/>
      <c r="G47" s="416"/>
      <c r="H47" s="416"/>
      <c r="I47" s="416"/>
    </row>
    <row r="48" spans="1:11" s="389" customFormat="1" ht="15" x14ac:dyDescent="0.3">
      <c r="C48" s="417"/>
      <c r="G48" s="417"/>
      <c r="H48" s="418"/>
      <c r="I48" s="416"/>
      <c r="J48" s="416"/>
    </row>
    <row r="49" spans="1:10" s="389" customFormat="1" ht="15" x14ac:dyDescent="0.3">
      <c r="A49" s="416"/>
      <c r="C49" s="419" t="s">
        <v>271</v>
      </c>
      <c r="G49" s="420" t="s">
        <v>276</v>
      </c>
      <c r="H49" s="421"/>
      <c r="I49" s="416"/>
      <c r="J49" s="416"/>
    </row>
    <row r="50" spans="1:10" s="389" customFormat="1" ht="15" x14ac:dyDescent="0.3">
      <c r="A50" s="416"/>
      <c r="G50" s="389" t="s">
        <v>272</v>
      </c>
      <c r="H50" s="416"/>
      <c r="I50" s="416"/>
      <c r="J50" s="416"/>
    </row>
    <row r="51" spans="1:10" s="416" customFormat="1" ht="15" x14ac:dyDescent="0.3">
      <c r="B51" s="389"/>
      <c r="C51" s="422" t="s">
        <v>140</v>
      </c>
    </row>
    <row r="52" spans="1:10" s="389" customFormat="1" ht="15" x14ac:dyDescent="0.3">
      <c r="A52" s="423"/>
      <c r="B52" s="423"/>
      <c r="C52" s="423"/>
    </row>
    <row r="53" spans="1:10" ht="15" x14ac:dyDescent="0.2">
      <c r="A53" s="413"/>
      <c r="B53" s="413"/>
      <c r="C53" s="413"/>
      <c r="D53" s="413"/>
      <c r="E53" s="413"/>
      <c r="F53" s="413"/>
      <c r="G53" s="413"/>
      <c r="H53" s="413"/>
      <c r="I53" s="413"/>
      <c r="J53" s="413"/>
    </row>
  </sheetData>
  <mergeCells count="6">
    <mergeCell ref="I1:J1"/>
    <mergeCell ref="I2:J2"/>
    <mergeCell ref="B7:C7"/>
    <mergeCell ref="D7:E7"/>
    <mergeCell ref="F7:G7"/>
    <mergeCell ref="I7:J7"/>
  </mergeCell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SheetLayoutView="70" workbookViewId="0">
      <selection activeCell="H2" sqref="H2"/>
    </sheetView>
  </sheetViews>
  <sheetFormatPr defaultRowHeight="12.75" x14ac:dyDescent="0.2"/>
  <cols>
    <col min="1" max="1" width="4.7109375" style="371" customWidth="1"/>
    <col min="2" max="2" width="30.42578125" style="371" customWidth="1"/>
    <col min="3" max="3" width="25.28515625" style="371" customWidth="1"/>
    <col min="4" max="4" width="20" style="371" customWidth="1"/>
    <col min="5" max="5" width="14.140625" style="362" customWidth="1"/>
    <col min="6" max="6" width="23.7109375" style="362" customWidth="1"/>
    <col min="7" max="7" width="19" style="362" customWidth="1"/>
    <col min="8" max="8" width="28" style="362" customWidth="1"/>
    <col min="9" max="9" width="1" style="362" customWidth="1"/>
    <col min="10" max="10" width="9.85546875" style="365" customWidth="1"/>
    <col min="11" max="11" width="12.7109375" style="365" customWidth="1"/>
    <col min="12" max="12" width="9.140625" style="370"/>
    <col min="13" max="16384" width="9.140625" style="371"/>
  </cols>
  <sheetData>
    <row r="1" spans="1:12" s="362" customFormat="1" ht="15" x14ac:dyDescent="0.2">
      <c r="A1" s="189" t="s">
        <v>310</v>
      </c>
      <c r="B1" s="360"/>
      <c r="C1" s="360"/>
      <c r="D1" s="360"/>
      <c r="E1" s="360"/>
      <c r="F1" s="360"/>
      <c r="G1" s="361"/>
      <c r="H1" s="348" t="s">
        <v>199</v>
      </c>
      <c r="I1" s="361"/>
      <c r="J1" s="99"/>
      <c r="K1" s="99"/>
      <c r="L1" s="99"/>
    </row>
    <row r="2" spans="1:12" s="362" customFormat="1" ht="15" x14ac:dyDescent="0.3">
      <c r="A2" s="156" t="s">
        <v>141</v>
      </c>
      <c r="B2" s="360"/>
      <c r="C2" s="360"/>
      <c r="D2" s="360"/>
      <c r="E2" s="360"/>
      <c r="F2" s="360"/>
      <c r="G2" s="363"/>
      <c r="H2" s="364">
        <v>41283</v>
      </c>
      <c r="I2" s="363"/>
      <c r="J2" s="99"/>
      <c r="K2" s="99"/>
      <c r="L2" s="99"/>
    </row>
    <row r="3" spans="1:12" s="362" customFormat="1" ht="15" x14ac:dyDescent="0.2">
      <c r="A3" s="360"/>
      <c r="B3" s="360"/>
      <c r="C3" s="360"/>
      <c r="D3" s="360"/>
      <c r="E3" s="360"/>
      <c r="F3" s="360"/>
      <c r="G3" s="363"/>
      <c r="H3" s="193"/>
      <c r="I3" s="363"/>
      <c r="J3" s="99"/>
      <c r="K3" s="99"/>
      <c r="L3" s="99"/>
    </row>
    <row r="4" spans="1:12" s="2" customFormat="1" ht="15" x14ac:dyDescent="0.3">
      <c r="A4" s="112" t="str">
        <f>'[6]ფორმა N2'!A4</f>
        <v>ანგარიშვალდებული პირის დასახელება:</v>
      </c>
      <c r="B4" s="112"/>
      <c r="C4" s="112"/>
      <c r="D4" s="112"/>
      <c r="E4" s="360"/>
      <c r="F4" s="360"/>
      <c r="G4" s="360"/>
      <c r="H4" s="360"/>
      <c r="I4" s="361"/>
      <c r="J4" s="365"/>
      <c r="K4" s="365"/>
      <c r="L4" s="362"/>
    </row>
    <row r="5" spans="1:12" s="2" customFormat="1" ht="15" x14ac:dyDescent="0.3">
      <c r="A5" s="173" t="s">
        <v>677</v>
      </c>
      <c r="B5" s="175"/>
      <c r="C5" s="175"/>
      <c r="D5" s="175"/>
      <c r="E5" s="366"/>
      <c r="F5" s="367"/>
      <c r="G5" s="367"/>
      <c r="H5" s="367"/>
      <c r="I5" s="361"/>
      <c r="J5" s="365"/>
      <c r="K5" s="365"/>
      <c r="L5" s="12"/>
    </row>
    <row r="6" spans="1:12" s="362" customFormat="1" ht="13.5" x14ac:dyDescent="0.2">
      <c r="A6" s="194"/>
      <c r="B6" s="195"/>
      <c r="C6" s="195"/>
      <c r="D6" s="195"/>
      <c r="E6" s="360"/>
      <c r="F6" s="360"/>
      <c r="G6" s="360"/>
      <c r="H6" s="360"/>
      <c r="I6" s="361"/>
      <c r="J6" s="365"/>
      <c r="K6" s="365"/>
      <c r="L6" s="365"/>
    </row>
    <row r="7" spans="1:12" ht="30" x14ac:dyDescent="0.2">
      <c r="A7" s="368" t="s">
        <v>64</v>
      </c>
      <c r="B7" s="368" t="s">
        <v>381</v>
      </c>
      <c r="C7" s="369" t="s">
        <v>382</v>
      </c>
      <c r="D7" s="369" t="s">
        <v>238</v>
      </c>
      <c r="E7" s="369" t="s">
        <v>243</v>
      </c>
      <c r="F7" s="369" t="s">
        <v>244</v>
      </c>
      <c r="G7" s="369" t="s">
        <v>245</v>
      </c>
      <c r="H7" s="369" t="s">
        <v>246</v>
      </c>
      <c r="I7" s="361"/>
    </row>
    <row r="8" spans="1:12" ht="15" x14ac:dyDescent="0.2">
      <c r="A8" s="368">
        <v>1</v>
      </c>
      <c r="B8" s="368">
        <v>2</v>
      </c>
      <c r="C8" s="369">
        <v>3</v>
      </c>
      <c r="D8" s="368">
        <v>4</v>
      </c>
      <c r="E8" s="369">
        <v>5</v>
      </c>
      <c r="F8" s="368">
        <v>6</v>
      </c>
      <c r="G8" s="369">
        <v>7</v>
      </c>
      <c r="H8" s="369">
        <v>8</v>
      </c>
      <c r="I8" s="361"/>
    </row>
    <row r="9" spans="1:12" ht="15" x14ac:dyDescent="0.3">
      <c r="A9" s="372">
        <v>1</v>
      </c>
      <c r="B9" s="373" t="s">
        <v>241</v>
      </c>
      <c r="C9" s="373" t="s">
        <v>678</v>
      </c>
      <c r="D9" s="373" t="s">
        <v>679</v>
      </c>
      <c r="E9" s="373">
        <v>480.8</v>
      </c>
      <c r="F9" s="373">
        <v>146823.32999999999</v>
      </c>
      <c r="G9" s="374">
        <v>38890</v>
      </c>
      <c r="H9" s="373"/>
      <c r="I9" s="361"/>
    </row>
    <row r="10" spans="1:12" ht="15" x14ac:dyDescent="0.3">
      <c r="A10" s="372">
        <v>2</v>
      </c>
      <c r="B10" s="373" t="s">
        <v>241</v>
      </c>
      <c r="C10" s="373" t="s">
        <v>680</v>
      </c>
      <c r="D10" s="373" t="s">
        <v>681</v>
      </c>
      <c r="E10" s="373">
        <v>108.5</v>
      </c>
      <c r="F10" s="373">
        <v>17404.71</v>
      </c>
      <c r="G10" s="374">
        <v>38922</v>
      </c>
      <c r="H10" s="373"/>
      <c r="I10" s="361"/>
    </row>
    <row r="11" spans="1:12" ht="15" x14ac:dyDescent="0.3">
      <c r="A11" s="372">
        <v>3</v>
      </c>
      <c r="B11" s="373" t="s">
        <v>241</v>
      </c>
      <c r="C11" s="373" t="s">
        <v>682</v>
      </c>
      <c r="D11" s="373" t="s">
        <v>683</v>
      </c>
      <c r="E11" s="373">
        <v>77</v>
      </c>
      <c r="F11" s="373">
        <v>19295.45</v>
      </c>
      <c r="G11" s="374">
        <v>39210</v>
      </c>
      <c r="H11" s="373"/>
      <c r="I11" s="361"/>
    </row>
    <row r="12" spans="1:12" ht="15" x14ac:dyDescent="0.3">
      <c r="A12" s="372">
        <v>4</v>
      </c>
      <c r="B12" s="373" t="s">
        <v>241</v>
      </c>
      <c r="C12" s="373" t="s">
        <v>684</v>
      </c>
      <c r="D12" s="373" t="s">
        <v>685</v>
      </c>
      <c r="E12" s="373">
        <v>180</v>
      </c>
      <c r="F12" s="373">
        <v>55000</v>
      </c>
      <c r="G12" s="374">
        <v>41124</v>
      </c>
      <c r="H12" s="373"/>
      <c r="I12" s="361"/>
    </row>
    <row r="13" spans="1:12" ht="15" x14ac:dyDescent="0.3">
      <c r="A13" s="372">
        <v>5</v>
      </c>
      <c r="B13" s="373" t="s">
        <v>241</v>
      </c>
      <c r="C13" s="373" t="s">
        <v>686</v>
      </c>
      <c r="D13" s="373" t="s">
        <v>687</v>
      </c>
      <c r="E13" s="373">
        <v>250.7</v>
      </c>
      <c r="F13" s="373">
        <v>224105</v>
      </c>
      <c r="G13" s="374">
        <v>40165</v>
      </c>
      <c r="H13" s="373"/>
      <c r="I13" s="361"/>
    </row>
    <row r="14" spans="1:12" ht="15" x14ac:dyDescent="0.3">
      <c r="A14" s="372">
        <v>6</v>
      </c>
      <c r="B14" s="373" t="s">
        <v>241</v>
      </c>
      <c r="C14" s="373" t="s">
        <v>688</v>
      </c>
      <c r="D14" s="373" t="s">
        <v>689</v>
      </c>
      <c r="E14" s="373">
        <v>2406.19</v>
      </c>
      <c r="F14" s="373">
        <v>2865918.99</v>
      </c>
      <c r="G14" s="374">
        <v>40843</v>
      </c>
      <c r="H14" s="373"/>
      <c r="I14" s="361"/>
    </row>
    <row r="15" spans="1:12" ht="15" x14ac:dyDescent="0.3">
      <c r="A15" s="372">
        <v>7</v>
      </c>
      <c r="B15" s="373" t="s">
        <v>241</v>
      </c>
      <c r="C15" s="373" t="s">
        <v>690</v>
      </c>
      <c r="D15" s="373" t="s">
        <v>691</v>
      </c>
      <c r="E15" s="373">
        <v>52</v>
      </c>
      <c r="F15" s="373">
        <v>31509.599999999999</v>
      </c>
      <c r="G15" s="374">
        <v>41271</v>
      </c>
      <c r="H15" s="373"/>
      <c r="I15" s="361"/>
    </row>
    <row r="16" spans="1:12" s="362" customFormat="1" ht="15" x14ac:dyDescent="0.3">
      <c r="A16" s="372" t="s">
        <v>283</v>
      </c>
      <c r="B16" s="373"/>
      <c r="C16" s="373"/>
      <c r="D16" s="373"/>
      <c r="E16" s="373"/>
      <c r="F16" s="373"/>
      <c r="G16" s="374"/>
      <c r="H16" s="373"/>
      <c r="I16" s="361"/>
      <c r="J16" s="365"/>
      <c r="K16" s="365"/>
      <c r="L16" s="365"/>
    </row>
    <row r="17" spans="1:12" s="362" customFormat="1" x14ac:dyDescent="0.2">
      <c r="J17" s="365"/>
      <c r="K17" s="365"/>
      <c r="L17" s="365"/>
    </row>
    <row r="18" spans="1:12" s="362" customFormat="1" x14ac:dyDescent="0.2"/>
    <row r="19" spans="1:12" s="362" customFormat="1" x14ac:dyDescent="0.2">
      <c r="A19" s="371"/>
    </row>
    <row r="20" spans="1:12" s="2" customFormat="1" ht="15" x14ac:dyDescent="0.3">
      <c r="B20" s="104" t="s">
        <v>107</v>
      </c>
      <c r="E20" s="5"/>
    </row>
    <row r="21" spans="1:12" s="2" customFormat="1" ht="15" x14ac:dyDescent="0.3">
      <c r="C21" s="103"/>
      <c r="E21" s="103"/>
      <c r="F21" s="375"/>
      <c r="G21" s="376"/>
      <c r="H21" s="376"/>
      <c r="I21" s="376"/>
    </row>
    <row r="22" spans="1:12" s="2" customFormat="1" ht="15" x14ac:dyDescent="0.3">
      <c r="A22" s="376"/>
      <c r="C22" s="102" t="s">
        <v>271</v>
      </c>
      <c r="E22" s="12" t="s">
        <v>276</v>
      </c>
      <c r="F22" s="377"/>
      <c r="G22" s="376"/>
      <c r="H22" s="376"/>
      <c r="I22" s="376"/>
    </row>
    <row r="23" spans="1:12" s="2" customFormat="1" ht="15" x14ac:dyDescent="0.3">
      <c r="A23" s="376"/>
      <c r="C23" s="97" t="s">
        <v>140</v>
      </c>
      <c r="E23" s="2" t="s">
        <v>272</v>
      </c>
      <c r="F23" s="376"/>
      <c r="G23" s="376"/>
      <c r="H23" s="376"/>
      <c r="I23" s="376"/>
    </row>
    <row r="24" spans="1:12" s="376" customFormat="1" ht="15" x14ac:dyDescent="0.3">
      <c r="B24" s="2"/>
      <c r="C24" s="371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16"/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showGridLines="0" zoomScaleSheetLayoutView="70" workbookViewId="0">
      <selection activeCell="I2" sqref="I2"/>
    </sheetView>
  </sheetViews>
  <sheetFormatPr defaultRowHeight="12.75" x14ac:dyDescent="0.2"/>
  <cols>
    <col min="1" max="1" width="4.7109375" style="371" customWidth="1"/>
    <col min="2" max="2" width="23.28515625" style="371" customWidth="1"/>
    <col min="3" max="4" width="17.7109375" style="371" customWidth="1"/>
    <col min="5" max="6" width="14.140625" style="362" customWidth="1"/>
    <col min="7" max="7" width="20.42578125" style="362" customWidth="1"/>
    <col min="8" max="8" width="23.7109375" style="362" customWidth="1"/>
    <col min="9" max="9" width="21.42578125" style="362" customWidth="1"/>
    <col min="10" max="10" width="1" style="370" customWidth="1"/>
    <col min="11" max="16384" width="9.140625" style="371"/>
  </cols>
  <sheetData>
    <row r="1" spans="1:12" s="362" customFormat="1" ht="15" x14ac:dyDescent="0.2">
      <c r="A1" s="189" t="s">
        <v>311</v>
      </c>
      <c r="B1" s="360"/>
      <c r="C1" s="360"/>
      <c r="D1" s="360"/>
      <c r="E1" s="360"/>
      <c r="F1" s="360"/>
      <c r="G1" s="360"/>
      <c r="H1" s="361"/>
      <c r="I1" s="114" t="s">
        <v>199</v>
      </c>
      <c r="J1" s="199"/>
    </row>
    <row r="2" spans="1:12" s="362" customFormat="1" ht="15" x14ac:dyDescent="0.3">
      <c r="A2" s="156" t="s">
        <v>141</v>
      </c>
      <c r="B2" s="360"/>
      <c r="C2" s="360"/>
      <c r="D2" s="360"/>
      <c r="E2" s="360"/>
      <c r="F2" s="360"/>
      <c r="G2" s="360"/>
      <c r="H2" s="361"/>
      <c r="I2" s="364">
        <v>41283</v>
      </c>
      <c r="J2" s="199"/>
    </row>
    <row r="3" spans="1:12" s="362" customFormat="1" ht="15" x14ac:dyDescent="0.2">
      <c r="A3" s="360"/>
      <c r="B3" s="360"/>
      <c r="C3" s="360"/>
      <c r="D3" s="360"/>
      <c r="E3" s="360"/>
      <c r="F3" s="360"/>
      <c r="G3" s="360"/>
      <c r="H3" s="193"/>
      <c r="I3" s="193"/>
      <c r="J3" s="199"/>
    </row>
    <row r="4" spans="1:12" s="2" customFormat="1" ht="15" x14ac:dyDescent="0.3">
      <c r="A4" s="112" t="str">
        <f>'[6]ფორმა N2'!A4</f>
        <v>ანგარიშვალდებული პირის დასახელება:</v>
      </c>
      <c r="B4" s="112"/>
      <c r="C4" s="112"/>
      <c r="D4" s="113"/>
      <c r="E4" s="380"/>
      <c r="F4" s="360"/>
      <c r="G4" s="360"/>
      <c r="H4" s="360"/>
      <c r="I4" s="380"/>
      <c r="J4" s="155"/>
      <c r="L4" s="362"/>
    </row>
    <row r="5" spans="1:12" s="2" customFormat="1" ht="15" x14ac:dyDescent="0.3">
      <c r="A5" s="173" t="s">
        <v>677</v>
      </c>
      <c r="B5" s="175"/>
      <c r="C5" s="175"/>
      <c r="D5" s="175"/>
      <c r="E5" s="366"/>
      <c r="F5" s="367"/>
      <c r="G5" s="367"/>
      <c r="H5" s="367"/>
      <c r="I5" s="366"/>
      <c r="J5" s="155"/>
    </row>
    <row r="6" spans="1:12" s="362" customFormat="1" ht="13.5" x14ac:dyDescent="0.2">
      <c r="A6" s="194"/>
      <c r="B6" s="195"/>
      <c r="C6" s="195"/>
      <c r="D6" s="195"/>
      <c r="E6" s="360"/>
      <c r="F6" s="360"/>
      <c r="G6" s="360"/>
      <c r="H6" s="360"/>
      <c r="I6" s="360"/>
      <c r="J6" s="363"/>
    </row>
    <row r="7" spans="1:12" ht="30" x14ac:dyDescent="0.2">
      <c r="A7" s="379" t="s">
        <v>64</v>
      </c>
      <c r="B7" s="368" t="s">
        <v>251</v>
      </c>
      <c r="C7" s="369" t="s">
        <v>247</v>
      </c>
      <c r="D7" s="369" t="s">
        <v>248</v>
      </c>
      <c r="E7" s="369" t="s">
        <v>249</v>
      </c>
      <c r="F7" s="369" t="s">
        <v>250</v>
      </c>
      <c r="G7" s="369" t="s">
        <v>244</v>
      </c>
      <c r="H7" s="369" t="s">
        <v>245</v>
      </c>
      <c r="I7" s="369" t="s">
        <v>246</v>
      </c>
      <c r="J7" s="378"/>
    </row>
    <row r="8" spans="1:12" ht="15" x14ac:dyDescent="0.2">
      <c r="A8" s="368">
        <v>1</v>
      </c>
      <c r="B8" s="368">
        <v>2</v>
      </c>
      <c r="C8" s="369">
        <v>3</v>
      </c>
      <c r="D8" s="368">
        <v>4</v>
      </c>
      <c r="E8" s="369">
        <v>5</v>
      </c>
      <c r="F8" s="368">
        <v>6</v>
      </c>
      <c r="G8" s="369">
        <v>7</v>
      </c>
      <c r="H8" s="368">
        <v>8</v>
      </c>
      <c r="I8" s="369">
        <v>9</v>
      </c>
      <c r="J8" s="378"/>
    </row>
    <row r="9" spans="1:12" ht="15" x14ac:dyDescent="0.3">
      <c r="A9" s="372">
        <v>1</v>
      </c>
      <c r="B9" s="373" t="s">
        <v>695</v>
      </c>
      <c r="C9" s="373" t="s">
        <v>700</v>
      </c>
      <c r="D9" s="373" t="s">
        <v>705</v>
      </c>
      <c r="E9" s="373">
        <v>2007</v>
      </c>
      <c r="F9" s="373" t="s">
        <v>704</v>
      </c>
      <c r="G9" s="373">
        <v>38428.370000000003</v>
      </c>
      <c r="H9" s="427">
        <v>39344</v>
      </c>
      <c r="I9" s="373"/>
      <c r="J9" s="378"/>
    </row>
    <row r="10" spans="1:12" ht="15" x14ac:dyDescent="0.3">
      <c r="A10" s="372">
        <v>2</v>
      </c>
      <c r="B10" s="373" t="s">
        <v>695</v>
      </c>
      <c r="C10" s="373" t="s">
        <v>703</v>
      </c>
      <c r="D10" s="373" t="s">
        <v>702</v>
      </c>
      <c r="E10" s="373">
        <v>2011</v>
      </c>
      <c r="F10" s="373" t="s">
        <v>701</v>
      </c>
      <c r="G10" s="373">
        <v>88697.600000000006</v>
      </c>
      <c r="H10" s="427">
        <v>40827</v>
      </c>
      <c r="I10" s="373"/>
      <c r="J10" s="378"/>
    </row>
    <row r="11" spans="1:12" ht="15" x14ac:dyDescent="0.3">
      <c r="A11" s="372">
        <v>3</v>
      </c>
      <c r="B11" s="373" t="s">
        <v>695</v>
      </c>
      <c r="C11" s="373" t="s">
        <v>700</v>
      </c>
      <c r="D11" s="373" t="s">
        <v>699</v>
      </c>
      <c r="E11" s="373">
        <v>2007</v>
      </c>
      <c r="F11" s="373" t="s">
        <v>698</v>
      </c>
      <c r="G11" s="373">
        <v>21221.79</v>
      </c>
      <c r="H11" s="427">
        <v>40946</v>
      </c>
      <c r="I11" s="373"/>
      <c r="J11" s="378"/>
    </row>
    <row r="12" spans="1:12" ht="15" x14ac:dyDescent="0.3">
      <c r="A12" s="372">
        <v>4</v>
      </c>
      <c r="B12" s="373" t="s">
        <v>695</v>
      </c>
      <c r="C12" s="373" t="s">
        <v>694</v>
      </c>
      <c r="D12" s="373" t="s">
        <v>697</v>
      </c>
      <c r="E12" s="373">
        <v>2012</v>
      </c>
      <c r="F12" s="373" t="s">
        <v>696</v>
      </c>
      <c r="G12" s="373">
        <v>22825.19</v>
      </c>
      <c r="H12" s="427">
        <v>41136</v>
      </c>
      <c r="I12" s="373"/>
      <c r="J12" s="378"/>
    </row>
    <row r="13" spans="1:12" ht="15" x14ac:dyDescent="0.3">
      <c r="A13" s="372">
        <v>5</v>
      </c>
      <c r="B13" s="373" t="s">
        <v>695</v>
      </c>
      <c r="C13" s="373" t="s">
        <v>694</v>
      </c>
      <c r="D13" s="373" t="s">
        <v>693</v>
      </c>
      <c r="E13" s="373">
        <v>2012</v>
      </c>
      <c r="F13" s="373" t="s">
        <v>692</v>
      </c>
      <c r="G13" s="373">
        <v>16552.36</v>
      </c>
      <c r="H13" s="427">
        <v>41136</v>
      </c>
      <c r="I13" s="373"/>
      <c r="J13" s="378"/>
    </row>
    <row r="14" spans="1:12" ht="15" x14ac:dyDescent="0.3">
      <c r="A14" s="372">
        <v>6</v>
      </c>
      <c r="B14" s="373" t="s">
        <v>695</v>
      </c>
      <c r="C14" s="373" t="s">
        <v>694</v>
      </c>
      <c r="D14" s="373" t="s">
        <v>708</v>
      </c>
      <c r="E14" s="373">
        <v>2013</v>
      </c>
      <c r="F14" s="373" t="s">
        <v>709</v>
      </c>
      <c r="G14" s="373">
        <v>32998.639999999999</v>
      </c>
      <c r="H14" s="427">
        <v>41494</v>
      </c>
      <c r="I14" s="373"/>
      <c r="J14" s="378"/>
    </row>
    <row r="15" spans="1:12" s="362" customFormat="1" ht="15" x14ac:dyDescent="0.3">
      <c r="A15" s="372">
        <v>7</v>
      </c>
      <c r="B15" s="455" t="s">
        <v>695</v>
      </c>
      <c r="C15" s="456" t="s">
        <v>1178</v>
      </c>
      <c r="D15" s="456" t="s">
        <v>1179</v>
      </c>
      <c r="E15" s="456">
        <v>1996</v>
      </c>
      <c r="F15" s="456" t="s">
        <v>1180</v>
      </c>
      <c r="G15" s="456">
        <v>14703.39</v>
      </c>
      <c r="H15" s="457" t="s">
        <v>1181</v>
      </c>
      <c r="I15" s="455"/>
      <c r="J15" s="363"/>
    </row>
    <row r="16" spans="1:12" s="362" customFormat="1" x14ac:dyDescent="0.2">
      <c r="A16" s="492" t="s">
        <v>283</v>
      </c>
      <c r="B16" s="454"/>
      <c r="C16" s="454"/>
      <c r="D16" s="454"/>
      <c r="E16" s="454"/>
      <c r="F16" s="454"/>
      <c r="G16" s="454"/>
      <c r="H16" s="454"/>
      <c r="I16" s="454"/>
      <c r="J16" s="365"/>
    </row>
    <row r="17" spans="1:10" s="362" customFormat="1" x14ac:dyDescent="0.2"/>
    <row r="18" spans="1:10" s="362" customFormat="1" x14ac:dyDescent="0.2">
      <c r="A18" s="371"/>
    </row>
    <row r="19" spans="1:10" s="2" customFormat="1" ht="15" x14ac:dyDescent="0.3">
      <c r="B19" s="104" t="s">
        <v>107</v>
      </c>
      <c r="E19" s="5"/>
    </row>
    <row r="20" spans="1:10" s="2" customFormat="1" ht="15" x14ac:dyDescent="0.3">
      <c r="C20" s="103"/>
      <c r="E20" s="103"/>
      <c r="F20" s="375"/>
      <c r="G20" s="375"/>
      <c r="H20" s="376"/>
      <c r="I20" s="376"/>
    </row>
    <row r="21" spans="1:10" s="2" customFormat="1" ht="15" x14ac:dyDescent="0.3">
      <c r="A21" s="376"/>
      <c r="C21" s="102" t="s">
        <v>271</v>
      </c>
      <c r="E21" s="12" t="s">
        <v>276</v>
      </c>
      <c r="F21" s="377"/>
      <c r="G21" s="376"/>
      <c r="H21" s="376"/>
      <c r="I21" s="376"/>
    </row>
    <row r="22" spans="1:10" s="2" customFormat="1" ht="15" x14ac:dyDescent="0.3">
      <c r="A22" s="376"/>
      <c r="C22" s="97" t="s">
        <v>140</v>
      </c>
      <c r="E22" s="2" t="s">
        <v>272</v>
      </c>
      <c r="F22" s="376"/>
      <c r="G22" s="376"/>
      <c r="H22" s="376"/>
      <c r="I22" s="376"/>
    </row>
    <row r="23" spans="1:10" s="376" customFormat="1" ht="15" x14ac:dyDescent="0.3">
      <c r="B23" s="2"/>
      <c r="C23" s="371"/>
    </row>
    <row r="24" spans="1:10" s="376" customFormat="1" x14ac:dyDescent="0.2"/>
    <row r="25" spans="1:10" s="362" customFormat="1" x14ac:dyDescent="0.2">
      <c r="J25" s="365"/>
    </row>
    <row r="26" spans="1:10" s="362" customFormat="1" x14ac:dyDescent="0.2">
      <c r="J26" s="365"/>
    </row>
    <row r="27" spans="1:10" s="362" customFormat="1" x14ac:dyDescent="0.2">
      <c r="J27" s="365"/>
    </row>
    <row r="28" spans="1:10" s="362" customFormat="1" x14ac:dyDescent="0.2">
      <c r="J28" s="365"/>
    </row>
    <row r="29" spans="1:10" s="362" customFormat="1" x14ac:dyDescent="0.2">
      <c r="J29" s="365"/>
    </row>
    <row r="30" spans="1:10" s="362" customFormat="1" x14ac:dyDescent="0.2">
      <c r="J30" s="365"/>
    </row>
    <row r="31" spans="1:10" s="362" customFormat="1" x14ac:dyDescent="0.2">
      <c r="J31" s="365"/>
    </row>
    <row r="32" spans="1:10" s="362" customFormat="1" x14ac:dyDescent="0.2">
      <c r="J32" s="365"/>
    </row>
    <row r="33" spans="10:10" s="362" customFormat="1" x14ac:dyDescent="0.2">
      <c r="J33" s="365"/>
    </row>
    <row r="34" spans="10:10" s="362" customFormat="1" x14ac:dyDescent="0.2">
      <c r="J34" s="365"/>
    </row>
    <row r="35" spans="10:10" s="362" customFormat="1" x14ac:dyDescent="0.2">
      <c r="J35" s="365"/>
    </row>
    <row r="36" spans="10:10" s="362" customFormat="1" x14ac:dyDescent="0.2">
      <c r="J36" s="365"/>
    </row>
    <row r="37" spans="10:10" s="362" customFormat="1" x14ac:dyDescent="0.2">
      <c r="J37" s="365"/>
    </row>
    <row r="38" spans="10:10" s="362" customFormat="1" x14ac:dyDescent="0.2">
      <c r="J38" s="365"/>
    </row>
    <row r="39" spans="10:10" s="362" customFormat="1" x14ac:dyDescent="0.2">
      <c r="J39" s="365"/>
    </row>
    <row r="40" spans="10:10" s="362" customFormat="1" x14ac:dyDescent="0.2">
      <c r="J40" s="365"/>
    </row>
    <row r="41" spans="10:10" s="362" customFormat="1" x14ac:dyDescent="0.2">
      <c r="J41" s="365"/>
    </row>
    <row r="42" spans="10:10" s="362" customFormat="1" x14ac:dyDescent="0.2">
      <c r="J42" s="365"/>
    </row>
  </sheetData>
  <dataValidations count="1">
    <dataValidation allowBlank="1" showInputMessage="1" showErrorMessage="1" error="თვე/დღე/წელი" prompt="თვე/დღე/წელი" sqref="H9:H15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269" customWidth="1"/>
    <col min="2" max="2" width="37.42578125" style="269" customWidth="1"/>
    <col min="3" max="3" width="21.5703125" style="269" customWidth="1"/>
    <col min="4" max="4" width="20" style="269" customWidth="1"/>
    <col min="5" max="5" width="18.7109375" style="269" customWidth="1"/>
    <col min="6" max="6" width="24.140625" style="269" customWidth="1"/>
    <col min="7" max="7" width="27.140625" style="269" customWidth="1"/>
    <col min="8" max="8" width="0.7109375" style="269" customWidth="1"/>
    <col min="9" max="16384" width="9.140625" style="269"/>
  </cols>
  <sheetData>
    <row r="1" spans="1:8" s="253" customFormat="1" ht="15" x14ac:dyDescent="0.2">
      <c r="A1" s="250" t="s">
        <v>331</v>
      </c>
      <c r="B1" s="251"/>
      <c r="C1" s="251"/>
      <c r="D1" s="251"/>
      <c r="E1" s="251"/>
      <c r="F1" s="114"/>
      <c r="G1" s="114" t="s">
        <v>110</v>
      </c>
      <c r="H1" s="254"/>
    </row>
    <row r="2" spans="1:8" s="253" customFormat="1" ht="15" x14ac:dyDescent="0.2">
      <c r="A2" s="254" t="s">
        <v>322</v>
      </c>
      <c r="B2" s="251"/>
      <c r="C2" s="251"/>
      <c r="D2" s="251"/>
      <c r="E2" s="252"/>
      <c r="F2" s="252"/>
      <c r="G2" s="590" t="s">
        <v>1266</v>
      </c>
      <c r="H2" s="591"/>
    </row>
    <row r="3" spans="1:8" s="253" customFormat="1" x14ac:dyDescent="0.2">
      <c r="A3" s="254"/>
      <c r="B3" s="251"/>
      <c r="C3" s="251"/>
      <c r="D3" s="251"/>
      <c r="E3" s="252"/>
      <c r="F3" s="252"/>
      <c r="G3" s="252"/>
      <c r="H3" s="254"/>
    </row>
    <row r="4" spans="1:8" s="253" customFormat="1" ht="15" x14ac:dyDescent="0.3">
      <c r="A4" s="168" t="s">
        <v>277</v>
      </c>
      <c r="B4" s="251"/>
      <c r="C4" s="251"/>
      <c r="D4" s="251"/>
      <c r="E4" s="255"/>
      <c r="F4" s="255"/>
      <c r="G4" s="252"/>
      <c r="H4" s="254"/>
    </row>
    <row r="5" spans="1:8" s="253" customFormat="1" ht="15" x14ac:dyDescent="0.3">
      <c r="A5" s="279" t="s">
        <v>471</v>
      </c>
      <c r="B5" s="256"/>
      <c r="C5" s="256"/>
      <c r="D5" s="256"/>
      <c r="E5" s="256"/>
      <c r="F5" s="256"/>
      <c r="G5" s="257"/>
      <c r="H5" s="254"/>
    </row>
    <row r="6" spans="1:8" s="270" customFormat="1" x14ac:dyDescent="0.2">
      <c r="A6" s="258"/>
      <c r="B6" s="258"/>
      <c r="C6" s="258"/>
      <c r="D6" s="258"/>
      <c r="E6" s="258"/>
      <c r="F6" s="258"/>
      <c r="G6" s="258"/>
      <c r="H6" s="255"/>
    </row>
    <row r="7" spans="1:8" s="253" customFormat="1" ht="51" x14ac:dyDescent="0.2">
      <c r="A7" s="288" t="s">
        <v>64</v>
      </c>
      <c r="B7" s="261" t="s">
        <v>326</v>
      </c>
      <c r="C7" s="261" t="s">
        <v>327</v>
      </c>
      <c r="D7" s="261" t="s">
        <v>328</v>
      </c>
      <c r="E7" s="261" t="s">
        <v>329</v>
      </c>
      <c r="F7" s="261" t="s">
        <v>330</v>
      </c>
      <c r="G7" s="261" t="s">
        <v>323</v>
      </c>
      <c r="H7" s="254"/>
    </row>
    <row r="8" spans="1:8" s="253" customFormat="1" x14ac:dyDescent="0.2">
      <c r="A8" s="259">
        <v>1</v>
      </c>
      <c r="B8" s="260">
        <v>2</v>
      </c>
      <c r="C8" s="260">
        <v>3</v>
      </c>
      <c r="D8" s="260">
        <v>4</v>
      </c>
      <c r="E8" s="261">
        <v>5</v>
      </c>
      <c r="F8" s="261">
        <v>6</v>
      </c>
      <c r="G8" s="261">
        <v>7</v>
      </c>
      <c r="H8" s="254"/>
    </row>
    <row r="9" spans="1:8" s="253" customFormat="1" x14ac:dyDescent="0.2">
      <c r="A9" s="271">
        <v>1</v>
      </c>
      <c r="B9" s="262"/>
      <c r="C9" s="262"/>
      <c r="D9" s="263"/>
      <c r="E9" s="262"/>
      <c r="F9" s="262"/>
      <c r="G9" s="262"/>
      <c r="H9" s="254"/>
    </row>
    <row r="10" spans="1:8" s="253" customFormat="1" x14ac:dyDescent="0.2">
      <c r="A10" s="271">
        <v>2</v>
      </c>
      <c r="B10" s="262"/>
      <c r="C10" s="262"/>
      <c r="D10" s="263"/>
      <c r="E10" s="262"/>
      <c r="F10" s="262"/>
      <c r="G10" s="262"/>
      <c r="H10" s="254"/>
    </row>
    <row r="11" spans="1:8" s="253" customFormat="1" x14ac:dyDescent="0.2">
      <c r="A11" s="271">
        <v>3</v>
      </c>
      <c r="B11" s="262"/>
      <c r="C11" s="262"/>
      <c r="D11" s="263"/>
      <c r="E11" s="262"/>
      <c r="F11" s="262"/>
      <c r="G11" s="262"/>
      <c r="H11" s="254"/>
    </row>
    <row r="12" spans="1:8" s="253" customFormat="1" x14ac:dyDescent="0.2">
      <c r="A12" s="271">
        <v>4</v>
      </c>
      <c r="B12" s="262"/>
      <c r="C12" s="262"/>
      <c r="D12" s="263"/>
      <c r="E12" s="262"/>
      <c r="F12" s="262"/>
      <c r="G12" s="262"/>
      <c r="H12" s="254"/>
    </row>
    <row r="13" spans="1:8" s="253" customFormat="1" x14ac:dyDescent="0.2">
      <c r="A13" s="271">
        <v>5</v>
      </c>
      <c r="B13" s="262"/>
      <c r="C13" s="262"/>
      <c r="D13" s="263"/>
      <c r="E13" s="262"/>
      <c r="F13" s="262"/>
      <c r="G13" s="262"/>
      <c r="H13" s="254"/>
    </row>
    <row r="14" spans="1:8" s="253" customFormat="1" x14ac:dyDescent="0.2">
      <c r="A14" s="271">
        <v>6</v>
      </c>
      <c r="B14" s="262"/>
      <c r="C14" s="262"/>
      <c r="D14" s="263"/>
      <c r="E14" s="262"/>
      <c r="F14" s="262"/>
      <c r="G14" s="262"/>
      <c r="H14" s="254"/>
    </row>
    <row r="15" spans="1:8" s="253" customFormat="1" x14ac:dyDescent="0.2">
      <c r="A15" s="271">
        <v>7</v>
      </c>
      <c r="B15" s="262"/>
      <c r="C15" s="262"/>
      <c r="D15" s="263"/>
      <c r="E15" s="262"/>
      <c r="F15" s="262"/>
      <c r="G15" s="262"/>
      <c r="H15" s="254"/>
    </row>
    <row r="16" spans="1:8" s="253" customFormat="1" x14ac:dyDescent="0.2">
      <c r="A16" s="271">
        <v>8</v>
      </c>
      <c r="B16" s="262"/>
      <c r="C16" s="262"/>
      <c r="D16" s="263"/>
      <c r="E16" s="262"/>
      <c r="F16" s="262"/>
      <c r="G16" s="262"/>
      <c r="H16" s="254"/>
    </row>
    <row r="17" spans="1:11" s="253" customFormat="1" x14ac:dyDescent="0.2">
      <c r="A17" s="271">
        <v>9</v>
      </c>
      <c r="B17" s="262"/>
      <c r="C17" s="262"/>
      <c r="D17" s="263"/>
      <c r="E17" s="262"/>
      <c r="F17" s="262"/>
      <c r="G17" s="262"/>
      <c r="H17" s="254"/>
    </row>
    <row r="18" spans="1:11" s="253" customFormat="1" x14ac:dyDescent="0.2">
      <c r="A18" s="271">
        <v>10</v>
      </c>
      <c r="B18" s="262"/>
      <c r="C18" s="262"/>
      <c r="D18" s="263"/>
      <c r="E18" s="262"/>
      <c r="F18" s="262"/>
      <c r="G18" s="262"/>
      <c r="H18" s="254"/>
    </row>
    <row r="19" spans="1:11" s="253" customFormat="1" x14ac:dyDescent="0.2">
      <c r="A19" s="271" t="s">
        <v>280</v>
      </c>
      <c r="B19" s="262"/>
      <c r="C19" s="262"/>
      <c r="D19" s="263"/>
      <c r="E19" s="262"/>
      <c r="F19" s="262"/>
      <c r="G19" s="262"/>
      <c r="H19" s="254"/>
    </row>
    <row r="22" spans="1:11" s="253" customFormat="1" x14ac:dyDescent="0.2"/>
    <row r="23" spans="1:11" s="253" customFormat="1" x14ac:dyDescent="0.2"/>
    <row r="24" spans="1:11" s="21" customFormat="1" ht="15" x14ac:dyDescent="0.3">
      <c r="B24" s="264" t="s">
        <v>107</v>
      </c>
      <c r="C24" s="264"/>
    </row>
    <row r="25" spans="1:11" s="21" customFormat="1" ht="15" x14ac:dyDescent="0.3">
      <c r="B25" s="264"/>
      <c r="C25" s="264"/>
    </row>
    <row r="26" spans="1:11" s="21" customFormat="1" ht="15" x14ac:dyDescent="0.3">
      <c r="C26" s="266"/>
      <c r="F26" s="266"/>
      <c r="G26" s="266"/>
      <c r="H26" s="265"/>
    </row>
    <row r="27" spans="1:11" s="21" customFormat="1" ht="15" x14ac:dyDescent="0.3">
      <c r="C27" s="267" t="s">
        <v>271</v>
      </c>
      <c r="F27" s="264" t="s">
        <v>324</v>
      </c>
      <c r="J27" s="265"/>
      <c r="K27" s="265"/>
    </row>
    <row r="28" spans="1:11" s="21" customFormat="1" ht="15" x14ac:dyDescent="0.3">
      <c r="C28" s="267" t="s">
        <v>140</v>
      </c>
      <c r="F28" s="268" t="s">
        <v>272</v>
      </c>
      <c r="J28" s="265"/>
      <c r="K28" s="265"/>
    </row>
    <row r="29" spans="1:11" s="253" customFormat="1" ht="15" x14ac:dyDescent="0.3">
      <c r="C29" s="267"/>
      <c r="J29" s="270"/>
      <c r="K29" s="27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topLeftCell="A7" zoomScaleSheetLayoutView="70" workbookViewId="0">
      <selection activeCell="N31" sqref="N31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0" t="s">
        <v>306</v>
      </c>
      <c r="B1" s="112"/>
      <c r="C1" s="592" t="s">
        <v>110</v>
      </c>
      <c r="D1" s="592"/>
      <c r="E1" s="161"/>
    </row>
    <row r="2" spans="1:7" x14ac:dyDescent="0.3">
      <c r="A2" s="112" t="s">
        <v>141</v>
      </c>
      <c r="B2" s="112"/>
      <c r="C2" s="590" t="s">
        <v>1266</v>
      </c>
      <c r="D2" s="591"/>
      <c r="E2" s="161"/>
    </row>
    <row r="3" spans="1:7" x14ac:dyDescent="0.3">
      <c r="A3" s="110"/>
      <c r="B3" s="112"/>
      <c r="C3" s="111"/>
      <c r="D3" s="111"/>
      <c r="E3" s="161"/>
    </row>
    <row r="4" spans="1:7" x14ac:dyDescent="0.3">
      <c r="A4" s="113" t="s">
        <v>277</v>
      </c>
      <c r="B4" s="153"/>
      <c r="C4" s="154"/>
      <c r="D4" s="112"/>
      <c r="E4" s="161"/>
    </row>
    <row r="5" spans="1:7" x14ac:dyDescent="0.3">
      <c r="A5" s="165" t="str">
        <f>'ფორმა N1'!D4</f>
        <v>მპგ „ერთიანი ნაციონალური მოძრაობა“</v>
      </c>
      <c r="B5" s="12"/>
      <c r="C5" s="12"/>
      <c r="E5" s="161"/>
    </row>
    <row r="6" spans="1:7" x14ac:dyDescent="0.3">
      <c r="A6" s="155"/>
      <c r="B6" s="155"/>
      <c r="C6" s="155"/>
      <c r="D6" s="156"/>
      <c r="E6" s="161"/>
    </row>
    <row r="7" spans="1:7" x14ac:dyDescent="0.3">
      <c r="A7" s="112"/>
      <c r="B7" s="112"/>
      <c r="C7" s="112"/>
      <c r="D7" s="112"/>
      <c r="E7" s="161"/>
    </row>
    <row r="8" spans="1:7" s="6" customFormat="1" ht="39" customHeight="1" x14ac:dyDescent="0.3">
      <c r="A8" s="157" t="s">
        <v>64</v>
      </c>
      <c r="B8" s="115" t="s">
        <v>252</v>
      </c>
      <c r="C8" s="115" t="s">
        <v>66</v>
      </c>
      <c r="D8" s="115" t="s">
        <v>67</v>
      </c>
      <c r="E8" s="161"/>
    </row>
    <row r="9" spans="1:7" s="7" customFormat="1" ht="16.5" customHeight="1" x14ac:dyDescent="0.3">
      <c r="A9" s="298">
        <v>1</v>
      </c>
      <c r="B9" s="298" t="s">
        <v>65</v>
      </c>
      <c r="C9" s="121">
        <f>SUM(C10,C25)</f>
        <v>153931.4</v>
      </c>
      <c r="D9" s="121">
        <f>SUM(D10,D25)</f>
        <v>153931.4</v>
      </c>
      <c r="E9" s="161"/>
    </row>
    <row r="10" spans="1:7" s="7" customFormat="1" ht="16.5" customHeight="1" x14ac:dyDescent="0.3">
      <c r="A10" s="123">
        <v>1.1000000000000001</v>
      </c>
      <c r="B10" s="123" t="s">
        <v>80</v>
      </c>
      <c r="C10" s="121">
        <f>SUM(C11,C12,C15,C18,C24)</f>
        <v>153889</v>
      </c>
      <c r="D10" s="121">
        <f>SUM(D11,D12,D15,D18,D23,D24)</f>
        <v>153889</v>
      </c>
      <c r="E10" s="161"/>
    </row>
    <row r="11" spans="1:7" s="9" customFormat="1" ht="16.5" customHeight="1" x14ac:dyDescent="0.3">
      <c r="A11" s="124" t="s">
        <v>30</v>
      </c>
      <c r="B11" s="124" t="s">
        <v>79</v>
      </c>
      <c r="C11" s="8"/>
      <c r="D11" s="8"/>
      <c r="E11" s="161"/>
    </row>
    <row r="12" spans="1:7" s="10" customFormat="1" ht="16.5" customHeight="1" x14ac:dyDescent="0.3">
      <c r="A12" s="124" t="s">
        <v>31</v>
      </c>
      <c r="B12" s="124" t="s">
        <v>313</v>
      </c>
      <c r="C12" s="158">
        <f>SUM(C13:C14)</f>
        <v>0</v>
      </c>
      <c r="D12" s="158">
        <f>SUM(D13:D14)</f>
        <v>0</v>
      </c>
      <c r="E12" s="161"/>
      <c r="G12" s="101"/>
    </row>
    <row r="13" spans="1:7" s="3" customFormat="1" ht="16.5" customHeight="1" x14ac:dyDescent="0.3">
      <c r="A13" s="133" t="s">
        <v>81</v>
      </c>
      <c r="B13" s="133" t="s">
        <v>316</v>
      </c>
      <c r="C13" s="8"/>
      <c r="D13" s="8"/>
      <c r="E13" s="161"/>
    </row>
    <row r="14" spans="1:7" s="3" customFormat="1" ht="16.5" customHeight="1" x14ac:dyDescent="0.3">
      <c r="A14" s="133" t="s">
        <v>109</v>
      </c>
      <c r="B14" s="133" t="s">
        <v>97</v>
      </c>
      <c r="C14" s="8"/>
      <c r="D14" s="8"/>
      <c r="E14" s="161"/>
    </row>
    <row r="15" spans="1:7" s="3" customFormat="1" ht="16.5" customHeight="1" x14ac:dyDescent="0.3">
      <c r="A15" s="124" t="s">
        <v>82</v>
      </c>
      <c r="B15" s="124" t="s">
        <v>83</v>
      </c>
      <c r="C15" s="158">
        <f>SUM(C16:C17)</f>
        <v>144836.71</v>
      </c>
      <c r="D15" s="158">
        <f>SUM(D16:D17)</f>
        <v>144836.71</v>
      </c>
      <c r="E15" s="161"/>
    </row>
    <row r="16" spans="1:7" s="3" customFormat="1" ht="16.5" customHeight="1" x14ac:dyDescent="0.3">
      <c r="A16" s="133" t="s">
        <v>84</v>
      </c>
      <c r="B16" s="133" t="s">
        <v>86</v>
      </c>
      <c r="C16" s="8">
        <v>144836.71</v>
      </c>
      <c r="D16" s="8">
        <v>144836.71</v>
      </c>
      <c r="E16" s="161"/>
    </row>
    <row r="17" spans="1:6" s="3" customFormat="1" ht="30" x14ac:dyDescent="0.3">
      <c r="A17" s="133" t="s">
        <v>85</v>
      </c>
      <c r="B17" s="133" t="s">
        <v>111</v>
      </c>
      <c r="C17" s="8"/>
      <c r="D17" s="8"/>
      <c r="E17" s="161"/>
    </row>
    <row r="18" spans="1:6" s="3" customFormat="1" ht="16.5" customHeight="1" x14ac:dyDescent="0.3">
      <c r="A18" s="124" t="s">
        <v>87</v>
      </c>
      <c r="B18" s="124" t="s">
        <v>418</v>
      </c>
      <c r="C18" s="158">
        <f>SUM(C19:C22)</f>
        <v>0</v>
      </c>
      <c r="D18" s="158">
        <f>SUM(D19:D22)</f>
        <v>0</v>
      </c>
      <c r="E18" s="161"/>
    </row>
    <row r="19" spans="1:6" s="3" customFormat="1" ht="16.5" customHeight="1" x14ac:dyDescent="0.3">
      <c r="A19" s="133" t="s">
        <v>88</v>
      </c>
      <c r="B19" s="133" t="s">
        <v>89</v>
      </c>
      <c r="C19" s="8"/>
      <c r="D19" s="8"/>
      <c r="E19" s="161"/>
    </row>
    <row r="20" spans="1:6" s="3" customFormat="1" ht="30" x14ac:dyDescent="0.3">
      <c r="A20" s="133" t="s">
        <v>92</v>
      </c>
      <c r="B20" s="133" t="s">
        <v>90</v>
      </c>
      <c r="C20" s="8"/>
      <c r="D20" s="8"/>
      <c r="E20" s="161"/>
    </row>
    <row r="21" spans="1:6" s="3" customFormat="1" ht="16.5" customHeight="1" x14ac:dyDescent="0.3">
      <c r="A21" s="133" t="s">
        <v>93</v>
      </c>
      <c r="B21" s="133" t="s">
        <v>91</v>
      </c>
      <c r="C21" s="8"/>
      <c r="D21" s="8"/>
      <c r="E21" s="161"/>
    </row>
    <row r="22" spans="1:6" s="3" customFormat="1" ht="16.5" customHeight="1" x14ac:dyDescent="0.3">
      <c r="A22" s="133" t="s">
        <v>94</v>
      </c>
      <c r="B22" s="133" t="s">
        <v>447</v>
      </c>
      <c r="C22" s="8"/>
      <c r="D22" s="8"/>
      <c r="E22" s="161"/>
    </row>
    <row r="23" spans="1:6" s="3" customFormat="1" ht="16.5" customHeight="1" x14ac:dyDescent="0.3">
      <c r="A23" s="124" t="s">
        <v>95</v>
      </c>
      <c r="B23" s="124" t="s">
        <v>448</v>
      </c>
      <c r="C23" s="335"/>
      <c r="D23" s="8"/>
      <c r="E23" s="161"/>
    </row>
    <row r="24" spans="1:6" s="3" customFormat="1" x14ac:dyDescent="0.3">
      <c r="A24" s="124" t="s">
        <v>254</v>
      </c>
      <c r="B24" s="124" t="s">
        <v>454</v>
      </c>
      <c r="C24" s="8">
        <v>9052.2900000000009</v>
      </c>
      <c r="D24" s="8">
        <v>9052.2900000000009</v>
      </c>
      <c r="E24" s="161"/>
    </row>
    <row r="25" spans="1:6" ht="16.5" customHeight="1" x14ac:dyDescent="0.3">
      <c r="A25" s="123">
        <v>1.2</v>
      </c>
      <c r="B25" s="123" t="s">
        <v>96</v>
      </c>
      <c r="C25" s="121">
        <f>SUM(C26,C30)</f>
        <v>42.4</v>
      </c>
      <c r="D25" s="121">
        <f>SUM(D26,D30)</f>
        <v>42.4</v>
      </c>
      <c r="E25" s="161"/>
    </row>
    <row r="26" spans="1:6" ht="16.5" customHeight="1" x14ac:dyDescent="0.3">
      <c r="A26" s="124" t="s">
        <v>32</v>
      </c>
      <c r="B26" s="124" t="s">
        <v>316</v>
      </c>
      <c r="C26" s="158">
        <f>SUM(C27:C29)</f>
        <v>0</v>
      </c>
      <c r="D26" s="158">
        <f>SUM(D27:D29)</f>
        <v>0</v>
      </c>
      <c r="E26" s="161"/>
    </row>
    <row r="27" spans="1:6" x14ac:dyDescent="0.3">
      <c r="A27" s="306" t="s">
        <v>98</v>
      </c>
      <c r="B27" s="306" t="s">
        <v>314</v>
      </c>
      <c r="C27" s="8"/>
      <c r="D27" s="8"/>
      <c r="E27" s="161"/>
    </row>
    <row r="28" spans="1:6" x14ac:dyDescent="0.3">
      <c r="A28" s="306" t="s">
        <v>99</v>
      </c>
      <c r="B28" s="306" t="s">
        <v>317</v>
      </c>
      <c r="C28" s="8"/>
      <c r="D28" s="8"/>
      <c r="E28" s="161"/>
    </row>
    <row r="29" spans="1:6" x14ac:dyDescent="0.3">
      <c r="A29" s="306" t="s">
        <v>457</v>
      </c>
      <c r="B29" s="306" t="s">
        <v>315</v>
      </c>
      <c r="C29" s="8"/>
      <c r="D29" s="8"/>
      <c r="E29" s="161"/>
    </row>
    <row r="30" spans="1:6" x14ac:dyDescent="0.3">
      <c r="A30" s="124" t="s">
        <v>33</v>
      </c>
      <c r="B30" s="322" t="s">
        <v>453</v>
      </c>
      <c r="C30" s="8">
        <v>42.4</v>
      </c>
      <c r="D30" s="8">
        <v>42.4</v>
      </c>
      <c r="E30" s="161"/>
    </row>
    <row r="31" spans="1:6" x14ac:dyDescent="0.3">
      <c r="D31" s="25"/>
      <c r="E31" s="162"/>
      <c r="F31" s="25"/>
    </row>
    <row r="32" spans="1:6" x14ac:dyDescent="0.3">
      <c r="A32" s="1"/>
      <c r="D32" s="25"/>
      <c r="E32" s="162"/>
      <c r="F32" s="25"/>
    </row>
    <row r="33" spans="1:9" x14ac:dyDescent="0.3">
      <c r="D33" s="25"/>
      <c r="E33" s="162"/>
      <c r="F33" s="25"/>
    </row>
    <row r="34" spans="1:9" x14ac:dyDescent="0.3">
      <c r="D34" s="25"/>
      <c r="E34" s="162"/>
      <c r="F34" s="25"/>
    </row>
    <row r="35" spans="1:9" x14ac:dyDescent="0.3">
      <c r="A35" s="102" t="s">
        <v>107</v>
      </c>
      <c r="D35" s="25"/>
      <c r="E35" s="162"/>
      <c r="F35" s="25"/>
    </row>
    <row r="36" spans="1:9" x14ac:dyDescent="0.3">
      <c r="D36" s="25"/>
      <c r="E36" s="163"/>
      <c r="F36" s="163"/>
      <c r="G36"/>
      <c r="H36"/>
      <c r="I36"/>
    </row>
    <row r="37" spans="1:9" x14ac:dyDescent="0.3">
      <c r="D37" s="164"/>
      <c r="E37" s="163"/>
      <c r="F37" s="163"/>
      <c r="G37"/>
      <c r="H37"/>
      <c r="I37"/>
    </row>
    <row r="38" spans="1:9" x14ac:dyDescent="0.3">
      <c r="A38"/>
      <c r="B38" s="102" t="s">
        <v>274</v>
      </c>
      <c r="D38" s="164"/>
      <c r="E38" s="163"/>
      <c r="F38" s="163"/>
      <c r="G38"/>
      <c r="H38"/>
      <c r="I38"/>
    </row>
    <row r="39" spans="1:9" x14ac:dyDescent="0.3">
      <c r="A39"/>
      <c r="B39" s="2" t="s">
        <v>273</v>
      </c>
      <c r="D39" s="164"/>
      <c r="E39" s="163"/>
      <c r="F39" s="163"/>
      <c r="G39"/>
      <c r="H39"/>
      <c r="I39"/>
    </row>
    <row r="40" spans="1:9" customFormat="1" ht="12.75" x14ac:dyDescent="0.2">
      <c r="B40" s="97" t="s">
        <v>140</v>
      </c>
      <c r="D40" s="163"/>
      <c r="E40" s="163"/>
      <c r="F40" s="163"/>
    </row>
    <row r="41" spans="1:9" x14ac:dyDescent="0.3">
      <c r="D41" s="25"/>
      <c r="E41" s="162"/>
      <c r="F41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3"/>
  <sheetViews>
    <sheetView zoomScaleSheetLayoutView="100" workbookViewId="0">
      <selection activeCell="J2" sqref="J2:K2"/>
    </sheetView>
  </sheetViews>
  <sheetFormatPr defaultRowHeight="12.75" x14ac:dyDescent="0.2"/>
  <cols>
    <col min="1" max="1" width="6.85546875" style="416" customWidth="1"/>
    <col min="2" max="2" width="20.7109375" style="416" customWidth="1"/>
    <col min="3" max="3" width="11.5703125" style="416" customWidth="1"/>
    <col min="4" max="4" width="19.140625" style="416" customWidth="1"/>
    <col min="5" max="5" width="21.42578125" style="416" customWidth="1"/>
    <col min="6" max="6" width="20.42578125" style="416" customWidth="1"/>
    <col min="7" max="7" width="19.140625" style="416" customWidth="1"/>
    <col min="8" max="8" width="22.140625" style="538" customWidth="1"/>
    <col min="9" max="9" width="21.42578125" style="416" customWidth="1"/>
    <col min="10" max="10" width="19.5703125" style="416" customWidth="1"/>
    <col min="11" max="11" width="26.140625" style="416" customWidth="1"/>
    <col min="12" max="16384" width="9.140625" style="416"/>
  </cols>
  <sheetData>
    <row r="1" spans="1:11" ht="15" x14ac:dyDescent="0.2">
      <c r="A1" s="381" t="s">
        <v>465</v>
      </c>
      <c r="B1" s="382"/>
      <c r="C1" s="382"/>
      <c r="D1" s="382"/>
      <c r="E1" s="382"/>
      <c r="F1" s="382"/>
      <c r="G1" s="382"/>
      <c r="H1" s="519"/>
      <c r="I1" s="382"/>
      <c r="J1" s="382"/>
      <c r="K1" s="114" t="s">
        <v>110</v>
      </c>
    </row>
    <row r="2" spans="1:11" ht="15" x14ac:dyDescent="0.3">
      <c r="A2" s="385" t="s">
        <v>141</v>
      </c>
      <c r="B2" s="382"/>
      <c r="C2" s="382"/>
      <c r="D2" s="382"/>
      <c r="E2" s="382"/>
      <c r="F2" s="382"/>
      <c r="G2" s="382"/>
      <c r="H2" s="519"/>
      <c r="I2" s="382"/>
      <c r="J2" s="590" t="s">
        <v>1266</v>
      </c>
      <c r="K2" s="591"/>
    </row>
    <row r="3" spans="1:11" ht="15" x14ac:dyDescent="0.2">
      <c r="A3" s="382"/>
      <c r="B3" s="382"/>
      <c r="C3" s="382"/>
      <c r="D3" s="382"/>
      <c r="E3" s="382"/>
      <c r="F3" s="382"/>
      <c r="G3" s="382"/>
      <c r="H3" s="519"/>
      <c r="I3" s="382"/>
      <c r="J3" s="382"/>
      <c r="K3" s="193"/>
    </row>
    <row r="4" spans="1:11" ht="15" x14ac:dyDescent="0.3">
      <c r="A4" s="386" t="str">
        <f>'[7]ფორმა N2'!A4</f>
        <v>ანგარიშვალდებული პირის დასახელება:</v>
      </c>
      <c r="B4" s="386"/>
      <c r="C4" s="386"/>
      <c r="D4" s="387"/>
      <c r="E4" s="520"/>
      <c r="F4" s="382"/>
      <c r="G4" s="382"/>
      <c r="H4" s="519"/>
      <c r="I4" s="382"/>
      <c r="J4" s="382"/>
      <c r="K4" s="520"/>
    </row>
    <row r="5" spans="1:11" s="524" customFormat="1" x14ac:dyDescent="0.2">
      <c r="A5" s="596" t="s">
        <v>485</v>
      </c>
      <c r="B5" s="596"/>
      <c r="C5" s="596"/>
      <c r="D5" s="596"/>
      <c r="E5" s="521"/>
      <c r="F5" s="522"/>
      <c r="G5" s="522"/>
      <c r="H5" s="523"/>
      <c r="I5" s="522"/>
      <c r="J5" s="522"/>
      <c r="K5" s="521"/>
    </row>
    <row r="6" spans="1:11" ht="13.5" x14ac:dyDescent="0.2">
      <c r="A6" s="194"/>
      <c r="B6" s="393"/>
      <c r="C6" s="393"/>
      <c r="D6" s="393"/>
      <c r="E6" s="382"/>
      <c r="F6" s="382"/>
      <c r="G6" s="382"/>
      <c r="H6" s="519"/>
      <c r="I6" s="382"/>
      <c r="J6" s="382"/>
      <c r="K6" s="382"/>
    </row>
    <row r="7" spans="1:11" ht="60" x14ac:dyDescent="0.2">
      <c r="A7" s="350" t="s">
        <v>64</v>
      </c>
      <c r="B7" s="351" t="s">
        <v>383</v>
      </c>
      <c r="C7" s="351" t="s">
        <v>384</v>
      </c>
      <c r="D7" s="351" t="s">
        <v>386</v>
      </c>
      <c r="E7" s="351" t="s">
        <v>385</v>
      </c>
      <c r="F7" s="351" t="s">
        <v>394</v>
      </c>
      <c r="G7" s="351" t="s">
        <v>395</v>
      </c>
      <c r="H7" s="351" t="s">
        <v>389</v>
      </c>
      <c r="I7" s="351" t="s">
        <v>390</v>
      </c>
      <c r="J7" s="351" t="s">
        <v>401</v>
      </c>
      <c r="K7" s="351" t="s">
        <v>391</v>
      </c>
    </row>
    <row r="8" spans="1:11" ht="15" x14ac:dyDescent="0.2">
      <c r="A8" s="352">
        <v>1</v>
      </c>
      <c r="B8" s="352">
        <v>2</v>
      </c>
      <c r="C8" s="351">
        <v>3</v>
      </c>
      <c r="D8" s="352">
        <v>4</v>
      </c>
      <c r="E8" s="351">
        <v>5</v>
      </c>
      <c r="F8" s="352">
        <v>6</v>
      </c>
      <c r="G8" s="351">
        <v>7</v>
      </c>
      <c r="H8" s="352">
        <v>8</v>
      </c>
      <c r="I8" s="351">
        <v>9</v>
      </c>
      <c r="J8" s="352">
        <v>10</v>
      </c>
      <c r="K8" s="351">
        <v>11</v>
      </c>
    </row>
    <row r="9" spans="1:11" ht="60" x14ac:dyDescent="0.2">
      <c r="A9" s="353">
        <v>1</v>
      </c>
      <c r="B9" s="354" t="s">
        <v>486</v>
      </c>
      <c r="C9" s="354" t="s">
        <v>487</v>
      </c>
      <c r="D9" s="354" t="s">
        <v>488</v>
      </c>
      <c r="E9" s="354">
        <v>626.20000000000005</v>
      </c>
      <c r="F9" s="354">
        <v>3332</v>
      </c>
      <c r="G9" s="354"/>
      <c r="H9" s="354"/>
      <c r="I9" s="354"/>
      <c r="J9" s="354">
        <v>205272863</v>
      </c>
      <c r="K9" s="354" t="s">
        <v>489</v>
      </c>
    </row>
    <row r="10" spans="1:11" ht="30" x14ac:dyDescent="0.2">
      <c r="A10" s="353">
        <v>2</v>
      </c>
      <c r="B10" s="354" t="s">
        <v>490</v>
      </c>
      <c r="C10" s="354" t="s">
        <v>487</v>
      </c>
      <c r="D10" s="354" t="s">
        <v>491</v>
      </c>
      <c r="E10" s="354">
        <v>75.989999999999995</v>
      </c>
      <c r="F10" s="354">
        <v>942</v>
      </c>
      <c r="G10" s="354"/>
      <c r="H10" s="354"/>
      <c r="I10" s="354"/>
      <c r="J10" s="354">
        <v>203836233</v>
      </c>
      <c r="K10" s="354" t="s">
        <v>492</v>
      </c>
    </row>
    <row r="11" spans="1:11" ht="45" x14ac:dyDescent="0.2">
      <c r="A11" s="353">
        <v>3</v>
      </c>
      <c r="B11" s="354" t="s">
        <v>493</v>
      </c>
      <c r="C11" s="354" t="s">
        <v>487</v>
      </c>
      <c r="D11" s="354" t="s">
        <v>494</v>
      </c>
      <c r="E11" s="354">
        <v>150</v>
      </c>
      <c r="F11" s="354">
        <v>520</v>
      </c>
      <c r="G11" s="354"/>
      <c r="H11" s="354"/>
      <c r="I11" s="354"/>
      <c r="J11" s="354">
        <v>208147423</v>
      </c>
      <c r="K11" s="354" t="s">
        <v>495</v>
      </c>
    </row>
    <row r="12" spans="1:11" ht="30" x14ac:dyDescent="0.2">
      <c r="A12" s="353">
        <v>4</v>
      </c>
      <c r="B12" s="354" t="s">
        <v>496</v>
      </c>
      <c r="C12" s="354" t="s">
        <v>487</v>
      </c>
      <c r="D12" s="354" t="s">
        <v>497</v>
      </c>
      <c r="E12" s="354">
        <v>100</v>
      </c>
      <c r="F12" s="354">
        <v>1000</v>
      </c>
      <c r="G12" s="354"/>
      <c r="H12" s="354"/>
      <c r="I12" s="354"/>
      <c r="J12" s="354">
        <v>209437420</v>
      </c>
      <c r="K12" s="354" t="s">
        <v>498</v>
      </c>
    </row>
    <row r="13" spans="1:11" ht="195" x14ac:dyDescent="0.2">
      <c r="A13" s="353">
        <v>5</v>
      </c>
      <c r="B13" s="354" t="s">
        <v>499</v>
      </c>
      <c r="C13" s="354" t="s">
        <v>487</v>
      </c>
      <c r="D13" s="354" t="s">
        <v>500</v>
      </c>
      <c r="E13" s="354" t="s">
        <v>501</v>
      </c>
      <c r="F13" s="354">
        <v>3188</v>
      </c>
      <c r="G13" s="354"/>
      <c r="H13" s="354"/>
      <c r="I13" s="354"/>
      <c r="J13" s="354">
        <v>205296375</v>
      </c>
      <c r="K13" s="354" t="s">
        <v>502</v>
      </c>
    </row>
    <row r="14" spans="1:11" ht="30" x14ac:dyDescent="0.2">
      <c r="A14" s="353">
        <v>6</v>
      </c>
      <c r="B14" s="354" t="s">
        <v>503</v>
      </c>
      <c r="C14" s="354" t="s">
        <v>487</v>
      </c>
      <c r="D14" s="354" t="s">
        <v>504</v>
      </c>
      <c r="E14" s="354">
        <v>174.45</v>
      </c>
      <c r="F14" s="354">
        <v>600</v>
      </c>
      <c r="G14" s="354">
        <v>61006005843</v>
      </c>
      <c r="H14" s="354" t="s">
        <v>505</v>
      </c>
      <c r="I14" s="354" t="s">
        <v>506</v>
      </c>
      <c r="J14" s="354"/>
      <c r="K14" s="354"/>
    </row>
    <row r="15" spans="1:11" ht="30" x14ac:dyDescent="0.2">
      <c r="A15" s="353">
        <v>7</v>
      </c>
      <c r="B15" s="354" t="s">
        <v>507</v>
      </c>
      <c r="C15" s="354" t="s">
        <v>487</v>
      </c>
      <c r="D15" s="354" t="s">
        <v>508</v>
      </c>
      <c r="E15" s="354">
        <v>94.1</v>
      </c>
      <c r="F15" s="354">
        <v>400</v>
      </c>
      <c r="G15" s="355"/>
      <c r="H15" s="354"/>
      <c r="I15" s="354"/>
      <c r="J15" s="354">
        <v>247001890</v>
      </c>
      <c r="K15" s="354" t="s">
        <v>509</v>
      </c>
    </row>
    <row r="16" spans="1:11" ht="30" x14ac:dyDescent="0.2">
      <c r="A16" s="353">
        <v>8</v>
      </c>
      <c r="B16" s="354" t="s">
        <v>510</v>
      </c>
      <c r="C16" s="354" t="s">
        <v>487</v>
      </c>
      <c r="D16" s="354" t="s">
        <v>508</v>
      </c>
      <c r="E16" s="354" t="s">
        <v>511</v>
      </c>
      <c r="F16" s="354">
        <v>350</v>
      </c>
      <c r="G16" s="354"/>
      <c r="H16" s="354"/>
      <c r="I16" s="354"/>
      <c r="J16" s="354">
        <v>246762061</v>
      </c>
      <c r="K16" s="354" t="s">
        <v>509</v>
      </c>
    </row>
    <row r="17" spans="1:11" ht="30" x14ac:dyDescent="0.2">
      <c r="A17" s="353">
        <v>9</v>
      </c>
      <c r="B17" s="354" t="s">
        <v>512</v>
      </c>
      <c r="C17" s="354" t="s">
        <v>487</v>
      </c>
      <c r="D17" s="354" t="s">
        <v>513</v>
      </c>
      <c r="E17" s="525">
        <v>44</v>
      </c>
      <c r="F17" s="354">
        <v>687.5</v>
      </c>
      <c r="G17" s="354">
        <v>61010003569</v>
      </c>
      <c r="H17" s="354" t="s">
        <v>514</v>
      </c>
      <c r="I17" s="354" t="s">
        <v>515</v>
      </c>
      <c r="J17" s="354"/>
      <c r="K17" s="354"/>
    </row>
    <row r="18" spans="1:11" ht="30" x14ac:dyDescent="0.2">
      <c r="A18" s="353">
        <v>10</v>
      </c>
      <c r="B18" s="525" t="s">
        <v>516</v>
      </c>
      <c r="C18" s="354" t="s">
        <v>487</v>
      </c>
      <c r="D18" s="525" t="s">
        <v>513</v>
      </c>
      <c r="E18" s="354">
        <v>212.42</v>
      </c>
      <c r="F18" s="354">
        <v>600</v>
      </c>
      <c r="G18" s="354">
        <v>1028001553</v>
      </c>
      <c r="H18" s="354" t="s">
        <v>517</v>
      </c>
      <c r="I18" s="354" t="s">
        <v>518</v>
      </c>
      <c r="J18" s="354"/>
      <c r="K18" s="354"/>
    </row>
    <row r="19" spans="1:11" ht="30" x14ac:dyDescent="0.2">
      <c r="A19" s="353">
        <v>11</v>
      </c>
      <c r="B19" s="354" t="s">
        <v>519</v>
      </c>
      <c r="C19" s="354" t="s">
        <v>487</v>
      </c>
      <c r="D19" s="354" t="s">
        <v>497</v>
      </c>
      <c r="E19" s="354"/>
      <c r="F19" s="526">
        <v>1250</v>
      </c>
      <c r="G19" s="354" t="s">
        <v>520</v>
      </c>
      <c r="H19" s="354" t="s">
        <v>514</v>
      </c>
      <c r="I19" s="354" t="s">
        <v>521</v>
      </c>
      <c r="J19" s="354"/>
      <c r="K19" s="354"/>
    </row>
    <row r="20" spans="1:11" ht="45" x14ac:dyDescent="0.2">
      <c r="A20" s="353">
        <v>12</v>
      </c>
      <c r="B20" s="354" t="s">
        <v>522</v>
      </c>
      <c r="C20" s="354" t="s">
        <v>487</v>
      </c>
      <c r="D20" s="354" t="s">
        <v>523</v>
      </c>
      <c r="E20" s="354">
        <v>59.6</v>
      </c>
      <c r="F20" s="354">
        <v>185</v>
      </c>
      <c r="G20" s="355"/>
      <c r="H20" s="354"/>
      <c r="I20" s="354"/>
      <c r="J20" s="354">
        <v>215609544</v>
      </c>
      <c r="K20" s="354" t="s">
        <v>509</v>
      </c>
    </row>
    <row r="21" spans="1:11" ht="30" x14ac:dyDescent="0.2">
      <c r="A21" s="353">
        <v>13</v>
      </c>
      <c r="B21" s="354" t="s">
        <v>524</v>
      </c>
      <c r="C21" s="354" t="s">
        <v>487</v>
      </c>
      <c r="D21" s="354" t="s">
        <v>497</v>
      </c>
      <c r="E21" s="354"/>
      <c r="F21" s="354">
        <v>125</v>
      </c>
      <c r="G21" s="354" t="s">
        <v>525</v>
      </c>
      <c r="H21" s="354" t="s">
        <v>514</v>
      </c>
      <c r="I21" s="354" t="s">
        <v>526</v>
      </c>
      <c r="J21" s="354"/>
      <c r="K21" s="354"/>
    </row>
    <row r="22" spans="1:11" ht="30" x14ac:dyDescent="0.2">
      <c r="A22" s="353">
        <v>14</v>
      </c>
      <c r="B22" s="354" t="s">
        <v>527</v>
      </c>
      <c r="C22" s="354" t="s">
        <v>487</v>
      </c>
      <c r="D22" s="354" t="s">
        <v>528</v>
      </c>
      <c r="E22" s="354">
        <v>65.5</v>
      </c>
      <c r="F22" s="354">
        <v>250</v>
      </c>
      <c r="G22" s="354"/>
      <c r="H22" s="354"/>
      <c r="I22" s="354"/>
      <c r="J22" s="527">
        <v>225064471</v>
      </c>
      <c r="K22" s="354" t="s">
        <v>509</v>
      </c>
    </row>
    <row r="23" spans="1:11" ht="30" x14ac:dyDescent="0.2">
      <c r="A23" s="353">
        <v>15</v>
      </c>
      <c r="B23" s="354" t="s">
        <v>529</v>
      </c>
      <c r="C23" s="354" t="s">
        <v>487</v>
      </c>
      <c r="D23" s="354" t="s">
        <v>530</v>
      </c>
      <c r="E23" s="354" t="s">
        <v>531</v>
      </c>
      <c r="F23" s="354">
        <v>490</v>
      </c>
      <c r="G23" s="354">
        <v>230087045</v>
      </c>
      <c r="H23" s="354"/>
      <c r="I23" s="354"/>
      <c r="J23" s="354">
        <v>230087045</v>
      </c>
      <c r="K23" s="354" t="s">
        <v>509</v>
      </c>
    </row>
    <row r="24" spans="1:11" ht="30" x14ac:dyDescent="0.2">
      <c r="A24" s="353">
        <v>16</v>
      </c>
      <c r="B24" s="354" t="s">
        <v>532</v>
      </c>
      <c r="C24" s="354" t="s">
        <v>487</v>
      </c>
      <c r="D24" s="354" t="s">
        <v>533</v>
      </c>
      <c r="E24" s="354">
        <v>108.86</v>
      </c>
      <c r="F24" s="354">
        <v>375</v>
      </c>
      <c r="G24" s="354" t="s">
        <v>534</v>
      </c>
      <c r="H24" s="354" t="s">
        <v>535</v>
      </c>
      <c r="I24" s="354" t="s">
        <v>536</v>
      </c>
      <c r="J24" s="354"/>
      <c r="K24" s="354"/>
    </row>
    <row r="25" spans="1:11" ht="30" x14ac:dyDescent="0.2">
      <c r="A25" s="353">
        <v>17</v>
      </c>
      <c r="B25" s="354" t="s">
        <v>537</v>
      </c>
      <c r="C25" s="354" t="s">
        <v>487</v>
      </c>
      <c r="D25" s="354" t="s">
        <v>538</v>
      </c>
      <c r="E25" s="354">
        <v>132</v>
      </c>
      <c r="F25" s="354">
        <v>450</v>
      </c>
      <c r="G25" s="354"/>
      <c r="H25" s="354"/>
      <c r="I25" s="354"/>
      <c r="J25" s="354">
        <v>238769025</v>
      </c>
      <c r="K25" s="354" t="s">
        <v>509</v>
      </c>
    </row>
    <row r="26" spans="1:11" ht="30" x14ac:dyDescent="0.2">
      <c r="A26" s="353">
        <v>18</v>
      </c>
      <c r="B26" s="354" t="s">
        <v>539</v>
      </c>
      <c r="C26" s="354" t="s">
        <v>487</v>
      </c>
      <c r="D26" s="354" t="s">
        <v>540</v>
      </c>
      <c r="E26" s="354">
        <v>130</v>
      </c>
      <c r="F26" s="354">
        <v>300</v>
      </c>
      <c r="G26" s="354"/>
      <c r="H26" s="354"/>
      <c r="I26" s="354"/>
      <c r="J26" s="354">
        <v>239402703</v>
      </c>
      <c r="K26" s="354" t="s">
        <v>541</v>
      </c>
    </row>
    <row r="27" spans="1:11" ht="30" x14ac:dyDescent="0.2">
      <c r="A27" s="353">
        <v>19</v>
      </c>
      <c r="B27" s="525" t="s">
        <v>542</v>
      </c>
      <c r="C27" s="354" t="s">
        <v>487</v>
      </c>
      <c r="D27" s="525" t="s">
        <v>543</v>
      </c>
      <c r="E27" s="528">
        <v>64</v>
      </c>
      <c r="F27" s="354">
        <v>250</v>
      </c>
      <c r="G27" s="354"/>
      <c r="H27" s="354"/>
      <c r="I27" s="354"/>
      <c r="J27" s="354">
        <v>221229144</v>
      </c>
      <c r="K27" s="354" t="s">
        <v>544</v>
      </c>
    </row>
    <row r="28" spans="1:11" ht="30" x14ac:dyDescent="0.2">
      <c r="A28" s="353">
        <v>20</v>
      </c>
      <c r="B28" s="525" t="s">
        <v>545</v>
      </c>
      <c r="C28" s="354" t="s">
        <v>487</v>
      </c>
      <c r="D28" s="525" t="s">
        <v>546</v>
      </c>
      <c r="E28" s="528">
        <v>44.8</v>
      </c>
      <c r="F28" s="354">
        <v>250</v>
      </c>
      <c r="G28" s="354" t="s">
        <v>547</v>
      </c>
      <c r="H28" s="354" t="s">
        <v>548</v>
      </c>
      <c r="I28" s="354" t="s">
        <v>518</v>
      </c>
      <c r="J28" s="354"/>
      <c r="K28" s="354"/>
    </row>
    <row r="29" spans="1:11" ht="30" x14ac:dyDescent="0.2">
      <c r="A29" s="353">
        <v>21</v>
      </c>
      <c r="B29" s="354" t="s">
        <v>549</v>
      </c>
      <c r="C29" s="354" t="s">
        <v>487</v>
      </c>
      <c r="D29" s="354" t="s">
        <v>550</v>
      </c>
      <c r="E29" s="354">
        <v>60.2</v>
      </c>
      <c r="F29" s="354">
        <v>150</v>
      </c>
      <c r="G29" s="354"/>
      <c r="H29" s="354"/>
      <c r="I29" s="354"/>
      <c r="J29" s="354">
        <v>243570989</v>
      </c>
      <c r="K29" s="354" t="s">
        <v>509</v>
      </c>
    </row>
    <row r="30" spans="1:11" ht="30" x14ac:dyDescent="0.2">
      <c r="A30" s="353">
        <v>22</v>
      </c>
      <c r="B30" s="354" t="s">
        <v>551</v>
      </c>
      <c r="C30" s="354" t="s">
        <v>487</v>
      </c>
      <c r="D30" s="354" t="s">
        <v>552</v>
      </c>
      <c r="E30" s="525" t="s">
        <v>553</v>
      </c>
      <c r="F30" s="354">
        <v>750</v>
      </c>
      <c r="G30" s="354" t="s">
        <v>554</v>
      </c>
      <c r="H30" s="354" t="s">
        <v>555</v>
      </c>
      <c r="I30" s="354" t="s">
        <v>556</v>
      </c>
      <c r="J30" s="354"/>
      <c r="K30" s="354"/>
    </row>
    <row r="31" spans="1:11" ht="30" x14ac:dyDescent="0.2">
      <c r="A31" s="353">
        <v>23</v>
      </c>
      <c r="B31" s="354" t="s">
        <v>557</v>
      </c>
      <c r="C31" s="354" t="s">
        <v>487</v>
      </c>
      <c r="D31" s="354" t="s">
        <v>497</v>
      </c>
      <c r="E31" s="354"/>
      <c r="F31" s="354">
        <v>375</v>
      </c>
      <c r="G31" s="354" t="s">
        <v>558</v>
      </c>
      <c r="H31" s="354" t="s">
        <v>559</v>
      </c>
      <c r="I31" s="354" t="s">
        <v>560</v>
      </c>
      <c r="J31" s="354"/>
      <c r="K31" s="354"/>
    </row>
    <row r="32" spans="1:11" ht="45" x14ac:dyDescent="0.2">
      <c r="A32" s="353">
        <v>24</v>
      </c>
      <c r="B32" s="354" t="s">
        <v>561</v>
      </c>
      <c r="C32" s="354" t="s">
        <v>487</v>
      </c>
      <c r="D32" s="354" t="s">
        <v>562</v>
      </c>
      <c r="E32" s="354">
        <v>56</v>
      </c>
      <c r="F32" s="354">
        <v>250</v>
      </c>
      <c r="G32" s="354"/>
      <c r="H32" s="354"/>
      <c r="I32" s="354"/>
      <c r="J32" s="354">
        <v>244688600</v>
      </c>
      <c r="K32" s="354" t="s">
        <v>563</v>
      </c>
    </row>
    <row r="33" spans="1:11" ht="30" x14ac:dyDescent="0.2">
      <c r="A33" s="353">
        <v>25</v>
      </c>
      <c r="B33" s="354" t="s">
        <v>1246</v>
      </c>
      <c r="C33" s="354" t="s">
        <v>487</v>
      </c>
      <c r="D33" s="354" t="s">
        <v>1247</v>
      </c>
      <c r="E33" s="354">
        <v>22.5</v>
      </c>
      <c r="F33" s="354">
        <v>375</v>
      </c>
      <c r="G33" s="354">
        <v>48001002406</v>
      </c>
      <c r="H33" s="354" t="s">
        <v>1248</v>
      </c>
      <c r="I33" s="354" t="s">
        <v>1249</v>
      </c>
      <c r="J33" s="354"/>
      <c r="K33" s="354"/>
    </row>
    <row r="34" spans="1:11" ht="30" x14ac:dyDescent="0.2">
      <c r="A34" s="353">
        <v>26</v>
      </c>
      <c r="B34" s="354" t="s">
        <v>564</v>
      </c>
      <c r="C34" s="354" t="s">
        <v>487</v>
      </c>
      <c r="D34" s="354" t="s">
        <v>565</v>
      </c>
      <c r="E34" s="354">
        <v>50</v>
      </c>
      <c r="F34" s="354">
        <v>437.5</v>
      </c>
      <c r="G34" s="354"/>
      <c r="H34" s="354"/>
      <c r="I34" s="354"/>
      <c r="J34" s="356" t="s">
        <v>566</v>
      </c>
      <c r="K34" s="354" t="s">
        <v>567</v>
      </c>
    </row>
    <row r="35" spans="1:11" ht="45" x14ac:dyDescent="0.2">
      <c r="A35" s="353">
        <v>27</v>
      </c>
      <c r="B35" s="354" t="s">
        <v>568</v>
      </c>
      <c r="C35" s="354" t="s">
        <v>487</v>
      </c>
      <c r="D35" s="354" t="s">
        <v>569</v>
      </c>
      <c r="E35" s="354">
        <v>46.42</v>
      </c>
      <c r="F35" s="354">
        <v>180</v>
      </c>
      <c r="G35" s="354"/>
      <c r="H35" s="354"/>
      <c r="I35" s="354"/>
      <c r="J35" s="354">
        <v>244688600</v>
      </c>
      <c r="K35" s="354" t="s">
        <v>570</v>
      </c>
    </row>
    <row r="36" spans="1:11" ht="30" x14ac:dyDescent="0.2">
      <c r="A36" s="353">
        <v>28</v>
      </c>
      <c r="B36" s="525" t="s">
        <v>571</v>
      </c>
      <c r="C36" s="354" t="s">
        <v>487</v>
      </c>
      <c r="D36" s="525" t="s">
        <v>572</v>
      </c>
      <c r="E36" s="354"/>
      <c r="F36" s="354">
        <v>300</v>
      </c>
      <c r="G36" s="354"/>
      <c r="H36" s="354"/>
      <c r="I36" s="354"/>
      <c r="J36" s="354">
        <v>222438271</v>
      </c>
      <c r="K36" s="354" t="s">
        <v>573</v>
      </c>
    </row>
    <row r="37" spans="1:11" ht="45" x14ac:dyDescent="0.2">
      <c r="A37" s="353">
        <v>29</v>
      </c>
      <c r="B37" s="354" t="s">
        <v>574</v>
      </c>
      <c r="C37" s="354" t="s">
        <v>487</v>
      </c>
      <c r="D37" s="354" t="s">
        <v>575</v>
      </c>
      <c r="E37" s="354">
        <v>108</v>
      </c>
      <c r="F37" s="354">
        <v>687.5</v>
      </c>
      <c r="G37" s="354" t="s">
        <v>576</v>
      </c>
      <c r="H37" s="354" t="s">
        <v>577</v>
      </c>
      <c r="I37" s="354" t="s">
        <v>578</v>
      </c>
      <c r="J37" s="354"/>
      <c r="K37" s="354"/>
    </row>
    <row r="38" spans="1:11" ht="45" x14ac:dyDescent="0.2">
      <c r="A38" s="353">
        <v>30</v>
      </c>
      <c r="B38" s="354" t="s">
        <v>579</v>
      </c>
      <c r="C38" s="354" t="s">
        <v>487</v>
      </c>
      <c r="D38" s="354" t="s">
        <v>580</v>
      </c>
      <c r="E38" s="354">
        <v>50</v>
      </c>
      <c r="F38" s="354">
        <v>148</v>
      </c>
      <c r="G38" s="354"/>
      <c r="H38" s="354"/>
      <c r="I38" s="354"/>
      <c r="J38" s="354">
        <v>203836233</v>
      </c>
      <c r="K38" s="354" t="s">
        <v>581</v>
      </c>
    </row>
    <row r="39" spans="1:11" ht="45" x14ac:dyDescent="0.2">
      <c r="A39" s="353">
        <v>31</v>
      </c>
      <c r="B39" s="354" t="s">
        <v>582</v>
      </c>
      <c r="C39" s="354" t="s">
        <v>487</v>
      </c>
      <c r="D39" s="354" t="s">
        <v>583</v>
      </c>
      <c r="E39" s="354">
        <v>76</v>
      </c>
      <c r="F39" s="354">
        <v>228</v>
      </c>
      <c r="G39" s="354"/>
      <c r="H39" s="354"/>
      <c r="I39" s="354"/>
      <c r="J39" s="354">
        <v>204566978</v>
      </c>
      <c r="K39" s="354" t="s">
        <v>584</v>
      </c>
    </row>
    <row r="40" spans="1:11" ht="30" x14ac:dyDescent="0.2">
      <c r="A40" s="353">
        <v>32</v>
      </c>
      <c r="B40" s="354" t="s">
        <v>1250</v>
      </c>
      <c r="C40" s="354" t="s">
        <v>487</v>
      </c>
      <c r="D40" s="525" t="s">
        <v>1251</v>
      </c>
      <c r="E40" s="354">
        <v>231.37</v>
      </c>
      <c r="F40" s="354">
        <v>250</v>
      </c>
      <c r="G40" s="355">
        <v>9001002649</v>
      </c>
      <c r="H40" s="354" t="s">
        <v>1252</v>
      </c>
      <c r="I40" s="354" t="s">
        <v>1253</v>
      </c>
      <c r="J40" s="354"/>
      <c r="K40" s="354"/>
    </row>
    <row r="41" spans="1:11" ht="30" x14ac:dyDescent="0.2">
      <c r="A41" s="353">
        <v>33</v>
      </c>
      <c r="B41" s="525" t="s">
        <v>585</v>
      </c>
      <c r="C41" s="354" t="s">
        <v>487</v>
      </c>
      <c r="D41" s="354" t="s">
        <v>497</v>
      </c>
      <c r="E41" s="354">
        <v>67</v>
      </c>
      <c r="F41" s="354">
        <v>312.5</v>
      </c>
      <c r="G41" s="354" t="s">
        <v>586</v>
      </c>
      <c r="H41" s="354" t="s">
        <v>587</v>
      </c>
      <c r="I41" s="354" t="s">
        <v>588</v>
      </c>
      <c r="J41" s="354"/>
      <c r="K41" s="354"/>
    </row>
    <row r="42" spans="1:11" ht="30" x14ac:dyDescent="0.2">
      <c r="A42" s="353">
        <v>34</v>
      </c>
      <c r="B42" s="525" t="s">
        <v>589</v>
      </c>
      <c r="C42" s="354" t="s">
        <v>487</v>
      </c>
      <c r="D42" s="529" t="s">
        <v>590</v>
      </c>
      <c r="E42" s="354">
        <v>96</v>
      </c>
      <c r="F42" s="354">
        <v>200</v>
      </c>
      <c r="G42" s="354" t="s">
        <v>591</v>
      </c>
      <c r="H42" s="354" t="s">
        <v>592</v>
      </c>
      <c r="I42" s="354" t="s">
        <v>593</v>
      </c>
      <c r="J42" s="354"/>
      <c r="K42" s="354"/>
    </row>
    <row r="43" spans="1:11" ht="30" x14ac:dyDescent="0.2">
      <c r="A43" s="353">
        <v>35</v>
      </c>
      <c r="B43" s="525" t="s">
        <v>594</v>
      </c>
      <c r="C43" s="354" t="s">
        <v>487</v>
      </c>
      <c r="D43" s="354" t="s">
        <v>497</v>
      </c>
      <c r="E43" s="354"/>
      <c r="F43" s="354">
        <v>400</v>
      </c>
      <c r="G43" s="530" t="s">
        <v>595</v>
      </c>
      <c r="H43" s="531" t="s">
        <v>596</v>
      </c>
      <c r="I43" s="357" t="s">
        <v>597</v>
      </c>
      <c r="J43" s="354"/>
      <c r="K43" s="354"/>
    </row>
    <row r="44" spans="1:11" ht="45" x14ac:dyDescent="0.2">
      <c r="A44" s="353">
        <v>36</v>
      </c>
      <c r="B44" s="354" t="s">
        <v>598</v>
      </c>
      <c r="C44" s="354" t="s">
        <v>487</v>
      </c>
      <c r="D44" s="354" t="s">
        <v>497</v>
      </c>
      <c r="E44" s="354"/>
      <c r="F44" s="354">
        <v>850</v>
      </c>
      <c r="G44" s="354" t="s">
        <v>599</v>
      </c>
      <c r="H44" s="354" t="s">
        <v>600</v>
      </c>
      <c r="I44" s="354" t="s">
        <v>601</v>
      </c>
      <c r="J44" s="354"/>
      <c r="K44" s="354"/>
    </row>
    <row r="45" spans="1:11" ht="30" x14ac:dyDescent="0.2">
      <c r="A45" s="353">
        <v>37</v>
      </c>
      <c r="B45" s="354" t="s">
        <v>602</v>
      </c>
      <c r="C45" s="354" t="s">
        <v>487</v>
      </c>
      <c r="D45" s="354" t="s">
        <v>603</v>
      </c>
      <c r="E45" s="354"/>
      <c r="F45" s="354">
        <v>500</v>
      </c>
      <c r="G45" s="527"/>
      <c r="H45" s="532"/>
      <c r="I45" s="354"/>
      <c r="J45" s="354">
        <v>424066352</v>
      </c>
      <c r="K45" s="354" t="s">
        <v>604</v>
      </c>
    </row>
    <row r="46" spans="1:11" ht="30" x14ac:dyDescent="0.2">
      <c r="A46" s="353">
        <v>38</v>
      </c>
      <c r="B46" s="354" t="s">
        <v>605</v>
      </c>
      <c r="C46" s="354" t="s">
        <v>487</v>
      </c>
      <c r="D46" s="354" t="s">
        <v>606</v>
      </c>
      <c r="E46" s="354"/>
      <c r="F46" s="354">
        <v>250</v>
      </c>
      <c r="G46" s="354" t="s">
        <v>607</v>
      </c>
      <c r="H46" s="354" t="s">
        <v>608</v>
      </c>
      <c r="I46" s="354" t="s">
        <v>609</v>
      </c>
      <c r="J46" s="354"/>
      <c r="K46" s="354"/>
    </row>
    <row r="47" spans="1:11" ht="30" x14ac:dyDescent="0.2">
      <c r="A47" s="353">
        <v>39</v>
      </c>
      <c r="B47" s="354" t="s">
        <v>610</v>
      </c>
      <c r="C47" s="354" t="s">
        <v>487</v>
      </c>
      <c r="D47" s="354" t="s">
        <v>611</v>
      </c>
      <c r="E47" s="354">
        <v>95</v>
      </c>
      <c r="F47" s="354">
        <v>665</v>
      </c>
      <c r="G47" s="354" t="s">
        <v>612</v>
      </c>
      <c r="H47" s="533" t="s">
        <v>613</v>
      </c>
      <c r="I47" s="354" t="s">
        <v>614</v>
      </c>
      <c r="J47" s="354"/>
      <c r="K47" s="354"/>
    </row>
    <row r="48" spans="1:11" ht="30" x14ac:dyDescent="0.2">
      <c r="A48" s="353">
        <v>40</v>
      </c>
      <c r="B48" s="354" t="s">
        <v>615</v>
      </c>
      <c r="C48" s="354" t="s">
        <v>487</v>
      </c>
      <c r="D48" s="354" t="s">
        <v>616</v>
      </c>
      <c r="E48" s="354">
        <v>46</v>
      </c>
      <c r="F48" s="354">
        <v>420</v>
      </c>
      <c r="G48" s="527"/>
      <c r="H48" s="532"/>
      <c r="I48" s="354"/>
      <c r="J48" s="354">
        <v>226161961</v>
      </c>
      <c r="K48" s="354" t="s">
        <v>509</v>
      </c>
    </row>
    <row r="49" spans="1:11" ht="45" x14ac:dyDescent="0.2">
      <c r="A49" s="353">
        <v>41</v>
      </c>
      <c r="B49" s="354" t="s">
        <v>617</v>
      </c>
      <c r="C49" s="354" t="s">
        <v>487</v>
      </c>
      <c r="D49" s="354" t="s">
        <v>618</v>
      </c>
      <c r="E49" s="354">
        <v>156</v>
      </c>
      <c r="F49" s="354">
        <v>500</v>
      </c>
      <c r="G49" s="354"/>
      <c r="H49" s="354"/>
      <c r="I49" s="354"/>
      <c r="J49" s="354">
        <v>225359046</v>
      </c>
      <c r="K49" s="354" t="s">
        <v>619</v>
      </c>
    </row>
    <row r="50" spans="1:11" ht="30" x14ac:dyDescent="0.2">
      <c r="A50" s="353">
        <v>42</v>
      </c>
      <c r="B50" s="354" t="s">
        <v>620</v>
      </c>
      <c r="C50" s="354" t="s">
        <v>487</v>
      </c>
      <c r="D50" s="354" t="s">
        <v>497</v>
      </c>
      <c r="E50" s="354">
        <v>110</v>
      </c>
      <c r="F50" s="354">
        <v>375</v>
      </c>
      <c r="G50" s="530" t="s">
        <v>621</v>
      </c>
      <c r="H50" s="533" t="s">
        <v>622</v>
      </c>
      <c r="I50" s="354" t="s">
        <v>623</v>
      </c>
      <c r="J50" s="354"/>
      <c r="K50" s="354"/>
    </row>
    <row r="51" spans="1:11" ht="30" x14ac:dyDescent="0.2">
      <c r="A51" s="353">
        <v>43</v>
      </c>
      <c r="B51" s="354" t="s">
        <v>624</v>
      </c>
      <c r="C51" s="354" t="s">
        <v>487</v>
      </c>
      <c r="D51" s="354" t="s">
        <v>497</v>
      </c>
      <c r="E51" s="354"/>
      <c r="F51" s="354">
        <v>312.5</v>
      </c>
      <c r="G51" s="354" t="s">
        <v>625</v>
      </c>
      <c r="H51" s="354" t="s">
        <v>626</v>
      </c>
      <c r="I51" s="354" t="s">
        <v>627</v>
      </c>
      <c r="J51" s="354"/>
      <c r="K51" s="354"/>
    </row>
    <row r="52" spans="1:11" ht="30" x14ac:dyDescent="0.2">
      <c r="A52" s="353">
        <v>44</v>
      </c>
      <c r="B52" s="354" t="s">
        <v>628</v>
      </c>
      <c r="C52" s="354" t="s">
        <v>487</v>
      </c>
      <c r="D52" s="354" t="s">
        <v>629</v>
      </c>
      <c r="E52" s="354">
        <v>48</v>
      </c>
      <c r="F52" s="354">
        <v>300</v>
      </c>
      <c r="G52" s="354"/>
      <c r="H52" s="354"/>
      <c r="I52" s="354"/>
      <c r="J52" s="354">
        <v>228926062</v>
      </c>
      <c r="K52" s="354" t="s">
        <v>630</v>
      </c>
    </row>
    <row r="53" spans="1:11" ht="30" x14ac:dyDescent="0.2">
      <c r="A53" s="353">
        <v>45</v>
      </c>
      <c r="B53" s="354" t="s">
        <v>631</v>
      </c>
      <c r="C53" s="354" t="s">
        <v>487</v>
      </c>
      <c r="D53" s="354" t="s">
        <v>632</v>
      </c>
      <c r="E53" s="354">
        <v>30.74</v>
      </c>
      <c r="F53" s="354">
        <v>500</v>
      </c>
      <c r="G53" s="354" t="s">
        <v>633</v>
      </c>
      <c r="H53" s="354" t="s">
        <v>634</v>
      </c>
      <c r="I53" s="354" t="s">
        <v>635</v>
      </c>
      <c r="J53" s="354"/>
      <c r="K53" s="354"/>
    </row>
    <row r="54" spans="1:11" ht="41.25" customHeight="1" x14ac:dyDescent="0.2">
      <c r="A54" s="353">
        <v>46</v>
      </c>
      <c r="B54" s="354" t="s">
        <v>636</v>
      </c>
      <c r="C54" s="354" t="s">
        <v>487</v>
      </c>
      <c r="D54" s="354" t="s">
        <v>546</v>
      </c>
      <c r="E54" s="354">
        <v>77</v>
      </c>
      <c r="F54" s="354">
        <v>660</v>
      </c>
      <c r="G54" s="354" t="s">
        <v>637</v>
      </c>
      <c r="H54" s="354" t="s">
        <v>638</v>
      </c>
      <c r="I54" s="354" t="s">
        <v>639</v>
      </c>
      <c r="J54" s="354"/>
      <c r="K54" s="354"/>
    </row>
    <row r="55" spans="1:11" ht="41.25" customHeight="1" x14ac:dyDescent="0.2">
      <c r="A55" s="353">
        <v>47</v>
      </c>
      <c r="B55" s="354" t="s">
        <v>1172</v>
      </c>
      <c r="C55" s="354" t="s">
        <v>487</v>
      </c>
      <c r="D55" s="525" t="s">
        <v>1173</v>
      </c>
      <c r="E55" s="354"/>
      <c r="F55" s="354">
        <v>250</v>
      </c>
      <c r="G55" s="354" t="s">
        <v>1174</v>
      </c>
      <c r="H55" s="354" t="s">
        <v>970</v>
      </c>
      <c r="I55" s="354" t="s">
        <v>1175</v>
      </c>
      <c r="J55" s="354"/>
      <c r="K55" s="354"/>
    </row>
    <row r="56" spans="1:11" ht="55.5" customHeight="1" x14ac:dyDescent="0.2">
      <c r="A56" s="353">
        <v>48</v>
      </c>
      <c r="B56" s="354" t="s">
        <v>640</v>
      </c>
      <c r="C56" s="354" t="s">
        <v>487</v>
      </c>
      <c r="D56" s="354" t="s">
        <v>641</v>
      </c>
      <c r="E56" s="354">
        <v>60</v>
      </c>
      <c r="F56" s="354">
        <v>375</v>
      </c>
      <c r="G56" s="354" t="s">
        <v>642</v>
      </c>
      <c r="H56" s="354" t="s">
        <v>587</v>
      </c>
      <c r="I56" s="354" t="s">
        <v>643</v>
      </c>
      <c r="J56" s="354"/>
      <c r="K56" s="354"/>
    </row>
    <row r="57" spans="1:11" ht="52.5" customHeight="1" x14ac:dyDescent="0.2">
      <c r="A57" s="353">
        <v>49</v>
      </c>
      <c r="B57" s="354" t="s">
        <v>645</v>
      </c>
      <c r="C57" s="354" t="s">
        <v>487</v>
      </c>
      <c r="D57" s="354" t="s">
        <v>646</v>
      </c>
      <c r="E57" s="354">
        <v>100</v>
      </c>
      <c r="F57" s="354">
        <v>150</v>
      </c>
      <c r="G57" s="527"/>
      <c r="H57" s="532"/>
      <c r="I57" s="354"/>
      <c r="J57" s="354" t="s">
        <v>647</v>
      </c>
      <c r="K57" s="354" t="s">
        <v>644</v>
      </c>
    </row>
    <row r="58" spans="1:11" ht="51" customHeight="1" x14ac:dyDescent="0.2">
      <c r="A58" s="353">
        <v>50</v>
      </c>
      <c r="B58" s="354" t="s">
        <v>648</v>
      </c>
      <c r="C58" s="354" t="s">
        <v>487</v>
      </c>
      <c r="D58" s="354" t="s">
        <v>649</v>
      </c>
      <c r="E58" s="354">
        <v>128.19999999999999</v>
      </c>
      <c r="F58" s="354">
        <v>250</v>
      </c>
      <c r="G58" s="527"/>
      <c r="H58" s="532"/>
      <c r="I58" s="354"/>
      <c r="J58" s="354" t="s">
        <v>650</v>
      </c>
      <c r="K58" s="354" t="s">
        <v>651</v>
      </c>
    </row>
    <row r="59" spans="1:11" ht="30" x14ac:dyDescent="0.2">
      <c r="A59" s="353">
        <v>51</v>
      </c>
      <c r="B59" s="354" t="s">
        <v>652</v>
      </c>
      <c r="C59" s="354" t="s">
        <v>487</v>
      </c>
      <c r="D59" s="354" t="s">
        <v>653</v>
      </c>
      <c r="E59" s="354">
        <v>110</v>
      </c>
      <c r="F59" s="354">
        <v>400</v>
      </c>
      <c r="G59" s="527"/>
      <c r="H59" s="532"/>
      <c r="I59" s="354"/>
      <c r="J59" s="354" t="s">
        <v>654</v>
      </c>
      <c r="K59" s="534" t="s">
        <v>644</v>
      </c>
    </row>
    <row r="60" spans="1:11" ht="45" customHeight="1" x14ac:dyDescent="0.2">
      <c r="A60" s="353">
        <v>52</v>
      </c>
      <c r="B60" s="354" t="s">
        <v>655</v>
      </c>
      <c r="C60" s="354" t="s">
        <v>487</v>
      </c>
      <c r="D60" s="354" t="s">
        <v>656</v>
      </c>
      <c r="E60" s="354">
        <v>43.7</v>
      </c>
      <c r="F60" s="354">
        <v>375</v>
      </c>
      <c r="G60" s="530" t="s">
        <v>657</v>
      </c>
      <c r="H60" s="533" t="s">
        <v>658</v>
      </c>
      <c r="I60" s="354" t="s">
        <v>659</v>
      </c>
      <c r="J60" s="354"/>
      <c r="K60" s="354"/>
    </row>
    <row r="61" spans="1:11" ht="45" x14ac:dyDescent="0.2">
      <c r="A61" s="353">
        <v>53</v>
      </c>
      <c r="B61" s="354" t="s">
        <v>660</v>
      </c>
      <c r="C61" s="354" t="s">
        <v>487</v>
      </c>
      <c r="D61" s="354" t="s">
        <v>661</v>
      </c>
      <c r="E61" s="354">
        <v>51.2</v>
      </c>
      <c r="F61" s="354">
        <v>500</v>
      </c>
      <c r="G61" s="530" t="s">
        <v>662</v>
      </c>
      <c r="H61" s="533" t="s">
        <v>663</v>
      </c>
      <c r="I61" s="354" t="s">
        <v>664</v>
      </c>
      <c r="J61" s="354"/>
      <c r="K61" s="354"/>
    </row>
    <row r="62" spans="1:11" ht="30" x14ac:dyDescent="0.2">
      <c r="A62" s="353">
        <v>54</v>
      </c>
      <c r="B62" s="354" t="s">
        <v>1254</v>
      </c>
      <c r="C62" s="354" t="s">
        <v>487</v>
      </c>
      <c r="D62" s="354" t="s">
        <v>1255</v>
      </c>
      <c r="E62" s="354">
        <v>69.239999999999995</v>
      </c>
      <c r="F62" s="354">
        <v>500</v>
      </c>
      <c r="G62" s="535">
        <v>36001000355</v>
      </c>
      <c r="H62" s="533" t="s">
        <v>1256</v>
      </c>
      <c r="I62" s="354" t="s">
        <v>1257</v>
      </c>
      <c r="J62" s="354"/>
      <c r="K62" s="354"/>
    </row>
    <row r="63" spans="1:11" ht="30" x14ac:dyDescent="0.2">
      <c r="A63" s="353">
        <v>55</v>
      </c>
      <c r="B63" s="354" t="s">
        <v>665</v>
      </c>
      <c r="C63" s="354" t="s">
        <v>487</v>
      </c>
      <c r="D63" s="354" t="s">
        <v>666</v>
      </c>
      <c r="E63" s="354">
        <v>67.2</v>
      </c>
      <c r="F63" s="354">
        <v>375</v>
      </c>
      <c r="G63" s="530" t="s">
        <v>667</v>
      </c>
      <c r="H63" s="533" t="s">
        <v>668</v>
      </c>
      <c r="I63" s="354" t="s">
        <v>669</v>
      </c>
      <c r="J63" s="354"/>
      <c r="K63" s="354"/>
    </row>
    <row r="64" spans="1:11" ht="48.75" customHeight="1" x14ac:dyDescent="0.2">
      <c r="A64" s="353">
        <v>56</v>
      </c>
      <c r="B64" s="354" t="s">
        <v>670</v>
      </c>
      <c r="C64" s="354" t="s">
        <v>487</v>
      </c>
      <c r="D64" s="354" t="s">
        <v>671</v>
      </c>
      <c r="E64" s="354">
        <v>187</v>
      </c>
      <c r="F64" s="354">
        <v>311.67</v>
      </c>
      <c r="G64" s="527"/>
      <c r="H64" s="532"/>
      <c r="I64" s="354"/>
      <c r="J64" s="530" t="s">
        <v>672</v>
      </c>
      <c r="K64" s="534" t="s">
        <v>509</v>
      </c>
    </row>
    <row r="65" spans="1:11" ht="47.25" customHeight="1" x14ac:dyDescent="0.2">
      <c r="A65" s="353">
        <v>57</v>
      </c>
      <c r="B65" s="354" t="s">
        <v>673</v>
      </c>
      <c r="C65" s="354" t="s">
        <v>487</v>
      </c>
      <c r="D65" s="354" t="s">
        <v>497</v>
      </c>
      <c r="E65" s="354">
        <v>69.400000000000006</v>
      </c>
      <c r="F65" s="354">
        <v>250</v>
      </c>
      <c r="G65" s="354" t="s">
        <v>674</v>
      </c>
      <c r="H65" s="354" t="s">
        <v>675</v>
      </c>
      <c r="I65" s="354" t="s">
        <v>676</v>
      </c>
      <c r="J65" s="354"/>
      <c r="K65" s="354"/>
    </row>
    <row r="66" spans="1:11" x14ac:dyDescent="0.2">
      <c r="A66" s="384"/>
      <c r="B66" s="384"/>
      <c r="C66" s="384"/>
      <c r="D66" s="384"/>
      <c r="E66" s="384"/>
      <c r="F66" s="384"/>
      <c r="G66" s="384"/>
      <c r="H66" s="536"/>
      <c r="I66" s="384"/>
      <c r="J66" s="384"/>
      <c r="K66" s="384"/>
    </row>
    <row r="67" spans="1:11" x14ac:dyDescent="0.2">
      <c r="A67" s="384"/>
      <c r="B67" s="384"/>
      <c r="C67" s="384"/>
      <c r="D67" s="384"/>
      <c r="E67" s="384"/>
      <c r="F67" s="384"/>
      <c r="G67" s="384"/>
      <c r="H67" s="536"/>
      <c r="I67" s="384"/>
      <c r="J67" s="384"/>
      <c r="K67" s="384"/>
    </row>
    <row r="68" spans="1:11" x14ac:dyDescent="0.2">
      <c r="A68" s="358"/>
      <c r="B68" s="384"/>
      <c r="C68" s="384"/>
      <c r="D68" s="384"/>
      <c r="E68" s="384"/>
      <c r="F68" s="384"/>
      <c r="G68" s="384"/>
      <c r="H68" s="536"/>
      <c r="I68" s="384"/>
      <c r="J68" s="384"/>
      <c r="K68" s="384"/>
    </row>
    <row r="69" spans="1:11" ht="15" x14ac:dyDescent="0.3">
      <c r="A69" s="389"/>
      <c r="B69" s="414" t="s">
        <v>107</v>
      </c>
      <c r="C69" s="389"/>
      <c r="D69" s="389"/>
      <c r="E69" s="415"/>
      <c r="F69" s="389"/>
      <c r="G69" s="389"/>
      <c r="H69" s="537"/>
      <c r="I69" s="389"/>
      <c r="J69" s="389"/>
      <c r="K69" s="389"/>
    </row>
    <row r="70" spans="1:11" ht="15" x14ac:dyDescent="0.3">
      <c r="A70" s="389"/>
      <c r="B70" s="389"/>
      <c r="C70" s="597"/>
      <c r="D70" s="597"/>
      <c r="F70" s="417"/>
      <c r="G70" s="418"/>
    </row>
    <row r="71" spans="1:11" ht="15" x14ac:dyDescent="0.3">
      <c r="B71" s="389"/>
      <c r="C71" s="419" t="s">
        <v>271</v>
      </c>
      <c r="D71" s="389"/>
      <c r="F71" s="420" t="s">
        <v>276</v>
      </c>
    </row>
    <row r="72" spans="1:11" ht="15" x14ac:dyDescent="0.3">
      <c r="B72" s="389"/>
      <c r="C72" s="389"/>
      <c r="D72" s="389"/>
      <c r="F72" s="389" t="s">
        <v>272</v>
      </c>
    </row>
    <row r="73" spans="1:11" ht="15" x14ac:dyDescent="0.3">
      <c r="B73" s="389"/>
      <c r="C73" s="422" t="s">
        <v>140</v>
      </c>
    </row>
  </sheetData>
  <mergeCells count="3">
    <mergeCell ref="J2:K2"/>
    <mergeCell ref="A5:D5"/>
    <mergeCell ref="C70:D70"/>
  </mergeCells>
  <pageMargins left="0.7" right="0.7" top="0.75" bottom="0.75" header="0.3" footer="0.3"/>
  <pageSetup scale="59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zoomScaleSheetLayoutView="100" workbookViewId="0">
      <selection activeCell="K18" sqref="K18"/>
    </sheetView>
  </sheetViews>
  <sheetFormatPr defaultRowHeight="15" x14ac:dyDescent="0.2"/>
  <cols>
    <col min="1" max="1" width="5.85546875" style="581" customWidth="1"/>
    <col min="2" max="2" width="13.85546875" style="581" customWidth="1"/>
    <col min="3" max="3" width="21.5703125" style="586" customWidth="1"/>
    <col min="4" max="4" width="19.140625" style="581" customWidth="1"/>
    <col min="5" max="5" width="15.140625" style="581" customWidth="1"/>
    <col min="6" max="6" width="20.85546875" style="581" customWidth="1"/>
    <col min="7" max="7" width="23.85546875" style="581" customWidth="1"/>
    <col min="8" max="8" width="19" style="581" customWidth="1"/>
    <col min="9" max="9" width="21.140625" style="581" customWidth="1"/>
    <col min="10" max="10" width="17" style="581" customWidth="1"/>
    <col min="11" max="11" width="21.5703125" style="242" customWidth="1"/>
    <col min="12" max="12" width="24.42578125" style="242" customWidth="1"/>
    <col min="13" max="16384" width="9.140625" style="242"/>
  </cols>
  <sheetData>
    <row r="1" spans="1:13" customFormat="1" x14ac:dyDescent="0.2">
      <c r="A1" s="554"/>
      <c r="B1" s="555" t="s">
        <v>466</v>
      </c>
      <c r="C1" s="556"/>
      <c r="D1" s="557"/>
      <c r="E1" s="557"/>
      <c r="F1" s="557"/>
      <c r="G1" s="557"/>
      <c r="H1" s="557"/>
      <c r="I1" s="557"/>
      <c r="J1" s="557"/>
      <c r="K1" s="196"/>
      <c r="L1" s="114" t="s">
        <v>110</v>
      </c>
    </row>
    <row r="2" spans="1:13" customFormat="1" x14ac:dyDescent="0.2">
      <c r="A2" s="558"/>
      <c r="B2" s="558" t="s">
        <v>141</v>
      </c>
      <c r="C2" s="556"/>
      <c r="D2" s="557"/>
      <c r="E2" s="557"/>
      <c r="F2" s="557"/>
      <c r="G2" s="557"/>
      <c r="H2" s="557"/>
      <c r="I2" s="557"/>
      <c r="J2" s="557"/>
      <c r="K2" s="590" t="s">
        <v>1266</v>
      </c>
      <c r="L2" s="591"/>
    </row>
    <row r="3" spans="1:13" customFormat="1" ht="6" customHeight="1" x14ac:dyDescent="0.2">
      <c r="A3" s="557"/>
      <c r="B3" s="557"/>
      <c r="C3" s="556"/>
      <c r="D3" s="557"/>
      <c r="E3" s="557"/>
      <c r="F3" s="557"/>
      <c r="G3" s="557"/>
      <c r="H3" s="557"/>
      <c r="I3" s="557"/>
      <c r="J3" s="557"/>
      <c r="K3" s="193"/>
      <c r="L3" s="193"/>
      <c r="M3" s="242"/>
    </row>
    <row r="4" spans="1:13" customFormat="1" ht="5.25" customHeight="1" x14ac:dyDescent="0.3">
      <c r="A4" s="181"/>
      <c r="B4" s="112"/>
      <c r="C4" s="556"/>
      <c r="D4" s="181"/>
      <c r="E4" s="559"/>
      <c r="F4" s="560"/>
      <c r="G4" s="557"/>
      <c r="H4" s="557"/>
      <c r="I4" s="557"/>
      <c r="J4" s="557"/>
      <c r="K4" s="190"/>
      <c r="L4" s="190"/>
    </row>
    <row r="5" spans="1:13" ht="11.25" customHeight="1" x14ac:dyDescent="0.3">
      <c r="A5" s="561" t="str">
        <f>'[8]ფორმა N1'!D4</f>
        <v xml:space="preserve"> </v>
      </c>
      <c r="B5" s="112" t="s">
        <v>277</v>
      </c>
      <c r="C5" s="562"/>
      <c r="D5" s="563" t="s">
        <v>485</v>
      </c>
      <c r="E5" s="564"/>
      <c r="F5" s="565"/>
      <c r="G5" s="566"/>
      <c r="H5" s="566"/>
      <c r="I5" s="566"/>
      <c r="J5" s="566"/>
      <c r="K5" s="281"/>
      <c r="L5" s="280"/>
    </row>
    <row r="6" spans="1:13" customFormat="1" ht="3.75" customHeight="1" x14ac:dyDescent="0.2">
      <c r="A6" s="567"/>
      <c r="B6" s="567"/>
      <c r="C6" s="556"/>
      <c r="D6" s="568"/>
      <c r="E6" s="568"/>
      <c r="F6" s="557"/>
      <c r="G6" s="557"/>
      <c r="H6" s="557"/>
      <c r="I6" s="557"/>
      <c r="J6" s="557"/>
      <c r="K6" s="190"/>
      <c r="L6" s="190"/>
    </row>
    <row r="7" spans="1:13" customFormat="1" ht="60" x14ac:dyDescent="0.2">
      <c r="A7" s="569" t="s">
        <v>64</v>
      </c>
      <c r="B7" s="569" t="s">
        <v>251</v>
      </c>
      <c r="C7" s="570" t="s">
        <v>247</v>
      </c>
      <c r="D7" s="571" t="s">
        <v>248</v>
      </c>
      <c r="E7" s="571" t="s">
        <v>357</v>
      </c>
      <c r="F7" s="571" t="s">
        <v>250</v>
      </c>
      <c r="G7" s="571" t="s">
        <v>393</v>
      </c>
      <c r="H7" s="571" t="s">
        <v>395</v>
      </c>
      <c r="I7" s="571" t="s">
        <v>389</v>
      </c>
      <c r="J7" s="571" t="s">
        <v>390</v>
      </c>
      <c r="K7" s="571" t="s">
        <v>401</v>
      </c>
      <c r="L7" s="571" t="s">
        <v>391</v>
      </c>
    </row>
    <row r="8" spans="1:13" customFormat="1" x14ac:dyDescent="0.2">
      <c r="A8" s="569">
        <v>1</v>
      </c>
      <c r="B8" s="569">
        <v>2</v>
      </c>
      <c r="C8" s="570">
        <v>3</v>
      </c>
      <c r="D8" s="569">
        <v>4</v>
      </c>
      <c r="E8" s="571">
        <v>5</v>
      </c>
      <c r="F8" s="569">
        <v>6</v>
      </c>
      <c r="G8" s="571">
        <v>7</v>
      </c>
      <c r="H8" s="569">
        <v>8</v>
      </c>
      <c r="I8" s="569">
        <v>9</v>
      </c>
      <c r="J8" s="569">
        <v>10</v>
      </c>
      <c r="K8" s="571">
        <v>11</v>
      </c>
      <c r="L8" s="571">
        <v>12</v>
      </c>
    </row>
    <row r="9" spans="1:13" customFormat="1" ht="30" x14ac:dyDescent="0.2">
      <c r="A9" s="572">
        <v>1</v>
      </c>
      <c r="B9" s="572" t="s">
        <v>1268</v>
      </c>
      <c r="C9" s="572" t="s">
        <v>1269</v>
      </c>
      <c r="D9" s="572" t="s">
        <v>697</v>
      </c>
      <c r="E9" s="572">
        <v>2012</v>
      </c>
      <c r="F9" s="572" t="s">
        <v>1270</v>
      </c>
      <c r="G9" s="572">
        <v>600</v>
      </c>
      <c r="H9" s="572"/>
      <c r="I9" s="573"/>
      <c r="J9" s="573"/>
      <c r="K9" s="574">
        <v>203826173</v>
      </c>
      <c r="L9" s="575" t="s">
        <v>1271</v>
      </c>
    </row>
    <row r="10" spans="1:13" customFormat="1" ht="30" x14ac:dyDescent="0.2">
      <c r="A10" s="572">
        <v>1</v>
      </c>
      <c r="B10" s="572" t="s">
        <v>1268</v>
      </c>
      <c r="C10" s="572" t="s">
        <v>1269</v>
      </c>
      <c r="D10" s="572" t="s">
        <v>697</v>
      </c>
      <c r="E10" s="572">
        <v>2012</v>
      </c>
      <c r="F10" s="572" t="s">
        <v>1272</v>
      </c>
      <c r="G10" s="572">
        <v>600</v>
      </c>
      <c r="H10" s="572"/>
      <c r="I10" s="573"/>
      <c r="J10" s="573"/>
      <c r="K10" s="574">
        <v>203826173</v>
      </c>
      <c r="L10" s="575" t="s">
        <v>1271</v>
      </c>
    </row>
    <row r="11" spans="1:13" customFormat="1" ht="30" x14ac:dyDescent="0.2">
      <c r="A11" s="572">
        <v>1</v>
      </c>
      <c r="B11" s="572" t="s">
        <v>1268</v>
      </c>
      <c r="C11" s="572" t="s">
        <v>1269</v>
      </c>
      <c r="D11" s="572" t="s">
        <v>697</v>
      </c>
      <c r="E11" s="572">
        <v>2012</v>
      </c>
      <c r="F11" s="572" t="s">
        <v>1273</v>
      </c>
      <c r="G11" s="572">
        <v>600</v>
      </c>
      <c r="H11" s="572"/>
      <c r="I11" s="573"/>
      <c r="J11" s="573"/>
      <c r="K11" s="574">
        <v>203826173</v>
      </c>
      <c r="L11" s="575" t="s">
        <v>1271</v>
      </c>
    </row>
    <row r="12" spans="1:13" customFormat="1" ht="30" x14ac:dyDescent="0.2">
      <c r="A12" s="572">
        <v>1</v>
      </c>
      <c r="B12" s="572" t="s">
        <v>1268</v>
      </c>
      <c r="C12" s="572" t="s">
        <v>1269</v>
      </c>
      <c r="D12" s="572" t="s">
        <v>697</v>
      </c>
      <c r="E12" s="572">
        <v>2012</v>
      </c>
      <c r="F12" s="572" t="s">
        <v>1274</v>
      </c>
      <c r="G12" s="572">
        <v>600</v>
      </c>
      <c r="H12" s="572"/>
      <c r="I12" s="573"/>
      <c r="J12" s="573"/>
      <c r="K12" s="574">
        <v>203826173</v>
      </c>
      <c r="L12" s="575" t="s">
        <v>1271</v>
      </c>
    </row>
    <row r="13" spans="1:13" customFormat="1" x14ac:dyDescent="0.2">
      <c r="A13" s="572">
        <v>5</v>
      </c>
      <c r="B13" s="572"/>
      <c r="C13" s="572"/>
      <c r="D13" s="572"/>
      <c r="E13" s="572"/>
      <c r="F13" s="572"/>
      <c r="G13" s="572"/>
      <c r="H13" s="572"/>
      <c r="I13" s="573"/>
      <c r="J13" s="573"/>
      <c r="K13" s="574"/>
      <c r="L13" s="575"/>
    </row>
    <row r="14" spans="1:13" customFormat="1" x14ac:dyDescent="0.2">
      <c r="A14" s="572">
        <v>41</v>
      </c>
      <c r="B14" s="572"/>
      <c r="C14" s="576"/>
      <c r="D14" s="576"/>
      <c r="E14" s="576"/>
      <c r="F14" s="576"/>
      <c r="G14" s="572"/>
      <c r="H14" s="572"/>
      <c r="I14" s="573"/>
      <c r="J14" s="573"/>
      <c r="K14" s="574"/>
      <c r="L14" s="575"/>
    </row>
    <row r="15" spans="1:13" customFormat="1" x14ac:dyDescent="0.2">
      <c r="A15" s="572">
        <v>42</v>
      </c>
      <c r="B15" s="572"/>
      <c r="C15" s="572"/>
      <c r="D15" s="572"/>
      <c r="E15" s="572"/>
      <c r="F15" s="572"/>
      <c r="G15" s="572"/>
      <c r="H15" s="572"/>
      <c r="I15" s="573"/>
      <c r="J15" s="573"/>
      <c r="K15" s="574"/>
      <c r="L15" s="575"/>
    </row>
    <row r="16" spans="1:13" ht="3.75" customHeight="1" x14ac:dyDescent="0.2">
      <c r="A16" s="577"/>
      <c r="B16" s="577"/>
      <c r="C16" s="486"/>
      <c r="D16" s="577"/>
      <c r="E16" s="577"/>
      <c r="F16" s="577"/>
      <c r="G16" s="577"/>
      <c r="H16" s="577"/>
      <c r="I16" s="577"/>
      <c r="J16" s="577"/>
      <c r="K16" s="282"/>
      <c r="L16" s="282"/>
    </row>
    <row r="17" spans="1:12" ht="4.5" customHeight="1" x14ac:dyDescent="0.2">
      <c r="A17" s="578"/>
      <c r="B17" s="578"/>
      <c r="C17" s="486"/>
      <c r="D17" s="577"/>
      <c r="E17" s="577"/>
      <c r="F17" s="577"/>
      <c r="G17" s="577"/>
      <c r="H17" s="577"/>
      <c r="I17" s="577"/>
      <c r="J17" s="577"/>
      <c r="K17" s="282"/>
      <c r="L17" s="282"/>
    </row>
    <row r="18" spans="1:12" x14ac:dyDescent="0.3">
      <c r="A18" s="244"/>
      <c r="B18" s="244"/>
      <c r="C18" s="579" t="s">
        <v>107</v>
      </c>
      <c r="D18" s="244"/>
      <c r="E18" s="244"/>
      <c r="F18" s="244"/>
      <c r="G18" s="244"/>
      <c r="H18" s="244"/>
      <c r="I18" s="244"/>
      <c r="J18" s="244"/>
      <c r="K18" s="241"/>
      <c r="L18" s="241"/>
    </row>
    <row r="19" spans="1:12" ht="7.5" customHeight="1" x14ac:dyDescent="0.2">
      <c r="A19" s="244"/>
      <c r="B19" s="244"/>
      <c r="C19" s="486"/>
      <c r="D19" s="580"/>
      <c r="E19" s="244"/>
      <c r="G19" s="580"/>
      <c r="H19" s="582"/>
    </row>
    <row r="20" spans="1:12" x14ac:dyDescent="0.2">
      <c r="C20" s="486"/>
      <c r="D20" s="583" t="s">
        <v>271</v>
      </c>
      <c r="E20" s="244"/>
      <c r="G20" s="584" t="s">
        <v>276</v>
      </c>
    </row>
    <row r="21" spans="1:12" x14ac:dyDescent="0.2">
      <c r="C21" s="486"/>
      <c r="D21" s="585" t="s">
        <v>140</v>
      </c>
      <c r="E21" s="244"/>
      <c r="G21" s="244" t="s">
        <v>272</v>
      </c>
    </row>
    <row r="22" spans="1:12" x14ac:dyDescent="0.2">
      <c r="C22" s="486"/>
      <c r="D22" s="585"/>
    </row>
  </sheetData>
  <mergeCells count="1">
    <mergeCell ref="K2:L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</dataValidations>
  <pageMargins left="0.7" right="0.7" top="0.75" bottom="0.75" header="0.3" footer="0.3"/>
  <pageSetup scale="55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H2" sqref="H2:I2"/>
    </sheetView>
  </sheetViews>
  <sheetFormatPr defaultRowHeight="12.75" x14ac:dyDescent="0.2"/>
  <cols>
    <col min="1" max="1" width="11.7109375" style="242" customWidth="1"/>
    <col min="2" max="2" width="21.5703125" style="242" customWidth="1"/>
    <col min="3" max="3" width="19.140625" style="242" customWidth="1"/>
    <col min="4" max="4" width="23.7109375" style="242" customWidth="1"/>
    <col min="5" max="6" width="16.5703125" style="242" bestFit="1" customWidth="1"/>
    <col min="7" max="7" width="17" style="242" customWidth="1"/>
    <col min="8" max="8" width="19" style="242" customWidth="1"/>
    <col min="9" max="9" width="24.42578125" style="242" customWidth="1"/>
    <col min="10" max="16384" width="9.140625" style="242"/>
  </cols>
  <sheetData>
    <row r="1" spans="1:13" customFormat="1" ht="15" x14ac:dyDescent="0.2">
      <c r="A1" s="189" t="s">
        <v>467</v>
      </c>
      <c r="B1" s="190"/>
      <c r="C1" s="190"/>
      <c r="D1" s="190"/>
      <c r="E1" s="190"/>
      <c r="F1" s="190"/>
      <c r="G1" s="190"/>
      <c r="H1" s="196"/>
      <c r="I1" s="114" t="s">
        <v>110</v>
      </c>
    </row>
    <row r="2" spans="1:13" customFormat="1" ht="15" x14ac:dyDescent="0.3">
      <c r="A2" s="156" t="s">
        <v>141</v>
      </c>
      <c r="B2" s="190"/>
      <c r="C2" s="190"/>
      <c r="D2" s="190"/>
      <c r="E2" s="190"/>
      <c r="F2" s="190"/>
      <c r="G2" s="190"/>
      <c r="H2" s="590" t="s">
        <v>1266</v>
      </c>
      <c r="I2" s="591"/>
    </row>
    <row r="3" spans="1:13" customFormat="1" ht="15" x14ac:dyDescent="0.2">
      <c r="A3" s="190"/>
      <c r="B3" s="190"/>
      <c r="C3" s="190"/>
      <c r="D3" s="190"/>
      <c r="E3" s="190"/>
      <c r="F3" s="190"/>
      <c r="G3" s="190"/>
      <c r="H3" s="193"/>
      <c r="I3" s="193"/>
      <c r="M3" s="242"/>
    </row>
    <row r="4" spans="1:13" customFormat="1" ht="15" x14ac:dyDescent="0.3">
      <c r="A4" s="112" t="str">
        <f>'ფორმა N2'!A4</f>
        <v>ანგარიშვალდებული პირის დასახელება:</v>
      </c>
      <c r="B4" s="112"/>
      <c r="C4" s="112"/>
      <c r="D4" s="190"/>
      <c r="E4" s="190"/>
      <c r="F4" s="190"/>
      <c r="G4" s="190"/>
      <c r="H4" s="190"/>
      <c r="I4" s="197"/>
    </row>
    <row r="5" spans="1:13" ht="15" x14ac:dyDescent="0.3">
      <c r="A5" s="279" t="str">
        <f>'ფორმა N1'!D4</f>
        <v>მპგ „ერთიანი ნაციონალური მოძრაობა“</v>
      </c>
      <c r="B5" s="116"/>
      <c r="C5" s="116"/>
      <c r="D5" s="281"/>
      <c r="E5" s="281"/>
      <c r="F5" s="281"/>
      <c r="G5" s="281"/>
      <c r="H5" s="281"/>
      <c r="I5" s="280"/>
    </row>
    <row r="6" spans="1:13" customFormat="1" ht="13.5" x14ac:dyDescent="0.2">
      <c r="A6" s="194"/>
      <c r="B6" s="195"/>
      <c r="C6" s="195"/>
      <c r="D6" s="190"/>
      <c r="E6" s="190"/>
      <c r="F6" s="190"/>
      <c r="G6" s="190"/>
      <c r="H6" s="190"/>
      <c r="I6" s="190"/>
    </row>
    <row r="7" spans="1:13" customFormat="1" ht="60" x14ac:dyDescent="0.2">
      <c r="A7" s="198" t="s">
        <v>64</v>
      </c>
      <c r="B7" s="188" t="s">
        <v>387</v>
      </c>
      <c r="C7" s="188" t="s">
        <v>388</v>
      </c>
      <c r="D7" s="188" t="s">
        <v>393</v>
      </c>
      <c r="E7" s="188" t="s">
        <v>395</v>
      </c>
      <c r="F7" s="188" t="s">
        <v>389</v>
      </c>
      <c r="G7" s="188" t="s">
        <v>390</v>
      </c>
      <c r="H7" s="188" t="s">
        <v>401</v>
      </c>
      <c r="I7" s="188" t="s">
        <v>391</v>
      </c>
    </row>
    <row r="8" spans="1:13" customFormat="1" ht="15" x14ac:dyDescent="0.2">
      <c r="A8" s="187">
        <v>1</v>
      </c>
      <c r="B8" s="187">
        <v>2</v>
      </c>
      <c r="C8" s="188">
        <v>3</v>
      </c>
      <c r="D8" s="187">
        <v>6</v>
      </c>
      <c r="E8" s="188">
        <v>7</v>
      </c>
      <c r="F8" s="187">
        <v>8</v>
      </c>
      <c r="G8" s="187">
        <v>9</v>
      </c>
      <c r="H8" s="187">
        <v>10</v>
      </c>
      <c r="I8" s="188">
        <v>11</v>
      </c>
    </row>
    <row r="9" spans="1:13" customFormat="1" ht="15" x14ac:dyDescent="0.2">
      <c r="A9" s="100">
        <v>1</v>
      </c>
      <c r="B9" s="24"/>
      <c r="C9" s="24"/>
      <c r="D9" s="24"/>
      <c r="E9" s="24"/>
      <c r="F9" s="277"/>
      <c r="G9" s="277"/>
      <c r="H9" s="277"/>
      <c r="I9" s="24"/>
    </row>
    <row r="10" spans="1:13" customFormat="1" ht="15" x14ac:dyDescent="0.2">
      <c r="A10" s="100">
        <v>2</v>
      </c>
      <c r="B10" s="24"/>
      <c r="C10" s="24"/>
      <c r="D10" s="24"/>
      <c r="E10" s="24"/>
      <c r="F10" s="277"/>
      <c r="G10" s="277"/>
      <c r="H10" s="277"/>
      <c r="I10" s="24"/>
    </row>
    <row r="11" spans="1:13" customFormat="1" ht="15" x14ac:dyDescent="0.2">
      <c r="A11" s="100">
        <v>3</v>
      </c>
      <c r="B11" s="24"/>
      <c r="C11" s="24"/>
      <c r="D11" s="24"/>
      <c r="E11" s="24"/>
      <c r="F11" s="277"/>
      <c r="G11" s="277"/>
      <c r="H11" s="277"/>
      <c r="I11" s="24"/>
    </row>
    <row r="12" spans="1:13" customFormat="1" ht="15" x14ac:dyDescent="0.2">
      <c r="A12" s="100">
        <v>4</v>
      </c>
      <c r="B12" s="24"/>
      <c r="C12" s="24"/>
      <c r="D12" s="24"/>
      <c r="E12" s="24"/>
      <c r="F12" s="277"/>
      <c r="G12" s="277"/>
      <c r="H12" s="277"/>
      <c r="I12" s="24"/>
    </row>
    <row r="13" spans="1:13" customFormat="1" ht="15" x14ac:dyDescent="0.2">
      <c r="A13" s="100">
        <v>5</v>
      </c>
      <c r="B13" s="24"/>
      <c r="C13" s="24"/>
      <c r="D13" s="24"/>
      <c r="E13" s="24"/>
      <c r="F13" s="277"/>
      <c r="G13" s="277"/>
      <c r="H13" s="277"/>
      <c r="I13" s="24"/>
    </row>
    <row r="14" spans="1:13" customFormat="1" ht="15" x14ac:dyDescent="0.2">
      <c r="A14" s="100">
        <v>6</v>
      </c>
      <c r="B14" s="24"/>
      <c r="C14" s="24"/>
      <c r="D14" s="24"/>
      <c r="E14" s="24"/>
      <c r="F14" s="277"/>
      <c r="G14" s="277"/>
      <c r="H14" s="277"/>
      <c r="I14" s="24"/>
    </row>
    <row r="15" spans="1:13" customFormat="1" ht="15" x14ac:dyDescent="0.2">
      <c r="A15" s="100">
        <v>7</v>
      </c>
      <c r="B15" s="24"/>
      <c r="C15" s="24"/>
      <c r="D15" s="24"/>
      <c r="E15" s="24"/>
      <c r="F15" s="277"/>
      <c r="G15" s="277"/>
      <c r="H15" s="277"/>
      <c r="I15" s="24"/>
    </row>
    <row r="16" spans="1:13" customFormat="1" ht="15" x14ac:dyDescent="0.2">
      <c r="A16" s="100">
        <v>8</v>
      </c>
      <c r="B16" s="24"/>
      <c r="C16" s="24"/>
      <c r="D16" s="24"/>
      <c r="E16" s="24"/>
      <c r="F16" s="277"/>
      <c r="G16" s="277"/>
      <c r="H16" s="277"/>
      <c r="I16" s="24"/>
    </row>
    <row r="17" spans="1:9" customFormat="1" ht="15" x14ac:dyDescent="0.2">
      <c r="A17" s="100">
        <v>9</v>
      </c>
      <c r="B17" s="24"/>
      <c r="C17" s="24"/>
      <c r="D17" s="24"/>
      <c r="E17" s="24"/>
      <c r="F17" s="277"/>
      <c r="G17" s="277"/>
      <c r="H17" s="277"/>
      <c r="I17" s="24"/>
    </row>
    <row r="18" spans="1:9" customFormat="1" ht="15" x14ac:dyDescent="0.2">
      <c r="A18" s="100">
        <v>10</v>
      </c>
      <c r="B18" s="24"/>
      <c r="C18" s="24"/>
      <c r="D18" s="24"/>
      <c r="E18" s="24"/>
      <c r="F18" s="277"/>
      <c r="G18" s="277"/>
      <c r="H18" s="277"/>
      <c r="I18" s="24"/>
    </row>
    <row r="19" spans="1:9" customFormat="1" ht="15" x14ac:dyDescent="0.2">
      <c r="A19" s="100">
        <v>11</v>
      </c>
      <c r="B19" s="24"/>
      <c r="C19" s="24"/>
      <c r="D19" s="24"/>
      <c r="E19" s="24"/>
      <c r="F19" s="277"/>
      <c r="G19" s="277"/>
      <c r="H19" s="277"/>
      <c r="I19" s="24"/>
    </row>
    <row r="20" spans="1:9" customFormat="1" ht="15" x14ac:dyDescent="0.2">
      <c r="A20" s="100">
        <v>12</v>
      </c>
      <c r="B20" s="24"/>
      <c r="C20" s="24"/>
      <c r="D20" s="24"/>
      <c r="E20" s="24"/>
      <c r="F20" s="277"/>
      <c r="G20" s="277"/>
      <c r="H20" s="277"/>
      <c r="I20" s="24"/>
    </row>
    <row r="21" spans="1:9" customFormat="1" ht="15" x14ac:dyDescent="0.2">
      <c r="A21" s="100">
        <v>13</v>
      </c>
      <c r="B21" s="24"/>
      <c r="C21" s="24"/>
      <c r="D21" s="24"/>
      <c r="E21" s="24"/>
      <c r="F21" s="277"/>
      <c r="G21" s="277"/>
      <c r="H21" s="277"/>
      <c r="I21" s="24"/>
    </row>
    <row r="22" spans="1:9" customFormat="1" ht="15" x14ac:dyDescent="0.2">
      <c r="A22" s="100">
        <v>14</v>
      </c>
      <c r="B22" s="24"/>
      <c r="C22" s="24"/>
      <c r="D22" s="24"/>
      <c r="E22" s="24"/>
      <c r="F22" s="277"/>
      <c r="G22" s="277"/>
      <c r="H22" s="277"/>
      <c r="I22" s="24"/>
    </row>
    <row r="23" spans="1:9" customFormat="1" ht="15" x14ac:dyDescent="0.2">
      <c r="A23" s="100">
        <v>15</v>
      </c>
      <c r="B23" s="24"/>
      <c r="C23" s="24"/>
      <c r="D23" s="24"/>
      <c r="E23" s="24"/>
      <c r="F23" s="277"/>
      <c r="G23" s="277"/>
      <c r="H23" s="277"/>
      <c r="I23" s="24"/>
    </row>
    <row r="24" spans="1:9" customFormat="1" ht="15" x14ac:dyDescent="0.2">
      <c r="A24" s="100">
        <v>16</v>
      </c>
      <c r="B24" s="24"/>
      <c r="C24" s="24"/>
      <c r="D24" s="24"/>
      <c r="E24" s="24"/>
      <c r="F24" s="277"/>
      <c r="G24" s="277"/>
      <c r="H24" s="277"/>
      <c r="I24" s="24"/>
    </row>
    <row r="25" spans="1:9" customFormat="1" ht="15" x14ac:dyDescent="0.2">
      <c r="A25" s="100">
        <v>17</v>
      </c>
      <c r="B25" s="24"/>
      <c r="C25" s="24"/>
      <c r="D25" s="24"/>
      <c r="E25" s="24"/>
      <c r="F25" s="277"/>
      <c r="G25" s="277"/>
      <c r="H25" s="277"/>
      <c r="I25" s="24"/>
    </row>
    <row r="26" spans="1:9" customFormat="1" ht="15" x14ac:dyDescent="0.2">
      <c r="A26" s="100">
        <v>18</v>
      </c>
      <c r="B26" s="24"/>
      <c r="C26" s="24"/>
      <c r="D26" s="24"/>
      <c r="E26" s="24"/>
      <c r="F26" s="277"/>
      <c r="G26" s="277"/>
      <c r="H26" s="277"/>
      <c r="I26" s="24"/>
    </row>
    <row r="27" spans="1:9" customFormat="1" ht="15" x14ac:dyDescent="0.2">
      <c r="A27" s="100" t="s">
        <v>283</v>
      </c>
      <c r="B27" s="24"/>
      <c r="C27" s="24"/>
      <c r="D27" s="24"/>
      <c r="E27" s="24"/>
      <c r="F27" s="277"/>
      <c r="G27" s="277"/>
      <c r="H27" s="277"/>
      <c r="I27" s="24"/>
    </row>
    <row r="28" spans="1:9" x14ac:dyDescent="0.2">
      <c r="A28" s="282"/>
      <c r="B28" s="282"/>
      <c r="C28" s="282"/>
      <c r="D28" s="282"/>
      <c r="E28" s="282"/>
      <c r="F28" s="282"/>
      <c r="G28" s="282"/>
      <c r="H28" s="282"/>
      <c r="I28" s="282"/>
    </row>
    <row r="29" spans="1:9" x14ac:dyDescent="0.2">
      <c r="A29" s="282"/>
      <c r="B29" s="282"/>
      <c r="C29" s="282"/>
      <c r="D29" s="282"/>
      <c r="E29" s="282"/>
      <c r="F29" s="282"/>
      <c r="G29" s="282"/>
      <c r="H29" s="282"/>
      <c r="I29" s="282"/>
    </row>
    <row r="30" spans="1:9" x14ac:dyDescent="0.2">
      <c r="A30" s="283"/>
      <c r="B30" s="282"/>
      <c r="C30" s="282"/>
      <c r="D30" s="282"/>
      <c r="E30" s="282"/>
      <c r="F30" s="282"/>
      <c r="G30" s="282"/>
      <c r="H30" s="282"/>
      <c r="I30" s="282"/>
    </row>
    <row r="31" spans="1:9" ht="15" x14ac:dyDescent="0.3">
      <c r="A31" s="241"/>
      <c r="B31" s="243" t="s">
        <v>107</v>
      </c>
      <c r="C31" s="241"/>
      <c r="D31" s="241"/>
      <c r="E31" s="244"/>
      <c r="F31" s="241"/>
      <c r="G31" s="241"/>
      <c r="H31" s="241"/>
      <c r="I31" s="241"/>
    </row>
    <row r="32" spans="1:9" ht="15" x14ac:dyDescent="0.3">
      <c r="A32" s="241"/>
      <c r="B32" s="241"/>
      <c r="C32" s="245"/>
      <c r="D32" s="241"/>
      <c r="F32" s="245"/>
      <c r="G32" s="287"/>
    </row>
    <row r="33" spans="2:6" ht="15" x14ac:dyDescent="0.3">
      <c r="B33" s="241"/>
      <c r="C33" s="247" t="s">
        <v>271</v>
      </c>
      <c r="D33" s="241"/>
      <c r="F33" s="248" t="s">
        <v>276</v>
      </c>
    </row>
    <row r="34" spans="2:6" ht="15" x14ac:dyDescent="0.3">
      <c r="B34" s="241"/>
      <c r="C34" s="249" t="s">
        <v>140</v>
      </c>
      <c r="D34" s="241"/>
      <c r="F34" s="241" t="s">
        <v>272</v>
      </c>
    </row>
    <row r="35" spans="2:6" ht="15" x14ac:dyDescent="0.3">
      <c r="B35" s="241"/>
      <c r="C35" s="249"/>
    </row>
  </sheetData>
  <mergeCells count="1">
    <mergeCell ref="H2:I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zoomScaleSheetLayoutView="70" workbookViewId="0">
      <selection activeCell="N25" sqref="N25"/>
    </sheetView>
  </sheetViews>
  <sheetFormatPr defaultRowHeight="15" x14ac:dyDescent="0.3"/>
  <cols>
    <col min="1" max="1" width="6" style="462" customWidth="1"/>
    <col min="2" max="2" width="11" style="462" customWidth="1"/>
    <col min="3" max="3" width="39.140625" style="462" customWidth="1"/>
    <col min="4" max="4" width="16.85546875" style="462" customWidth="1"/>
    <col min="5" max="5" width="40.140625" style="462" customWidth="1"/>
    <col min="6" max="6" width="12.5703125" style="462" customWidth="1"/>
    <col min="7" max="7" width="17.5703125" style="462" customWidth="1"/>
    <col min="8" max="8" width="14.85546875" style="462" customWidth="1"/>
    <col min="9" max="9" width="26.42578125" style="462" customWidth="1"/>
    <col min="10" max="10" width="0.5703125" style="462" customWidth="1"/>
    <col min="11" max="16384" width="9.140625" style="462"/>
  </cols>
  <sheetData>
    <row r="1" spans="1:10" x14ac:dyDescent="0.3">
      <c r="A1" s="458" t="s">
        <v>406</v>
      </c>
      <c r="B1" s="459"/>
      <c r="C1" s="459"/>
      <c r="D1" s="459"/>
      <c r="E1" s="459"/>
      <c r="F1" s="459"/>
      <c r="G1" s="459"/>
      <c r="H1" s="459"/>
      <c r="I1" s="460" t="s">
        <v>199</v>
      </c>
      <c r="J1" s="461"/>
    </row>
    <row r="2" spans="1:10" x14ac:dyDescent="0.3">
      <c r="A2" s="459" t="s">
        <v>141</v>
      </c>
      <c r="B2" s="459"/>
      <c r="C2" s="459"/>
      <c r="D2" s="459"/>
      <c r="E2" s="459"/>
      <c r="F2" s="459"/>
      <c r="G2" s="459"/>
      <c r="H2" s="459"/>
      <c r="I2" s="364">
        <v>41283</v>
      </c>
      <c r="J2" s="461"/>
    </row>
    <row r="3" spans="1:10" x14ac:dyDescent="0.3">
      <c r="A3" s="459"/>
      <c r="B3" s="459"/>
      <c r="C3" s="459"/>
      <c r="D3" s="459"/>
      <c r="E3" s="459"/>
      <c r="F3" s="459"/>
      <c r="G3" s="459"/>
      <c r="H3" s="459"/>
      <c r="I3" s="463"/>
      <c r="J3" s="461"/>
    </row>
    <row r="4" spans="1:10" x14ac:dyDescent="0.3">
      <c r="A4" s="464" t="str">
        <f>'[4]ფორმა N2'!A4</f>
        <v>ანგარიშვალდებული პირის დასახელება:</v>
      </c>
      <c r="B4" s="459"/>
      <c r="C4" s="459"/>
      <c r="D4" s="459"/>
      <c r="E4" s="459"/>
      <c r="F4" s="459"/>
      <c r="G4" s="459"/>
      <c r="H4" s="459"/>
      <c r="I4" s="459"/>
      <c r="J4" s="465"/>
    </row>
    <row r="5" spans="1:10" x14ac:dyDescent="0.3">
      <c r="A5" s="466" t="s">
        <v>471</v>
      </c>
      <c r="B5" s="466"/>
      <c r="C5" s="466"/>
      <c r="D5" s="466"/>
      <c r="E5" s="466"/>
      <c r="F5" s="466"/>
      <c r="G5" s="466"/>
      <c r="H5" s="466"/>
      <c r="I5" s="466"/>
      <c r="J5" s="467"/>
    </row>
    <row r="6" spans="1:10" x14ac:dyDescent="0.3">
      <c r="A6" s="464"/>
      <c r="B6" s="459"/>
      <c r="C6" s="459"/>
      <c r="D6" s="459"/>
      <c r="E6" s="459"/>
      <c r="F6" s="459"/>
      <c r="G6" s="459"/>
      <c r="H6" s="459"/>
      <c r="I6" s="459"/>
      <c r="J6" s="465"/>
    </row>
    <row r="7" spans="1:10" x14ac:dyDescent="0.3">
      <c r="A7" s="459"/>
      <c r="B7" s="459"/>
      <c r="C7" s="459"/>
      <c r="D7" s="459"/>
      <c r="E7" s="459"/>
      <c r="F7" s="459"/>
      <c r="G7" s="459"/>
      <c r="H7" s="459"/>
      <c r="I7" s="459"/>
      <c r="J7" s="468"/>
    </row>
    <row r="8" spans="1:10" ht="63.75" customHeight="1" x14ac:dyDescent="0.3">
      <c r="A8" s="469" t="s">
        <v>64</v>
      </c>
      <c r="B8" s="469" t="s">
        <v>379</v>
      </c>
      <c r="C8" s="470" t="s">
        <v>438</v>
      </c>
      <c r="D8" s="470" t="s">
        <v>439</v>
      </c>
      <c r="E8" s="470" t="s">
        <v>380</v>
      </c>
      <c r="F8" s="470" t="s">
        <v>398</v>
      </c>
      <c r="G8" s="470" t="s">
        <v>399</v>
      </c>
      <c r="H8" s="470" t="s">
        <v>444</v>
      </c>
      <c r="I8" s="470" t="s">
        <v>400</v>
      </c>
      <c r="J8" s="468"/>
    </row>
    <row r="9" spans="1:10" x14ac:dyDescent="0.3">
      <c r="A9" s="471">
        <v>1</v>
      </c>
      <c r="B9" s="472"/>
      <c r="C9" s="473" t="s">
        <v>1183</v>
      </c>
      <c r="D9" s="473">
        <v>206334153</v>
      </c>
      <c r="E9" s="474" t="s">
        <v>1184</v>
      </c>
      <c r="F9" s="474"/>
      <c r="G9" s="474"/>
      <c r="H9" s="474"/>
      <c r="I9" s="475">
        <v>1601.94</v>
      </c>
      <c r="J9" s="468"/>
    </row>
    <row r="10" spans="1:10" x14ac:dyDescent="0.3">
      <c r="A10" s="471">
        <v>2</v>
      </c>
      <c r="B10" s="472"/>
      <c r="C10" s="473" t="s">
        <v>1185</v>
      </c>
      <c r="D10" s="473">
        <v>202177205</v>
      </c>
      <c r="E10" s="474" t="s">
        <v>1186</v>
      </c>
      <c r="F10" s="474"/>
      <c r="G10" s="474"/>
      <c r="H10" s="474"/>
      <c r="I10" s="475">
        <v>115</v>
      </c>
      <c r="J10" s="468"/>
    </row>
    <row r="11" spans="1:10" x14ac:dyDescent="0.3">
      <c r="A11" s="471">
        <v>3</v>
      </c>
      <c r="B11" s="472"/>
      <c r="C11" s="473" t="s">
        <v>1187</v>
      </c>
      <c r="D11" s="473">
        <v>205075016</v>
      </c>
      <c r="E11" s="474" t="s">
        <v>1188</v>
      </c>
      <c r="F11" s="474"/>
      <c r="G11" s="474"/>
      <c r="H11" s="474"/>
      <c r="I11" s="475">
        <v>26</v>
      </c>
      <c r="J11" s="468"/>
    </row>
    <row r="12" spans="1:10" x14ac:dyDescent="0.3">
      <c r="A12" s="471">
        <v>4</v>
      </c>
      <c r="B12" s="472"/>
      <c r="C12" s="473" t="s">
        <v>1189</v>
      </c>
      <c r="D12" s="473">
        <v>404924766</v>
      </c>
      <c r="E12" s="474" t="s">
        <v>1201</v>
      </c>
      <c r="F12" s="474"/>
      <c r="G12" s="474"/>
      <c r="H12" s="474"/>
      <c r="I12" s="475">
        <v>2518.6</v>
      </c>
      <c r="J12" s="468"/>
    </row>
    <row r="13" spans="1:10" x14ac:dyDescent="0.3">
      <c r="A13" s="471">
        <v>5</v>
      </c>
      <c r="B13" s="472"/>
      <c r="C13" s="473" t="s">
        <v>1190</v>
      </c>
      <c r="D13" s="473">
        <v>205075014</v>
      </c>
      <c r="E13" s="474" t="s">
        <v>1202</v>
      </c>
      <c r="F13" s="474"/>
      <c r="G13" s="474"/>
      <c r="H13" s="474"/>
      <c r="I13" s="475">
        <v>501.5</v>
      </c>
      <c r="J13" s="468"/>
    </row>
    <row r="14" spans="1:10" x14ac:dyDescent="0.3">
      <c r="A14" s="471">
        <v>6</v>
      </c>
      <c r="B14" s="472"/>
      <c r="C14" s="476" t="s">
        <v>1191</v>
      </c>
      <c r="D14" s="476">
        <v>236096675</v>
      </c>
      <c r="E14" s="477" t="s">
        <v>1186</v>
      </c>
      <c r="F14" s="477"/>
      <c r="G14" s="478"/>
      <c r="H14" s="474"/>
      <c r="I14" s="479">
        <v>230</v>
      </c>
      <c r="J14" s="468"/>
    </row>
    <row r="15" spans="1:10" x14ac:dyDescent="0.3">
      <c r="A15" s="471">
        <v>7</v>
      </c>
      <c r="B15" s="472"/>
      <c r="C15" s="476" t="s">
        <v>1192</v>
      </c>
      <c r="D15" s="476">
        <v>206338435</v>
      </c>
      <c r="E15" s="477" t="s">
        <v>1203</v>
      </c>
      <c r="F15" s="477"/>
      <c r="G15" s="478"/>
      <c r="H15" s="474"/>
      <c r="I15" s="479">
        <v>200</v>
      </c>
      <c r="J15" s="468"/>
    </row>
    <row r="16" spans="1:10" x14ac:dyDescent="0.3">
      <c r="A16" s="471">
        <v>8</v>
      </c>
      <c r="B16" s="472"/>
      <c r="C16" s="476" t="s">
        <v>1193</v>
      </c>
      <c r="D16" s="476">
        <v>218055967</v>
      </c>
      <c r="E16" s="477" t="s">
        <v>1204</v>
      </c>
      <c r="F16" s="477"/>
      <c r="G16" s="478"/>
      <c r="H16" s="474"/>
      <c r="I16" s="479">
        <v>289</v>
      </c>
      <c r="J16" s="468"/>
    </row>
    <row r="17" spans="1:12" x14ac:dyDescent="0.3">
      <c r="A17" s="471">
        <v>9</v>
      </c>
      <c r="B17" s="472"/>
      <c r="C17" s="476" t="s">
        <v>1194</v>
      </c>
      <c r="D17" s="476">
        <v>242005888</v>
      </c>
      <c r="E17" s="477" t="s">
        <v>1205</v>
      </c>
      <c r="F17" s="477"/>
      <c r="G17" s="478"/>
      <c r="H17" s="474"/>
      <c r="I17" s="479">
        <v>246</v>
      </c>
      <c r="J17" s="468"/>
    </row>
    <row r="18" spans="1:12" x14ac:dyDescent="0.3">
      <c r="A18" s="471">
        <v>10</v>
      </c>
      <c r="B18" s="472"/>
      <c r="C18" s="476" t="s">
        <v>1195</v>
      </c>
      <c r="D18" s="476">
        <v>202268517</v>
      </c>
      <c r="E18" s="477" t="s">
        <v>1206</v>
      </c>
      <c r="F18" s="477"/>
      <c r="G18" s="478"/>
      <c r="H18" s="474"/>
      <c r="I18" s="479">
        <v>60</v>
      </c>
      <c r="J18" s="468"/>
    </row>
    <row r="19" spans="1:12" x14ac:dyDescent="0.3">
      <c r="A19" s="471">
        <v>11</v>
      </c>
      <c r="B19" s="480"/>
      <c r="C19" s="476" t="s">
        <v>1196</v>
      </c>
      <c r="D19" s="476">
        <v>205222515</v>
      </c>
      <c r="E19" s="477" t="s">
        <v>1207</v>
      </c>
      <c r="F19" s="477"/>
      <c r="G19" s="478"/>
      <c r="H19" s="474"/>
      <c r="I19" s="479">
        <v>300</v>
      </c>
      <c r="J19" s="468"/>
    </row>
    <row r="20" spans="1:12" x14ac:dyDescent="0.3">
      <c r="A20" s="471">
        <v>12</v>
      </c>
      <c r="B20" s="480"/>
      <c r="C20" s="476" t="s">
        <v>1197</v>
      </c>
      <c r="D20" s="476">
        <v>203838277</v>
      </c>
      <c r="E20" s="477" t="s">
        <v>1208</v>
      </c>
      <c r="F20" s="477"/>
      <c r="G20" s="478"/>
      <c r="H20" s="474"/>
      <c r="I20" s="479">
        <v>7525</v>
      </c>
      <c r="J20" s="468"/>
    </row>
    <row r="21" spans="1:12" x14ac:dyDescent="0.3">
      <c r="A21" s="471">
        <v>13</v>
      </c>
      <c r="B21" s="480"/>
      <c r="C21" s="476" t="s">
        <v>1198</v>
      </c>
      <c r="D21" s="476">
        <v>211380833</v>
      </c>
      <c r="E21" s="477" t="s">
        <v>1209</v>
      </c>
      <c r="F21" s="477"/>
      <c r="G21" s="478"/>
      <c r="H21" s="474"/>
      <c r="I21" s="479">
        <v>900</v>
      </c>
      <c r="J21" s="468"/>
    </row>
    <row r="22" spans="1:12" x14ac:dyDescent="0.3">
      <c r="A22" s="471">
        <v>14</v>
      </c>
      <c r="B22" s="480"/>
      <c r="C22" s="476" t="s">
        <v>1199</v>
      </c>
      <c r="D22" s="476">
        <v>211350928</v>
      </c>
      <c r="E22" s="477" t="s">
        <v>1210</v>
      </c>
      <c r="F22" s="477"/>
      <c r="G22" s="478"/>
      <c r="H22" s="474"/>
      <c r="I22" s="479">
        <v>145</v>
      </c>
      <c r="J22" s="468"/>
    </row>
    <row r="23" spans="1:12" x14ac:dyDescent="0.3">
      <c r="A23" s="471">
        <v>15</v>
      </c>
      <c r="B23" s="480"/>
      <c r="C23" s="476" t="s">
        <v>1200</v>
      </c>
      <c r="D23" s="476">
        <v>202052580</v>
      </c>
      <c r="E23" s="477" t="s">
        <v>1211</v>
      </c>
      <c r="F23" s="477"/>
      <c r="G23" s="478"/>
      <c r="H23" s="474"/>
      <c r="I23" s="479">
        <v>3647.7</v>
      </c>
      <c r="J23" s="468"/>
    </row>
    <row r="24" spans="1:12" x14ac:dyDescent="0.3">
      <c r="A24" s="481"/>
      <c r="B24" s="472"/>
      <c r="C24" s="482"/>
      <c r="D24" s="482"/>
      <c r="E24" s="483"/>
      <c r="F24" s="435" t="s">
        <v>432</v>
      </c>
      <c r="G24" s="483"/>
      <c r="H24" s="484"/>
      <c r="I24" s="479">
        <f>SUM(I9:I23)</f>
        <v>18305.740000000002</v>
      </c>
      <c r="J24" s="468"/>
    </row>
    <row r="26" spans="1:12" x14ac:dyDescent="0.3">
      <c r="A26" s="462" t="s">
        <v>468</v>
      </c>
    </row>
    <row r="28" spans="1:12" x14ac:dyDescent="0.3">
      <c r="B28" s="485" t="s">
        <v>107</v>
      </c>
      <c r="F28" s="486"/>
    </row>
    <row r="29" spans="1:12" x14ac:dyDescent="0.3">
      <c r="F29" s="487"/>
      <c r="I29" s="487"/>
      <c r="J29" s="487"/>
      <c r="K29" s="487"/>
      <c r="L29" s="487"/>
    </row>
    <row r="30" spans="1:12" x14ac:dyDescent="0.3">
      <c r="C30" s="488"/>
      <c r="F30" s="488"/>
      <c r="G30" s="488"/>
      <c r="H30" s="467"/>
      <c r="I30" s="489"/>
      <c r="J30" s="487"/>
      <c r="K30" s="487"/>
      <c r="L30" s="487"/>
    </row>
    <row r="31" spans="1:12" x14ac:dyDescent="0.3">
      <c r="A31" s="487"/>
      <c r="C31" s="490" t="s">
        <v>271</v>
      </c>
      <c r="F31" s="467" t="s">
        <v>1182</v>
      </c>
      <c r="G31" s="490"/>
      <c r="H31" s="490"/>
      <c r="I31" s="489"/>
      <c r="J31" s="487"/>
      <c r="K31" s="487"/>
      <c r="L31" s="487"/>
    </row>
    <row r="32" spans="1:12" x14ac:dyDescent="0.3">
      <c r="A32" s="487"/>
      <c r="C32" s="491" t="s">
        <v>140</v>
      </c>
      <c r="F32" s="462" t="s">
        <v>272</v>
      </c>
      <c r="I32" s="487"/>
      <c r="J32" s="487"/>
      <c r="K32" s="487"/>
      <c r="L32" s="487"/>
    </row>
    <row r="33" spans="2:8" s="487" customFormat="1" x14ac:dyDescent="0.3">
      <c r="B33" s="462"/>
      <c r="C33" s="491"/>
      <c r="G33" s="491"/>
      <c r="H33" s="491"/>
    </row>
    <row r="34" spans="2:8" s="487" customFormat="1" x14ac:dyDescent="0.3"/>
    <row r="35" spans="2:8" s="487" customFormat="1" x14ac:dyDescent="0.3"/>
    <row r="36" spans="2:8" s="487" customFormat="1" x14ac:dyDescent="0.3"/>
    <row r="37" spans="2:8" s="487" customFormat="1" x14ac:dyDescent="0.3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4"/>
  </dataValidations>
  <printOptions gridLines="1"/>
  <pageMargins left="0.7" right="0.7" top="0.75" bottom="0.75" header="0.3" footer="0.3"/>
  <pageSetup scale="6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zoomScaleSheetLayoutView="70" workbookViewId="0">
      <selection activeCell="M2" sqref="M2"/>
    </sheetView>
  </sheetViews>
  <sheetFormatPr defaultRowHeight="12.75" x14ac:dyDescent="0.2"/>
  <cols>
    <col min="1" max="1" width="2.7109375" style="253" customWidth="1"/>
    <col min="2" max="2" width="9" style="253" customWidth="1"/>
    <col min="3" max="3" width="23.42578125" style="253" customWidth="1"/>
    <col min="4" max="4" width="13.28515625" style="253" customWidth="1"/>
    <col min="5" max="5" width="9.5703125" style="253" customWidth="1"/>
    <col min="6" max="6" width="11.5703125" style="253" customWidth="1"/>
    <col min="7" max="7" width="12.28515625" style="253" customWidth="1"/>
    <col min="8" max="8" width="15.28515625" style="253" customWidth="1"/>
    <col min="9" max="9" width="17.5703125" style="253" customWidth="1"/>
    <col min="10" max="11" width="12.42578125" style="253" customWidth="1"/>
    <col min="12" max="12" width="23.5703125" style="253" customWidth="1"/>
    <col min="13" max="13" width="18.5703125" style="253" customWidth="1"/>
    <col min="14" max="14" width="0.85546875" style="253" customWidth="1"/>
    <col min="15" max="16384" width="9.140625" style="253"/>
  </cols>
  <sheetData>
    <row r="1" spans="1:14" ht="13.5" x14ac:dyDescent="0.2">
      <c r="A1" s="250" t="s">
        <v>470</v>
      </c>
      <c r="B1" s="251"/>
      <c r="C1" s="251"/>
      <c r="D1" s="251"/>
      <c r="E1" s="251"/>
      <c r="F1" s="251"/>
      <c r="G1" s="251"/>
      <c r="H1" s="251"/>
      <c r="I1" s="254"/>
      <c r="J1" s="323"/>
      <c r="K1" s="323"/>
      <c r="L1" s="323"/>
      <c r="M1" s="323" t="s">
        <v>421</v>
      </c>
      <c r="N1" s="254"/>
    </row>
    <row r="2" spans="1:14" ht="15" x14ac:dyDescent="0.2">
      <c r="A2" s="254" t="s">
        <v>322</v>
      </c>
      <c r="B2" s="251"/>
      <c r="C2" s="251"/>
      <c r="D2" s="252"/>
      <c r="E2" s="252"/>
      <c r="F2" s="252"/>
      <c r="G2" s="252"/>
      <c r="H2" s="252"/>
      <c r="I2" s="251"/>
      <c r="J2" s="251"/>
      <c r="K2" s="251"/>
      <c r="L2" s="251"/>
      <c r="M2" s="364">
        <v>41283</v>
      </c>
      <c r="N2" s="254"/>
    </row>
    <row r="3" spans="1:14" x14ac:dyDescent="0.2">
      <c r="A3" s="254"/>
      <c r="B3" s="251"/>
      <c r="C3" s="251"/>
      <c r="D3" s="252"/>
      <c r="E3" s="252"/>
      <c r="F3" s="252"/>
      <c r="G3" s="252"/>
      <c r="H3" s="252"/>
      <c r="I3" s="251"/>
      <c r="J3" s="251"/>
      <c r="K3" s="251"/>
      <c r="L3" s="251"/>
      <c r="M3" s="251"/>
      <c r="N3" s="254"/>
    </row>
    <row r="4" spans="1:14" ht="15" x14ac:dyDescent="0.3">
      <c r="A4" s="168" t="s">
        <v>277</v>
      </c>
      <c r="B4" s="251"/>
      <c r="C4" s="251"/>
      <c r="D4" s="255"/>
      <c r="E4" s="324"/>
      <c r="F4" s="255"/>
      <c r="G4" s="252"/>
      <c r="H4" s="252"/>
      <c r="I4" s="252"/>
      <c r="J4" s="252"/>
      <c r="K4" s="252"/>
      <c r="L4" s="251"/>
      <c r="M4" s="252"/>
      <c r="N4" s="254"/>
    </row>
    <row r="5" spans="1:14" ht="15" x14ac:dyDescent="0.3">
      <c r="A5" s="279" t="s">
        <v>471</v>
      </c>
      <c r="B5" s="256"/>
      <c r="C5" s="256"/>
      <c r="D5" s="256"/>
      <c r="E5" s="257"/>
      <c r="F5" s="257"/>
      <c r="G5" s="257"/>
      <c r="H5" s="257"/>
      <c r="I5" s="257"/>
      <c r="J5" s="257"/>
      <c r="K5" s="257"/>
      <c r="L5" s="257"/>
      <c r="M5" s="257"/>
      <c r="N5" s="254"/>
    </row>
    <row r="6" spans="1:14" ht="13.5" thickBot="1" x14ac:dyDescent="0.25">
      <c r="A6" s="325"/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254"/>
    </row>
    <row r="7" spans="1:14" ht="51" x14ac:dyDescent="0.2">
      <c r="A7" s="326" t="s">
        <v>64</v>
      </c>
      <c r="B7" s="327" t="s">
        <v>422</v>
      </c>
      <c r="C7" s="327" t="s">
        <v>423</v>
      </c>
      <c r="D7" s="328" t="s">
        <v>424</v>
      </c>
      <c r="E7" s="328" t="s">
        <v>278</v>
      </c>
      <c r="F7" s="328" t="s">
        <v>425</v>
      </c>
      <c r="G7" s="328" t="s">
        <v>426</v>
      </c>
      <c r="H7" s="327" t="s">
        <v>427</v>
      </c>
      <c r="I7" s="329" t="s">
        <v>428</v>
      </c>
      <c r="J7" s="329" t="s">
        <v>429</v>
      </c>
      <c r="K7" s="330" t="s">
        <v>430</v>
      </c>
      <c r="L7" s="330" t="s">
        <v>431</v>
      </c>
      <c r="M7" s="328" t="s">
        <v>421</v>
      </c>
      <c r="N7" s="254"/>
    </row>
    <row r="8" spans="1:14" x14ac:dyDescent="0.2">
      <c r="A8" s="259">
        <v>1</v>
      </c>
      <c r="B8" s="260">
        <v>2</v>
      </c>
      <c r="C8" s="260">
        <v>3</v>
      </c>
      <c r="D8" s="261">
        <v>4</v>
      </c>
      <c r="E8" s="261">
        <v>5</v>
      </c>
      <c r="F8" s="261">
        <v>6</v>
      </c>
      <c r="G8" s="261">
        <v>7</v>
      </c>
      <c r="H8" s="261">
        <v>8</v>
      </c>
      <c r="I8" s="261">
        <v>9</v>
      </c>
      <c r="J8" s="261">
        <v>10</v>
      </c>
      <c r="K8" s="261">
        <v>11</v>
      </c>
      <c r="L8" s="261">
        <v>12</v>
      </c>
      <c r="M8" s="261">
        <v>13</v>
      </c>
      <c r="N8" s="254"/>
    </row>
    <row r="9" spans="1:14" ht="15" x14ac:dyDescent="0.25">
      <c r="A9" s="262">
        <v>1</v>
      </c>
      <c r="B9" s="263"/>
      <c r="C9" s="331"/>
      <c r="D9" s="262"/>
      <c r="E9" s="262"/>
      <c r="F9" s="262"/>
      <c r="G9" s="262"/>
      <c r="H9" s="262"/>
      <c r="I9" s="262"/>
      <c r="J9" s="262"/>
      <c r="K9" s="262"/>
      <c r="L9" s="262"/>
      <c r="M9" s="332" t="str">
        <f t="shared" ref="M9:M33" si="0">IF(ISBLANK(B9),"",$M$2)</f>
        <v/>
      </c>
      <c r="N9" s="254"/>
    </row>
    <row r="10" spans="1:14" ht="15" x14ac:dyDescent="0.25">
      <c r="A10" s="262">
        <v>2</v>
      </c>
      <c r="B10" s="263"/>
      <c r="C10" s="331"/>
      <c r="D10" s="262"/>
      <c r="E10" s="262"/>
      <c r="F10" s="262"/>
      <c r="G10" s="262"/>
      <c r="H10" s="262"/>
      <c r="I10" s="262"/>
      <c r="J10" s="262"/>
      <c r="K10" s="262"/>
      <c r="L10" s="262"/>
      <c r="M10" s="332" t="str">
        <f t="shared" si="0"/>
        <v/>
      </c>
      <c r="N10" s="254"/>
    </row>
    <row r="11" spans="1:14" ht="15" x14ac:dyDescent="0.25">
      <c r="A11" s="262">
        <v>3</v>
      </c>
      <c r="B11" s="263"/>
      <c r="C11" s="331"/>
      <c r="D11" s="262"/>
      <c r="E11" s="262"/>
      <c r="F11" s="262"/>
      <c r="G11" s="262"/>
      <c r="H11" s="262"/>
      <c r="I11" s="262"/>
      <c r="J11" s="262"/>
      <c r="K11" s="262"/>
      <c r="L11" s="262"/>
      <c r="M11" s="332" t="str">
        <f t="shared" si="0"/>
        <v/>
      </c>
      <c r="N11" s="254"/>
    </row>
    <row r="12" spans="1:14" ht="15" x14ac:dyDescent="0.25">
      <c r="A12" s="262">
        <v>4</v>
      </c>
      <c r="B12" s="263"/>
      <c r="C12" s="331"/>
      <c r="D12" s="262"/>
      <c r="E12" s="262"/>
      <c r="F12" s="262"/>
      <c r="G12" s="262"/>
      <c r="H12" s="262"/>
      <c r="I12" s="262"/>
      <c r="J12" s="262"/>
      <c r="K12" s="262"/>
      <c r="L12" s="262"/>
      <c r="M12" s="332" t="str">
        <f t="shared" si="0"/>
        <v/>
      </c>
      <c r="N12" s="254"/>
    </row>
    <row r="13" spans="1:14" ht="15" x14ac:dyDescent="0.25">
      <c r="A13" s="262">
        <v>5</v>
      </c>
      <c r="B13" s="263"/>
      <c r="C13" s="331"/>
      <c r="D13" s="262"/>
      <c r="E13" s="262"/>
      <c r="F13" s="262"/>
      <c r="G13" s="262"/>
      <c r="H13" s="262"/>
      <c r="I13" s="262"/>
      <c r="J13" s="262"/>
      <c r="K13" s="262"/>
      <c r="L13" s="262"/>
      <c r="M13" s="332" t="str">
        <f t="shared" si="0"/>
        <v/>
      </c>
      <c r="N13" s="254"/>
    </row>
    <row r="14" spans="1:14" ht="15" x14ac:dyDescent="0.25">
      <c r="A14" s="262">
        <v>6</v>
      </c>
      <c r="B14" s="263"/>
      <c r="C14" s="331"/>
      <c r="D14" s="262"/>
      <c r="E14" s="262"/>
      <c r="F14" s="262"/>
      <c r="G14" s="262"/>
      <c r="H14" s="262"/>
      <c r="I14" s="262"/>
      <c r="J14" s="262"/>
      <c r="K14" s="262"/>
      <c r="L14" s="262"/>
      <c r="M14" s="332" t="str">
        <f t="shared" si="0"/>
        <v/>
      </c>
      <c r="N14" s="254"/>
    </row>
    <row r="15" spans="1:14" ht="15" x14ac:dyDescent="0.25">
      <c r="A15" s="262">
        <v>7</v>
      </c>
      <c r="B15" s="263"/>
      <c r="C15" s="331"/>
      <c r="D15" s="262"/>
      <c r="E15" s="262"/>
      <c r="F15" s="262"/>
      <c r="G15" s="262"/>
      <c r="H15" s="262"/>
      <c r="I15" s="262"/>
      <c r="J15" s="262"/>
      <c r="K15" s="262"/>
      <c r="L15" s="262"/>
      <c r="M15" s="332" t="str">
        <f t="shared" si="0"/>
        <v/>
      </c>
      <c r="N15" s="254"/>
    </row>
    <row r="16" spans="1:14" ht="15" x14ac:dyDescent="0.25">
      <c r="A16" s="262">
        <v>8</v>
      </c>
      <c r="B16" s="263"/>
      <c r="C16" s="331"/>
      <c r="D16" s="262"/>
      <c r="E16" s="262"/>
      <c r="F16" s="262"/>
      <c r="G16" s="262"/>
      <c r="H16" s="262"/>
      <c r="I16" s="262"/>
      <c r="J16" s="262"/>
      <c r="K16" s="262"/>
      <c r="L16" s="262"/>
      <c r="M16" s="332" t="str">
        <f t="shared" si="0"/>
        <v/>
      </c>
      <c r="N16" s="254"/>
    </row>
    <row r="17" spans="1:14" ht="15" x14ac:dyDescent="0.25">
      <c r="A17" s="262">
        <v>9</v>
      </c>
      <c r="B17" s="263"/>
      <c r="C17" s="331"/>
      <c r="D17" s="262"/>
      <c r="E17" s="262"/>
      <c r="F17" s="262"/>
      <c r="G17" s="262"/>
      <c r="H17" s="262"/>
      <c r="I17" s="262"/>
      <c r="J17" s="262"/>
      <c r="K17" s="262"/>
      <c r="L17" s="262"/>
      <c r="M17" s="332" t="str">
        <f t="shared" si="0"/>
        <v/>
      </c>
      <c r="N17" s="254"/>
    </row>
    <row r="18" spans="1:14" ht="15" x14ac:dyDescent="0.25">
      <c r="A18" s="262">
        <v>10</v>
      </c>
      <c r="B18" s="263"/>
      <c r="C18" s="331"/>
      <c r="D18" s="262"/>
      <c r="E18" s="262"/>
      <c r="F18" s="262"/>
      <c r="G18" s="262"/>
      <c r="H18" s="262"/>
      <c r="I18" s="262"/>
      <c r="J18" s="262"/>
      <c r="K18" s="262"/>
      <c r="L18" s="262"/>
      <c r="M18" s="332" t="str">
        <f t="shared" si="0"/>
        <v/>
      </c>
      <c r="N18" s="254"/>
    </row>
    <row r="19" spans="1:14" ht="15" x14ac:dyDescent="0.25">
      <c r="A19" s="262">
        <v>11</v>
      </c>
      <c r="B19" s="263"/>
      <c r="C19" s="331"/>
      <c r="D19" s="262"/>
      <c r="E19" s="262"/>
      <c r="F19" s="262"/>
      <c r="G19" s="262"/>
      <c r="H19" s="262"/>
      <c r="I19" s="262"/>
      <c r="J19" s="262"/>
      <c r="K19" s="262"/>
      <c r="L19" s="262"/>
      <c r="M19" s="332" t="str">
        <f t="shared" si="0"/>
        <v/>
      </c>
      <c r="N19" s="254"/>
    </row>
    <row r="20" spans="1:14" ht="15" x14ac:dyDescent="0.25">
      <c r="A20" s="262">
        <v>12</v>
      </c>
      <c r="B20" s="263"/>
      <c r="C20" s="331"/>
      <c r="D20" s="262"/>
      <c r="E20" s="262"/>
      <c r="F20" s="262"/>
      <c r="G20" s="262"/>
      <c r="H20" s="262"/>
      <c r="I20" s="262"/>
      <c r="J20" s="262"/>
      <c r="K20" s="262"/>
      <c r="L20" s="262"/>
      <c r="M20" s="332" t="str">
        <f t="shared" si="0"/>
        <v/>
      </c>
      <c r="N20" s="254"/>
    </row>
    <row r="21" spans="1:14" ht="15" x14ac:dyDescent="0.25">
      <c r="A21" s="262">
        <v>13</v>
      </c>
      <c r="B21" s="263"/>
      <c r="C21" s="331"/>
      <c r="D21" s="262"/>
      <c r="E21" s="262"/>
      <c r="F21" s="262"/>
      <c r="G21" s="262"/>
      <c r="H21" s="262"/>
      <c r="I21" s="262"/>
      <c r="J21" s="262"/>
      <c r="K21" s="262"/>
      <c r="L21" s="262"/>
      <c r="M21" s="332" t="str">
        <f t="shared" si="0"/>
        <v/>
      </c>
      <c r="N21" s="254"/>
    </row>
    <row r="22" spans="1:14" ht="15" x14ac:dyDescent="0.25">
      <c r="A22" s="262">
        <v>14</v>
      </c>
      <c r="B22" s="263"/>
      <c r="C22" s="331"/>
      <c r="D22" s="262"/>
      <c r="E22" s="262"/>
      <c r="F22" s="262"/>
      <c r="G22" s="262"/>
      <c r="H22" s="262"/>
      <c r="I22" s="262"/>
      <c r="J22" s="262"/>
      <c r="K22" s="262"/>
      <c r="L22" s="262"/>
      <c r="M22" s="332" t="str">
        <f t="shared" si="0"/>
        <v/>
      </c>
      <c r="N22" s="254"/>
    </row>
    <row r="23" spans="1:14" ht="15" x14ac:dyDescent="0.25">
      <c r="A23" s="262">
        <v>15</v>
      </c>
      <c r="B23" s="263"/>
      <c r="C23" s="331"/>
      <c r="D23" s="262"/>
      <c r="E23" s="262"/>
      <c r="F23" s="262"/>
      <c r="G23" s="262"/>
      <c r="H23" s="262"/>
      <c r="I23" s="262"/>
      <c r="J23" s="262"/>
      <c r="K23" s="262"/>
      <c r="L23" s="262"/>
      <c r="M23" s="332" t="str">
        <f t="shared" si="0"/>
        <v/>
      </c>
      <c r="N23" s="254"/>
    </row>
    <row r="24" spans="1:14" ht="15" x14ac:dyDescent="0.25">
      <c r="A24" s="262">
        <v>16</v>
      </c>
      <c r="B24" s="263"/>
      <c r="C24" s="331"/>
      <c r="D24" s="262"/>
      <c r="E24" s="262"/>
      <c r="F24" s="262"/>
      <c r="G24" s="262"/>
      <c r="H24" s="262"/>
      <c r="I24" s="262"/>
      <c r="J24" s="262"/>
      <c r="K24" s="262"/>
      <c r="L24" s="262"/>
      <c r="M24" s="332" t="str">
        <f t="shared" si="0"/>
        <v/>
      </c>
      <c r="N24" s="254"/>
    </row>
    <row r="25" spans="1:14" ht="15" x14ac:dyDescent="0.25">
      <c r="A25" s="262">
        <v>17</v>
      </c>
      <c r="B25" s="263"/>
      <c r="C25" s="331"/>
      <c r="D25" s="262"/>
      <c r="E25" s="262"/>
      <c r="F25" s="262"/>
      <c r="G25" s="262"/>
      <c r="H25" s="262"/>
      <c r="I25" s="262"/>
      <c r="J25" s="262"/>
      <c r="K25" s="262"/>
      <c r="L25" s="262"/>
      <c r="M25" s="332" t="str">
        <f t="shared" si="0"/>
        <v/>
      </c>
      <c r="N25" s="254"/>
    </row>
    <row r="26" spans="1:14" ht="15" x14ac:dyDescent="0.25">
      <c r="A26" s="262">
        <v>18</v>
      </c>
      <c r="B26" s="263"/>
      <c r="C26" s="331"/>
      <c r="D26" s="262"/>
      <c r="E26" s="262"/>
      <c r="F26" s="262"/>
      <c r="G26" s="262"/>
      <c r="H26" s="262"/>
      <c r="I26" s="262"/>
      <c r="J26" s="262"/>
      <c r="K26" s="262"/>
      <c r="L26" s="262"/>
      <c r="M26" s="332" t="str">
        <f t="shared" si="0"/>
        <v/>
      </c>
      <c r="N26" s="254"/>
    </row>
    <row r="27" spans="1:14" ht="15" x14ac:dyDescent="0.25">
      <c r="A27" s="262">
        <v>19</v>
      </c>
      <c r="B27" s="263"/>
      <c r="C27" s="331"/>
      <c r="D27" s="262"/>
      <c r="E27" s="262"/>
      <c r="F27" s="262"/>
      <c r="G27" s="262"/>
      <c r="H27" s="262"/>
      <c r="I27" s="262"/>
      <c r="J27" s="262"/>
      <c r="K27" s="262"/>
      <c r="L27" s="262"/>
      <c r="M27" s="332" t="str">
        <f t="shared" si="0"/>
        <v/>
      </c>
      <c r="N27" s="254"/>
    </row>
    <row r="28" spans="1:14" ht="15" x14ac:dyDescent="0.25">
      <c r="A28" s="262">
        <v>20</v>
      </c>
      <c r="B28" s="263"/>
      <c r="C28" s="331"/>
      <c r="D28" s="262"/>
      <c r="E28" s="262"/>
      <c r="F28" s="262"/>
      <c r="G28" s="262"/>
      <c r="H28" s="262"/>
      <c r="I28" s="262"/>
      <c r="J28" s="262"/>
      <c r="K28" s="262"/>
      <c r="L28" s="262"/>
      <c r="M28" s="332" t="str">
        <f t="shared" si="0"/>
        <v/>
      </c>
      <c r="N28" s="254"/>
    </row>
    <row r="29" spans="1:14" ht="15" x14ac:dyDescent="0.25">
      <c r="A29" s="262">
        <v>21</v>
      </c>
      <c r="B29" s="263"/>
      <c r="C29" s="331"/>
      <c r="D29" s="262"/>
      <c r="E29" s="262"/>
      <c r="F29" s="262"/>
      <c r="G29" s="262"/>
      <c r="H29" s="262"/>
      <c r="I29" s="262"/>
      <c r="J29" s="262"/>
      <c r="K29" s="262"/>
      <c r="L29" s="262"/>
      <c r="M29" s="332" t="str">
        <f t="shared" si="0"/>
        <v/>
      </c>
      <c r="N29" s="254"/>
    </row>
    <row r="30" spans="1:14" ht="15" x14ac:dyDescent="0.25">
      <c r="A30" s="262">
        <v>22</v>
      </c>
      <c r="B30" s="263"/>
      <c r="C30" s="331"/>
      <c r="D30" s="262"/>
      <c r="E30" s="262"/>
      <c r="F30" s="262"/>
      <c r="G30" s="262"/>
      <c r="H30" s="262"/>
      <c r="I30" s="262"/>
      <c r="J30" s="262"/>
      <c r="K30" s="262"/>
      <c r="L30" s="262"/>
      <c r="M30" s="332" t="str">
        <f t="shared" si="0"/>
        <v/>
      </c>
      <c r="N30" s="254"/>
    </row>
    <row r="31" spans="1:14" ht="15" x14ac:dyDescent="0.25">
      <c r="A31" s="262">
        <v>23</v>
      </c>
      <c r="B31" s="263"/>
      <c r="C31" s="331"/>
      <c r="D31" s="262"/>
      <c r="E31" s="262"/>
      <c r="F31" s="262"/>
      <c r="G31" s="262"/>
      <c r="H31" s="262"/>
      <c r="I31" s="262"/>
      <c r="J31" s="262"/>
      <c r="K31" s="262"/>
      <c r="L31" s="262"/>
      <c r="M31" s="332" t="str">
        <f t="shared" si="0"/>
        <v/>
      </c>
      <c r="N31" s="254"/>
    </row>
    <row r="32" spans="1:14" ht="15" x14ac:dyDescent="0.25">
      <c r="A32" s="262">
        <v>24</v>
      </c>
      <c r="B32" s="263"/>
      <c r="C32" s="331"/>
      <c r="D32" s="262"/>
      <c r="E32" s="262"/>
      <c r="F32" s="262"/>
      <c r="G32" s="262"/>
      <c r="H32" s="262"/>
      <c r="I32" s="262"/>
      <c r="J32" s="262"/>
      <c r="K32" s="262"/>
      <c r="L32" s="262"/>
      <c r="M32" s="332" t="str">
        <f t="shared" si="0"/>
        <v/>
      </c>
      <c r="N32" s="254"/>
    </row>
    <row r="33" spans="1:14" ht="15" x14ac:dyDescent="0.25">
      <c r="A33" s="333" t="s">
        <v>283</v>
      </c>
      <c r="B33" s="263"/>
      <c r="C33" s="331"/>
      <c r="D33" s="262"/>
      <c r="E33" s="262"/>
      <c r="F33" s="262"/>
      <c r="G33" s="262"/>
      <c r="H33" s="262"/>
      <c r="I33" s="262"/>
      <c r="J33" s="262"/>
      <c r="K33" s="262"/>
      <c r="L33" s="262"/>
      <c r="M33" s="332" t="str">
        <f t="shared" si="0"/>
        <v/>
      </c>
      <c r="N33" s="254"/>
    </row>
    <row r="34" spans="1:14" s="269" customFormat="1" x14ac:dyDescent="0.2"/>
    <row r="37" spans="1:14" s="21" customFormat="1" ht="15" x14ac:dyDescent="0.3">
      <c r="B37" s="264" t="s">
        <v>107</v>
      </c>
    </row>
    <row r="38" spans="1:14" s="21" customFormat="1" ht="15" x14ac:dyDescent="0.3">
      <c r="B38" s="264"/>
    </row>
    <row r="39" spans="1:14" s="21" customFormat="1" ht="15" x14ac:dyDescent="0.3">
      <c r="C39" s="266"/>
      <c r="D39" s="265"/>
      <c r="E39" s="265"/>
      <c r="H39" s="266"/>
      <c r="I39" s="266"/>
      <c r="J39" s="265"/>
      <c r="K39" s="265"/>
      <c r="L39" s="265"/>
    </row>
    <row r="40" spans="1:14" s="21" customFormat="1" ht="15" x14ac:dyDescent="0.3">
      <c r="C40" s="267" t="s">
        <v>271</v>
      </c>
      <c r="D40" s="265"/>
      <c r="E40" s="265"/>
      <c r="H40" s="264" t="s">
        <v>324</v>
      </c>
      <c r="M40" s="265"/>
    </row>
    <row r="41" spans="1:14" s="21" customFormat="1" ht="15" x14ac:dyDescent="0.3">
      <c r="C41" s="267" t="s">
        <v>140</v>
      </c>
      <c r="D41" s="265"/>
      <c r="E41" s="265"/>
      <c r="H41" s="268" t="s">
        <v>272</v>
      </c>
      <c r="M41" s="265"/>
    </row>
    <row r="42" spans="1:14" ht="15" x14ac:dyDescent="0.3">
      <c r="C42" s="267"/>
      <c r="F42" s="268"/>
      <c r="J42" s="270"/>
      <c r="K42" s="270"/>
      <c r="L42" s="270"/>
      <c r="M42" s="270"/>
    </row>
    <row r="43" spans="1:14" ht="15" x14ac:dyDescent="0.3">
      <c r="C43" s="26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59">
        <v>40907</v>
      </c>
      <c r="C2" t="s">
        <v>201</v>
      </c>
      <c r="E2" t="s">
        <v>234</v>
      </c>
      <c r="G2" s="96" t="s">
        <v>240</v>
      </c>
    </row>
    <row r="3" spans="1:7" ht="15" x14ac:dyDescent="0.2">
      <c r="A3" s="59">
        <v>40908</v>
      </c>
      <c r="C3" t="s">
        <v>202</v>
      </c>
      <c r="E3" t="s">
        <v>235</v>
      </c>
      <c r="G3" s="96" t="s">
        <v>241</v>
      </c>
    </row>
    <row r="4" spans="1:7" ht="15" x14ac:dyDescent="0.2">
      <c r="A4" s="59">
        <v>40909</v>
      </c>
      <c r="C4" t="s">
        <v>203</v>
      </c>
      <c r="E4" t="s">
        <v>236</v>
      </c>
      <c r="G4" s="96" t="s">
        <v>242</v>
      </c>
    </row>
    <row r="5" spans="1:7" x14ac:dyDescent="0.2">
      <c r="A5" s="59">
        <v>40910</v>
      </c>
      <c r="C5" t="s">
        <v>204</v>
      </c>
      <c r="E5" t="s">
        <v>237</v>
      </c>
    </row>
    <row r="6" spans="1:7" x14ac:dyDescent="0.2">
      <c r="A6" s="59">
        <v>40911</v>
      </c>
      <c r="C6" t="s">
        <v>205</v>
      </c>
    </row>
    <row r="7" spans="1:7" x14ac:dyDescent="0.2">
      <c r="A7" s="59">
        <v>40912</v>
      </c>
      <c r="C7" t="s">
        <v>206</v>
      </c>
    </row>
    <row r="8" spans="1:7" x14ac:dyDescent="0.2">
      <c r="A8" s="59">
        <v>40913</v>
      </c>
      <c r="C8" t="s">
        <v>207</v>
      </c>
    </row>
    <row r="9" spans="1:7" x14ac:dyDescent="0.2">
      <c r="A9" s="59">
        <v>40914</v>
      </c>
      <c r="C9" t="s">
        <v>208</v>
      </c>
    </row>
    <row r="10" spans="1:7" x14ac:dyDescent="0.2">
      <c r="A10" s="59">
        <v>40915</v>
      </c>
      <c r="C10" t="s">
        <v>209</v>
      </c>
    </row>
    <row r="11" spans="1:7" x14ac:dyDescent="0.2">
      <c r="A11" s="59">
        <v>40916</v>
      </c>
      <c r="C11" t="s">
        <v>210</v>
      </c>
    </row>
    <row r="12" spans="1:7" x14ac:dyDescent="0.2">
      <c r="A12" s="59">
        <v>40917</v>
      </c>
      <c r="C12" t="s">
        <v>211</v>
      </c>
    </row>
    <row r="13" spans="1:7" x14ac:dyDescent="0.2">
      <c r="A13" s="59">
        <v>40918</v>
      </c>
      <c r="C13" t="s">
        <v>212</v>
      </c>
    </row>
    <row r="14" spans="1:7" x14ac:dyDescent="0.2">
      <c r="A14" s="59">
        <v>40919</v>
      </c>
      <c r="C14" t="s">
        <v>213</v>
      </c>
    </row>
    <row r="15" spans="1:7" x14ac:dyDescent="0.2">
      <c r="A15" s="59">
        <v>40920</v>
      </c>
      <c r="C15" t="s">
        <v>214</v>
      </c>
    </row>
    <row r="16" spans="1:7" x14ac:dyDescent="0.2">
      <c r="A16" s="59">
        <v>40921</v>
      </c>
      <c r="C16" t="s">
        <v>215</v>
      </c>
    </row>
    <row r="17" spans="1:3" x14ac:dyDescent="0.2">
      <c r="A17" s="59">
        <v>40922</v>
      </c>
      <c r="C17" t="s">
        <v>216</v>
      </c>
    </row>
    <row r="18" spans="1:3" x14ac:dyDescent="0.2">
      <c r="A18" s="59">
        <v>40923</v>
      </c>
      <c r="C18" t="s">
        <v>217</v>
      </c>
    </row>
    <row r="19" spans="1:3" x14ac:dyDescent="0.2">
      <c r="A19" s="59">
        <v>40924</v>
      </c>
      <c r="C19" t="s">
        <v>218</v>
      </c>
    </row>
    <row r="20" spans="1:3" x14ac:dyDescent="0.2">
      <c r="A20" s="59">
        <v>40925</v>
      </c>
      <c r="C20" t="s">
        <v>219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1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0" t="s">
        <v>275</v>
      </c>
      <c r="B1" s="312"/>
      <c r="C1" s="592" t="s">
        <v>110</v>
      </c>
      <c r="D1" s="592"/>
      <c r="E1" s="167"/>
    </row>
    <row r="2" spans="1:12" s="6" customFormat="1" x14ac:dyDescent="0.3">
      <c r="A2" s="112" t="s">
        <v>141</v>
      </c>
      <c r="B2" s="312"/>
      <c r="C2" s="590" t="s">
        <v>1266</v>
      </c>
      <c r="D2" s="591"/>
      <c r="E2" s="167"/>
    </row>
    <row r="3" spans="1:12" s="6" customFormat="1" x14ac:dyDescent="0.3">
      <c r="A3" s="112"/>
      <c r="B3" s="312"/>
      <c r="C3" s="111"/>
      <c r="D3" s="111"/>
      <c r="E3" s="167"/>
    </row>
    <row r="4" spans="1:12" s="2" customFormat="1" x14ac:dyDescent="0.3">
      <c r="A4" s="113" t="str">
        <f>'ფორმა N2'!A4</f>
        <v>ანგარიშვალდებული პირის დასახელება:</v>
      </c>
      <c r="B4" s="313"/>
      <c r="C4" s="112"/>
      <c r="D4" s="112"/>
      <c r="E4" s="161"/>
      <c r="L4" s="6"/>
    </row>
    <row r="5" spans="1:12" s="2" customFormat="1" x14ac:dyDescent="0.3">
      <c r="A5" s="173" t="str">
        <f>'ფორმა N1'!D4</f>
        <v>მპგ „ერთიანი ნაციონალური მოძრაობა“</v>
      </c>
      <c r="B5" s="314"/>
      <c r="C5" s="58"/>
      <c r="D5" s="58"/>
      <c r="E5" s="161"/>
    </row>
    <row r="6" spans="1:12" s="2" customFormat="1" x14ac:dyDescent="0.3">
      <c r="A6" s="113"/>
      <c r="B6" s="313"/>
      <c r="C6" s="112"/>
      <c r="D6" s="112"/>
      <c r="E6" s="161"/>
    </row>
    <row r="7" spans="1:12" s="6" customFormat="1" ht="18" x14ac:dyDescent="0.3">
      <c r="A7" s="136"/>
      <c r="B7" s="166"/>
      <c r="C7" s="114"/>
      <c r="D7" s="114"/>
      <c r="E7" s="167"/>
    </row>
    <row r="8" spans="1:12" s="6" customFormat="1" ht="30" x14ac:dyDescent="0.3">
      <c r="A8" s="157" t="s">
        <v>64</v>
      </c>
      <c r="B8" s="115" t="s">
        <v>252</v>
      </c>
      <c r="C8" s="115" t="s">
        <v>66</v>
      </c>
      <c r="D8" s="115" t="s">
        <v>67</v>
      </c>
      <c r="E8" s="167"/>
      <c r="F8" s="20"/>
    </row>
    <row r="9" spans="1:12" s="7" customFormat="1" x14ac:dyDescent="0.3">
      <c r="A9" s="298">
        <v>1</v>
      </c>
      <c r="B9" s="298" t="s">
        <v>65</v>
      </c>
      <c r="C9" s="121">
        <f>SUM(C10,C25)</f>
        <v>0</v>
      </c>
      <c r="D9" s="121">
        <f>SUM(D10,D25)</f>
        <v>0</v>
      </c>
      <c r="E9" s="167"/>
    </row>
    <row r="10" spans="1:12" s="7" customFormat="1" x14ac:dyDescent="0.3">
      <c r="A10" s="123">
        <v>1.1000000000000001</v>
      </c>
      <c r="B10" s="123" t="s">
        <v>80</v>
      </c>
      <c r="C10" s="121">
        <f>SUM(C11,C12,C15,C18,C24)</f>
        <v>0</v>
      </c>
      <c r="D10" s="121">
        <f>SUM(D11,D12,D15,D18,D23,D24)</f>
        <v>0</v>
      </c>
      <c r="E10" s="167"/>
    </row>
    <row r="11" spans="1:12" s="9" customFormat="1" ht="18" x14ac:dyDescent="0.3">
      <c r="A11" s="124" t="s">
        <v>30</v>
      </c>
      <c r="B11" s="124" t="s">
        <v>79</v>
      </c>
      <c r="C11" s="8"/>
      <c r="D11" s="8"/>
      <c r="E11" s="167"/>
    </row>
    <row r="12" spans="1:12" s="10" customFormat="1" x14ac:dyDescent="0.3">
      <c r="A12" s="124" t="s">
        <v>31</v>
      </c>
      <c r="B12" s="124" t="s">
        <v>313</v>
      </c>
      <c r="C12" s="158">
        <f>SUM(C13:C14)</f>
        <v>0</v>
      </c>
      <c r="D12" s="158">
        <f>SUM(D13:D14)</f>
        <v>0</v>
      </c>
      <c r="E12" s="167"/>
    </row>
    <row r="13" spans="1:12" s="3" customFormat="1" x14ac:dyDescent="0.3">
      <c r="A13" s="133" t="s">
        <v>81</v>
      </c>
      <c r="B13" s="133" t="s">
        <v>316</v>
      </c>
      <c r="C13" s="8"/>
      <c r="D13" s="8"/>
      <c r="E13" s="167"/>
    </row>
    <row r="14" spans="1:12" s="3" customFormat="1" x14ac:dyDescent="0.3">
      <c r="A14" s="133" t="s">
        <v>109</v>
      </c>
      <c r="B14" s="133" t="s">
        <v>97</v>
      </c>
      <c r="C14" s="8"/>
      <c r="D14" s="8"/>
      <c r="E14" s="167"/>
    </row>
    <row r="15" spans="1:12" s="3" customFormat="1" x14ac:dyDescent="0.3">
      <c r="A15" s="124" t="s">
        <v>82</v>
      </c>
      <c r="B15" s="124" t="s">
        <v>83</v>
      </c>
      <c r="C15" s="158">
        <f>SUM(C16:C17)</f>
        <v>0</v>
      </c>
      <c r="D15" s="158">
        <f>SUM(D16:D17)</f>
        <v>0</v>
      </c>
      <c r="E15" s="167"/>
    </row>
    <row r="16" spans="1:12" s="3" customFormat="1" x14ac:dyDescent="0.3">
      <c r="A16" s="133" t="s">
        <v>84</v>
      </c>
      <c r="B16" s="133" t="s">
        <v>86</v>
      </c>
      <c r="C16" s="8"/>
      <c r="D16" s="8"/>
      <c r="E16" s="167"/>
    </row>
    <row r="17" spans="1:5" s="3" customFormat="1" ht="30" x14ac:dyDescent="0.3">
      <c r="A17" s="133" t="s">
        <v>85</v>
      </c>
      <c r="B17" s="133" t="s">
        <v>111</v>
      </c>
      <c r="C17" s="8"/>
      <c r="D17" s="8"/>
      <c r="E17" s="167"/>
    </row>
    <row r="18" spans="1:5" s="3" customFormat="1" x14ac:dyDescent="0.3">
      <c r="A18" s="124" t="s">
        <v>87</v>
      </c>
      <c r="B18" s="124" t="s">
        <v>418</v>
      </c>
      <c r="C18" s="158">
        <f>SUM(C19:C22)</f>
        <v>0</v>
      </c>
      <c r="D18" s="158">
        <f>SUM(D19:D22)</f>
        <v>0</v>
      </c>
      <c r="E18" s="167"/>
    </row>
    <row r="19" spans="1:5" s="3" customFormat="1" x14ac:dyDescent="0.3">
      <c r="A19" s="133" t="s">
        <v>88</v>
      </c>
      <c r="B19" s="133" t="s">
        <v>89</v>
      </c>
      <c r="C19" s="8"/>
      <c r="D19" s="8"/>
      <c r="E19" s="167"/>
    </row>
    <row r="20" spans="1:5" s="3" customFormat="1" ht="30" x14ac:dyDescent="0.3">
      <c r="A20" s="133" t="s">
        <v>92</v>
      </c>
      <c r="B20" s="133" t="s">
        <v>90</v>
      </c>
      <c r="C20" s="8"/>
      <c r="D20" s="8"/>
      <c r="E20" s="167"/>
    </row>
    <row r="21" spans="1:5" s="3" customFormat="1" x14ac:dyDescent="0.3">
      <c r="A21" s="133" t="s">
        <v>93</v>
      </c>
      <c r="B21" s="133" t="s">
        <v>91</v>
      </c>
      <c r="C21" s="8"/>
      <c r="D21" s="8"/>
      <c r="E21" s="167"/>
    </row>
    <row r="22" spans="1:5" s="3" customFormat="1" x14ac:dyDescent="0.3">
      <c r="A22" s="133" t="s">
        <v>94</v>
      </c>
      <c r="B22" s="133" t="s">
        <v>447</v>
      </c>
      <c r="C22" s="8"/>
      <c r="D22" s="8"/>
      <c r="E22" s="167"/>
    </row>
    <row r="23" spans="1:5" s="3" customFormat="1" x14ac:dyDescent="0.3">
      <c r="A23" s="124" t="s">
        <v>95</v>
      </c>
      <c r="B23" s="124" t="s">
        <v>448</v>
      </c>
      <c r="C23" s="335"/>
      <c r="D23" s="8"/>
      <c r="E23" s="167"/>
    </row>
    <row r="24" spans="1:5" s="3" customFormat="1" x14ac:dyDescent="0.3">
      <c r="A24" s="124" t="s">
        <v>254</v>
      </c>
      <c r="B24" s="124" t="s">
        <v>454</v>
      </c>
      <c r="C24" s="8"/>
      <c r="D24" s="8"/>
      <c r="E24" s="167"/>
    </row>
    <row r="25" spans="1:5" s="3" customFormat="1" x14ac:dyDescent="0.3">
      <c r="A25" s="123">
        <v>1.2</v>
      </c>
      <c r="B25" s="298" t="s">
        <v>96</v>
      </c>
      <c r="C25" s="121">
        <f>SUM(C26,C30)</f>
        <v>0</v>
      </c>
      <c r="D25" s="121">
        <f>SUM(D26,D30)</f>
        <v>0</v>
      </c>
      <c r="E25" s="167"/>
    </row>
    <row r="26" spans="1:5" x14ac:dyDescent="0.3">
      <c r="A26" s="124" t="s">
        <v>32</v>
      </c>
      <c r="B26" s="124" t="s">
        <v>316</v>
      </c>
      <c r="C26" s="158">
        <f>SUM(C27:C29)</f>
        <v>0</v>
      </c>
      <c r="D26" s="158">
        <f>SUM(D27:D29)</f>
        <v>0</v>
      </c>
      <c r="E26" s="167"/>
    </row>
    <row r="27" spans="1:5" x14ac:dyDescent="0.3">
      <c r="A27" s="306" t="s">
        <v>98</v>
      </c>
      <c r="B27" s="133" t="s">
        <v>314</v>
      </c>
      <c r="C27" s="8"/>
      <c r="D27" s="8"/>
      <c r="E27" s="167"/>
    </row>
    <row r="28" spans="1:5" x14ac:dyDescent="0.3">
      <c r="A28" s="306" t="s">
        <v>99</v>
      </c>
      <c r="B28" s="133" t="s">
        <v>317</v>
      </c>
      <c r="C28" s="8"/>
      <c r="D28" s="8"/>
      <c r="E28" s="167"/>
    </row>
    <row r="29" spans="1:5" x14ac:dyDescent="0.3">
      <c r="A29" s="306" t="s">
        <v>457</v>
      </c>
      <c r="B29" s="133" t="s">
        <v>315</v>
      </c>
      <c r="C29" s="8"/>
      <c r="D29" s="8"/>
      <c r="E29" s="167"/>
    </row>
    <row r="30" spans="1:5" x14ac:dyDescent="0.3">
      <c r="A30" s="124" t="s">
        <v>33</v>
      </c>
      <c r="B30" s="334" t="s">
        <v>455</v>
      </c>
      <c r="C30" s="8"/>
      <c r="D30" s="8"/>
      <c r="E30" s="167"/>
    </row>
    <row r="31" spans="1:5" s="23" customFormat="1" ht="12.75" x14ac:dyDescent="0.2">
      <c r="B31" s="315"/>
    </row>
    <row r="32" spans="1:5" s="2" customFormat="1" x14ac:dyDescent="0.3">
      <c r="A32" s="1"/>
      <c r="B32" s="316"/>
      <c r="E32" s="5"/>
    </row>
    <row r="33" spans="1:9" s="2" customFormat="1" x14ac:dyDescent="0.3">
      <c r="B33" s="316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2" t="s">
        <v>107</v>
      </c>
      <c r="B36" s="316"/>
      <c r="E36" s="5"/>
    </row>
    <row r="37" spans="1:9" s="2" customFormat="1" x14ac:dyDescent="0.3">
      <c r="B37" s="316"/>
      <c r="E37"/>
      <c r="F37"/>
      <c r="G37"/>
      <c r="H37"/>
      <c r="I37"/>
    </row>
    <row r="38" spans="1:9" s="2" customFormat="1" x14ac:dyDescent="0.3">
      <c r="B38" s="316"/>
      <c r="D38" s="12"/>
      <c r="E38"/>
      <c r="F38"/>
      <c r="G38"/>
      <c r="H38"/>
      <c r="I38"/>
    </row>
    <row r="39" spans="1:9" s="2" customFormat="1" x14ac:dyDescent="0.3">
      <c r="A39"/>
      <c r="B39" s="318" t="s">
        <v>451</v>
      </c>
      <c r="D39" s="12"/>
      <c r="E39"/>
      <c r="F39"/>
      <c r="G39"/>
      <c r="H39"/>
      <c r="I39"/>
    </row>
    <row r="40" spans="1:9" s="2" customFormat="1" x14ac:dyDescent="0.3">
      <c r="A40"/>
      <c r="B40" s="316" t="s">
        <v>273</v>
      </c>
      <c r="D40" s="12"/>
      <c r="E40"/>
      <c r="F40"/>
      <c r="G40"/>
      <c r="H40"/>
      <c r="I40"/>
    </row>
    <row r="41" spans="1:9" customFormat="1" ht="12.75" x14ac:dyDescent="0.2">
      <c r="B41" s="319" t="s">
        <v>140</v>
      </c>
    </row>
    <row r="42" spans="1:9" customFormat="1" ht="12.75" x14ac:dyDescent="0.2">
      <c r="B42" s="32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showGridLines="0" topLeftCell="A25" zoomScaleSheetLayoutView="70" workbookViewId="0">
      <selection activeCell="C40" sqref="C40"/>
    </sheetView>
  </sheetViews>
  <sheetFormatPr defaultRowHeight="15" x14ac:dyDescent="0.3"/>
  <cols>
    <col min="1" max="1" width="14.425781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0" t="s">
        <v>407</v>
      </c>
      <c r="B1" s="295"/>
      <c r="C1" s="592" t="s">
        <v>110</v>
      </c>
      <c r="D1" s="592"/>
      <c r="E1" s="127"/>
    </row>
    <row r="2" spans="1:5" s="6" customFormat="1" x14ac:dyDescent="0.3">
      <c r="A2" s="110" t="s">
        <v>408</v>
      </c>
      <c r="B2" s="295"/>
      <c r="C2" s="590" t="s">
        <v>1266</v>
      </c>
      <c r="D2" s="591"/>
      <c r="E2" s="127"/>
    </row>
    <row r="3" spans="1:5" s="6" customFormat="1" x14ac:dyDescent="0.3">
      <c r="A3" s="110" t="s">
        <v>409</v>
      </c>
      <c r="B3" s="295"/>
      <c r="C3" s="296"/>
      <c r="D3" s="296"/>
      <c r="E3" s="127"/>
    </row>
    <row r="4" spans="1:5" s="6" customFormat="1" x14ac:dyDescent="0.3">
      <c r="A4" s="112" t="s">
        <v>141</v>
      </c>
      <c r="B4" s="295"/>
      <c r="C4" s="296"/>
      <c r="D4" s="296"/>
      <c r="E4" s="127"/>
    </row>
    <row r="5" spans="1:5" s="6" customFormat="1" x14ac:dyDescent="0.3">
      <c r="A5" s="112"/>
      <c r="B5" s="295"/>
      <c r="C5" s="296"/>
      <c r="D5" s="296"/>
      <c r="E5" s="127"/>
    </row>
    <row r="6" spans="1:5" x14ac:dyDescent="0.3">
      <c r="A6" s="113" t="str">
        <f>'[1]ფორმა N2'!A4</f>
        <v>ანგარიშვალდებული პირის დასახელება:</v>
      </c>
      <c r="B6" s="113"/>
      <c r="C6" s="112"/>
      <c r="D6" s="112"/>
      <c r="E6" s="128"/>
    </row>
    <row r="7" spans="1:5" x14ac:dyDescent="0.3">
      <c r="A7" s="297" t="s">
        <v>471</v>
      </c>
      <c r="B7" s="116"/>
      <c r="C7" s="117"/>
      <c r="D7" s="117"/>
      <c r="E7" s="128"/>
    </row>
    <row r="8" spans="1:5" x14ac:dyDescent="0.3">
      <c r="A8" s="113"/>
      <c r="B8" s="113"/>
      <c r="C8" s="112"/>
      <c r="D8" s="112"/>
      <c r="E8" s="128"/>
    </row>
    <row r="9" spans="1:5" s="6" customFormat="1" x14ac:dyDescent="0.3">
      <c r="A9" s="295"/>
      <c r="B9" s="295"/>
      <c r="C9" s="114"/>
      <c r="D9" s="114"/>
      <c r="E9" s="127"/>
    </row>
    <row r="10" spans="1:5" s="6" customFormat="1" ht="30" x14ac:dyDescent="0.3">
      <c r="A10" s="125" t="s">
        <v>64</v>
      </c>
      <c r="B10" s="126" t="s">
        <v>11</v>
      </c>
      <c r="C10" s="115" t="s">
        <v>10</v>
      </c>
      <c r="D10" s="115" t="s">
        <v>9</v>
      </c>
      <c r="E10" s="127"/>
    </row>
    <row r="11" spans="1:5" s="7" customFormat="1" x14ac:dyDescent="0.2">
      <c r="A11" s="298">
        <v>1</v>
      </c>
      <c r="B11" s="298" t="s">
        <v>57</v>
      </c>
      <c r="C11" s="118">
        <f>SUM(C12,C15,C54,C57,C58,C59,C77)</f>
        <v>210450.98999999996</v>
      </c>
      <c r="D11" s="118">
        <f>SUM(D12,D15,D54,D57,D58,D59,D65,D73,D74)</f>
        <v>251976.43999999997</v>
      </c>
      <c r="E11" s="299"/>
    </row>
    <row r="12" spans="1:5" s="9" customFormat="1" ht="18" x14ac:dyDescent="0.2">
      <c r="A12" s="123">
        <v>1.1000000000000001</v>
      </c>
      <c r="B12" s="123" t="s">
        <v>58</v>
      </c>
      <c r="C12" s="119">
        <f>SUM(C13:C14)</f>
        <v>93781.45</v>
      </c>
      <c r="D12" s="119">
        <f>SUM(D13:D14)</f>
        <v>93781.45</v>
      </c>
      <c r="E12" s="129"/>
    </row>
    <row r="13" spans="1:5" s="10" customFormat="1" x14ac:dyDescent="0.2">
      <c r="A13" s="124" t="s">
        <v>30</v>
      </c>
      <c r="B13" s="124" t="s">
        <v>59</v>
      </c>
      <c r="C13" s="4">
        <v>93781.45</v>
      </c>
      <c r="D13" s="4">
        <v>93781.45</v>
      </c>
      <c r="E13" s="130"/>
    </row>
    <row r="14" spans="1:5" s="3" customFormat="1" x14ac:dyDescent="0.2">
      <c r="A14" s="124" t="s">
        <v>31</v>
      </c>
      <c r="B14" s="124" t="s">
        <v>0</v>
      </c>
      <c r="C14" s="4"/>
      <c r="D14" s="4"/>
      <c r="E14" s="131"/>
    </row>
    <row r="15" spans="1:5" s="7" customFormat="1" x14ac:dyDescent="0.2">
      <c r="A15" s="123">
        <v>1.2</v>
      </c>
      <c r="B15" s="123" t="s">
        <v>60</v>
      </c>
      <c r="C15" s="120">
        <f>SUM(C16,C19,C31,C32,C33,C34,C37,C38,C44:C48,C52,C53)</f>
        <v>115990.95999999999</v>
      </c>
      <c r="D15" s="120">
        <f>SUM(D16,D19,D31,D32,D33,D34,D37,D38,D44:D48,D52,D53)</f>
        <v>113210.21999999999</v>
      </c>
      <c r="E15" s="299"/>
    </row>
    <row r="16" spans="1:5" s="3" customFormat="1" x14ac:dyDescent="0.2">
      <c r="A16" s="124" t="s">
        <v>32</v>
      </c>
      <c r="B16" s="124" t="s">
        <v>1</v>
      </c>
      <c r="C16" s="119">
        <f>SUM(C17:C18)</f>
        <v>480</v>
      </c>
      <c r="D16" s="119">
        <f>SUM(D17:D18)</f>
        <v>480</v>
      </c>
      <c r="E16" s="131"/>
    </row>
    <row r="17" spans="1:6" s="3" customFormat="1" x14ac:dyDescent="0.2">
      <c r="A17" s="133" t="s">
        <v>98</v>
      </c>
      <c r="B17" s="133" t="s">
        <v>61</v>
      </c>
      <c r="C17" s="300">
        <v>480</v>
      </c>
      <c r="D17" s="300">
        <v>480</v>
      </c>
      <c r="E17" s="131"/>
    </row>
    <row r="18" spans="1:6" s="3" customFormat="1" x14ac:dyDescent="0.2">
      <c r="A18" s="133" t="s">
        <v>99</v>
      </c>
      <c r="B18" s="133" t="s">
        <v>62</v>
      </c>
      <c r="C18" s="4"/>
      <c r="D18" s="300"/>
      <c r="E18" s="131"/>
    </row>
    <row r="19" spans="1:6" s="3" customFormat="1" x14ac:dyDescent="0.2">
      <c r="A19" s="124" t="s">
        <v>33</v>
      </c>
      <c r="B19" s="124" t="s">
        <v>2</v>
      </c>
      <c r="C19" s="119">
        <f>SUM(C20:C25,C30)</f>
        <v>28133.33</v>
      </c>
      <c r="D19" s="119">
        <f>SUM(D20:D25,D30)</f>
        <v>20552.03</v>
      </c>
      <c r="E19" s="301"/>
      <c r="F19" s="302"/>
    </row>
    <row r="20" spans="1:6" s="305" customFormat="1" ht="30" x14ac:dyDescent="0.2">
      <c r="A20" s="133" t="s">
        <v>12</v>
      </c>
      <c r="B20" s="133" t="s">
        <v>253</v>
      </c>
      <c r="C20" s="431">
        <v>8909.98</v>
      </c>
      <c r="D20" s="431">
        <v>8883.98</v>
      </c>
      <c r="E20" s="304"/>
    </row>
    <row r="21" spans="1:6" s="305" customFormat="1" x14ac:dyDescent="0.2">
      <c r="A21" s="133" t="s">
        <v>13</v>
      </c>
      <c r="B21" s="133" t="s">
        <v>14</v>
      </c>
      <c r="C21" s="38"/>
      <c r="D21" s="38"/>
      <c r="E21" s="304"/>
    </row>
    <row r="22" spans="1:6" s="305" customFormat="1" ht="30" x14ac:dyDescent="0.2">
      <c r="A22" s="133" t="s">
        <v>286</v>
      </c>
      <c r="B22" s="133" t="s">
        <v>22</v>
      </c>
      <c r="C22" s="39">
        <v>489</v>
      </c>
      <c r="D22" s="39"/>
      <c r="E22" s="304"/>
    </row>
    <row r="23" spans="1:6" s="305" customFormat="1" ht="16.5" customHeight="1" x14ac:dyDescent="0.2">
      <c r="A23" s="133" t="s">
        <v>287</v>
      </c>
      <c r="B23" s="133" t="s">
        <v>15</v>
      </c>
      <c r="C23" s="39">
        <v>12616.81</v>
      </c>
      <c r="D23" s="39">
        <v>9198.2099999999991</v>
      </c>
      <c r="E23" s="304"/>
      <c r="F23" s="425"/>
    </row>
    <row r="24" spans="1:6" s="305" customFormat="1" ht="16.5" customHeight="1" x14ac:dyDescent="0.2">
      <c r="A24" s="133" t="s">
        <v>288</v>
      </c>
      <c r="B24" s="133" t="s">
        <v>16</v>
      </c>
      <c r="C24" s="39">
        <v>36.9</v>
      </c>
      <c r="D24" s="39">
        <v>36.9</v>
      </c>
      <c r="E24" s="304"/>
    </row>
    <row r="25" spans="1:6" s="305" customFormat="1" ht="16.5" customHeight="1" x14ac:dyDescent="0.2">
      <c r="A25" s="133" t="s">
        <v>289</v>
      </c>
      <c r="B25" s="133" t="s">
        <v>17</v>
      </c>
      <c r="C25" s="119">
        <f>SUM(C26:C29)</f>
        <v>6080.6399999999994</v>
      </c>
      <c r="D25" s="119">
        <f>SUM(D26:D29)</f>
        <v>2432.9399999999996</v>
      </c>
      <c r="E25" s="304"/>
    </row>
    <row r="26" spans="1:6" s="305" customFormat="1" ht="16.5" customHeight="1" x14ac:dyDescent="0.2">
      <c r="A26" s="306" t="s">
        <v>290</v>
      </c>
      <c r="B26" s="306" t="s">
        <v>18</v>
      </c>
      <c r="C26" s="39">
        <v>4630.74</v>
      </c>
      <c r="D26" s="39">
        <v>983.04</v>
      </c>
      <c r="E26" s="304"/>
      <c r="F26" s="425"/>
    </row>
    <row r="27" spans="1:6" s="305" customFormat="1" ht="16.5" customHeight="1" x14ac:dyDescent="0.2">
      <c r="A27" s="306" t="s">
        <v>291</v>
      </c>
      <c r="B27" s="306" t="s">
        <v>19</v>
      </c>
      <c r="C27" s="39">
        <v>869.5</v>
      </c>
      <c r="D27" s="39">
        <v>869.5</v>
      </c>
      <c r="E27" s="304"/>
      <c r="F27" s="425"/>
    </row>
    <row r="28" spans="1:6" s="305" customFormat="1" ht="16.5" customHeight="1" x14ac:dyDescent="0.2">
      <c r="A28" s="306" t="s">
        <v>292</v>
      </c>
      <c r="B28" s="306" t="s">
        <v>20</v>
      </c>
      <c r="C28" s="39">
        <v>532.20000000000005</v>
      </c>
      <c r="D28" s="39">
        <v>532.20000000000005</v>
      </c>
      <c r="E28" s="304"/>
    </row>
    <row r="29" spans="1:6" s="305" customFormat="1" ht="16.5" customHeight="1" x14ac:dyDescent="0.2">
      <c r="A29" s="306" t="s">
        <v>293</v>
      </c>
      <c r="B29" s="306" t="s">
        <v>23</v>
      </c>
      <c r="C29" s="431">
        <v>48.2</v>
      </c>
      <c r="D29" s="431">
        <v>48.2</v>
      </c>
      <c r="E29" s="304"/>
    </row>
    <row r="30" spans="1:6" s="305" customFormat="1" ht="16.5" customHeight="1" x14ac:dyDescent="0.2">
      <c r="A30" s="133" t="s">
        <v>294</v>
      </c>
      <c r="B30" s="133" t="s">
        <v>21</v>
      </c>
      <c r="C30" s="303"/>
      <c r="D30" s="40"/>
      <c r="E30" s="304"/>
    </row>
    <row r="31" spans="1:6" s="3" customFormat="1" ht="16.5" customHeight="1" x14ac:dyDescent="0.2">
      <c r="A31" s="124" t="s">
        <v>34</v>
      </c>
      <c r="B31" s="124" t="s">
        <v>3</v>
      </c>
      <c r="C31" s="300">
        <v>2150.35</v>
      </c>
      <c r="D31" s="300">
        <v>1904.35</v>
      </c>
      <c r="E31" s="301"/>
    </row>
    <row r="32" spans="1:6" s="3" customFormat="1" ht="16.5" customHeight="1" x14ac:dyDescent="0.2">
      <c r="A32" s="124" t="s">
        <v>35</v>
      </c>
      <c r="B32" s="124" t="s">
        <v>4</v>
      </c>
      <c r="C32" s="4"/>
      <c r="D32" s="300"/>
      <c r="E32" s="131"/>
    </row>
    <row r="33" spans="1:6" s="3" customFormat="1" ht="16.5" customHeight="1" x14ac:dyDescent="0.2">
      <c r="A33" s="124" t="s">
        <v>36</v>
      </c>
      <c r="B33" s="124" t="s">
        <v>5</v>
      </c>
      <c r="C33" s="4"/>
      <c r="D33" s="300"/>
      <c r="E33" s="131"/>
    </row>
    <row r="34" spans="1:6" s="3" customFormat="1" x14ac:dyDescent="0.2">
      <c r="A34" s="124" t="s">
        <v>37</v>
      </c>
      <c r="B34" s="124" t="s">
        <v>63</v>
      </c>
      <c r="C34" s="119">
        <f>SUM(C35:C36)</f>
        <v>8183</v>
      </c>
      <c r="D34" s="119">
        <f>SUM(D35:D36)</f>
        <v>7838</v>
      </c>
      <c r="E34" s="131"/>
    </row>
    <row r="35" spans="1:6" s="3" customFormat="1" ht="16.5" customHeight="1" x14ac:dyDescent="0.2">
      <c r="A35" s="133" t="s">
        <v>295</v>
      </c>
      <c r="B35" s="133" t="s">
        <v>56</v>
      </c>
      <c r="C35" s="300">
        <v>5940</v>
      </c>
      <c r="D35" s="300">
        <v>5940</v>
      </c>
      <c r="E35" s="131"/>
    </row>
    <row r="36" spans="1:6" s="3" customFormat="1" ht="16.5" customHeight="1" x14ac:dyDescent="0.2">
      <c r="A36" s="133" t="s">
        <v>296</v>
      </c>
      <c r="B36" s="133" t="s">
        <v>55</v>
      </c>
      <c r="C36" s="300">
        <v>2243</v>
      </c>
      <c r="D36" s="300">
        <v>1898</v>
      </c>
      <c r="E36" s="131"/>
    </row>
    <row r="37" spans="1:6" s="3" customFormat="1" ht="16.5" customHeight="1" x14ac:dyDescent="0.2">
      <c r="A37" s="124" t="s">
        <v>38</v>
      </c>
      <c r="B37" s="124" t="s">
        <v>49</v>
      </c>
      <c r="C37" s="300">
        <v>80.760000000000005</v>
      </c>
      <c r="D37" s="300">
        <v>80.760000000000005</v>
      </c>
      <c r="E37" s="131"/>
    </row>
    <row r="38" spans="1:6" s="3" customFormat="1" ht="16.5" customHeight="1" x14ac:dyDescent="0.2">
      <c r="A38" s="124" t="s">
        <v>39</v>
      </c>
      <c r="B38" s="124" t="s">
        <v>410</v>
      </c>
      <c r="C38" s="119">
        <f>SUM(C39:C43)</f>
        <v>19585.98</v>
      </c>
      <c r="D38" s="119">
        <f>SUM(D39:D43)</f>
        <v>17984.04</v>
      </c>
      <c r="E38" s="131"/>
    </row>
    <row r="39" spans="1:6" s="3" customFormat="1" ht="16.5" customHeight="1" x14ac:dyDescent="0.2">
      <c r="A39" s="17" t="s">
        <v>358</v>
      </c>
      <c r="B39" s="17" t="s">
        <v>362</v>
      </c>
      <c r="C39" s="4"/>
      <c r="D39" s="300"/>
      <c r="E39" s="131"/>
    </row>
    <row r="40" spans="1:6" s="3" customFormat="1" ht="16.5" customHeight="1" x14ac:dyDescent="0.2">
      <c r="A40" s="17" t="s">
        <v>359</v>
      </c>
      <c r="B40" s="17" t="s">
        <v>363</v>
      </c>
      <c r="C40" s="300">
        <v>19585.98</v>
      </c>
      <c r="D40" s="300">
        <v>17984.04</v>
      </c>
      <c r="E40" s="131"/>
    </row>
    <row r="41" spans="1:6" s="3" customFormat="1" ht="16.5" customHeight="1" x14ac:dyDescent="0.2">
      <c r="A41" s="17" t="s">
        <v>360</v>
      </c>
      <c r="B41" s="17" t="s">
        <v>366</v>
      </c>
      <c r="C41" s="300"/>
      <c r="D41" s="300"/>
      <c r="E41" s="131"/>
    </row>
    <row r="42" spans="1:6" s="3" customFormat="1" ht="16.5" customHeight="1" x14ac:dyDescent="0.2">
      <c r="A42" s="17" t="s">
        <v>365</v>
      </c>
      <c r="B42" s="17" t="s">
        <v>367</v>
      </c>
      <c r="C42" s="4"/>
      <c r="D42" s="300"/>
      <c r="E42" s="131"/>
    </row>
    <row r="43" spans="1:6" s="3" customFormat="1" ht="16.5" customHeight="1" x14ac:dyDescent="0.2">
      <c r="A43" s="17" t="s">
        <v>368</v>
      </c>
      <c r="B43" s="17" t="s">
        <v>364</v>
      </c>
      <c r="C43" s="300"/>
      <c r="D43" s="300"/>
      <c r="E43" s="131"/>
    </row>
    <row r="44" spans="1:6" s="3" customFormat="1" ht="30" x14ac:dyDescent="0.2">
      <c r="A44" s="124" t="s">
        <v>40</v>
      </c>
      <c r="B44" s="124" t="s">
        <v>28</v>
      </c>
      <c r="C44" s="300">
        <v>32376</v>
      </c>
      <c r="D44" s="300">
        <v>32376</v>
      </c>
      <c r="E44" s="131"/>
      <c r="F44" s="302"/>
    </row>
    <row r="45" spans="1:6" s="3" customFormat="1" ht="16.5" customHeight="1" x14ac:dyDescent="0.2">
      <c r="A45" s="124" t="s">
        <v>41</v>
      </c>
      <c r="B45" s="124" t="s">
        <v>24</v>
      </c>
      <c r="C45" s="300"/>
      <c r="D45" s="300"/>
      <c r="E45" s="131"/>
    </row>
    <row r="46" spans="1:6" s="3" customFormat="1" ht="16.5" customHeight="1" x14ac:dyDescent="0.2">
      <c r="A46" s="124" t="s">
        <v>42</v>
      </c>
      <c r="B46" s="124" t="s">
        <v>25</v>
      </c>
      <c r="C46" s="300"/>
      <c r="D46" s="300">
        <v>8000</v>
      </c>
      <c r="E46" s="131"/>
    </row>
    <row r="47" spans="1:6" s="3" customFormat="1" ht="16.5" customHeight="1" x14ac:dyDescent="0.2">
      <c r="A47" s="124" t="s">
        <v>43</v>
      </c>
      <c r="B47" s="124" t="s">
        <v>26</v>
      </c>
      <c r="C47" s="300">
        <v>145</v>
      </c>
      <c r="D47" s="300"/>
      <c r="E47" s="131"/>
    </row>
    <row r="48" spans="1:6" s="3" customFormat="1" ht="16.5" customHeight="1" x14ac:dyDescent="0.2">
      <c r="A48" s="124" t="s">
        <v>44</v>
      </c>
      <c r="B48" s="124" t="s">
        <v>411</v>
      </c>
      <c r="C48" s="119">
        <f>SUM(C49:C51)</f>
        <v>22542.7</v>
      </c>
      <c r="D48" s="119">
        <f>SUM(D49:D51)</f>
        <v>22542.7</v>
      </c>
      <c r="E48" s="131"/>
    </row>
    <row r="49" spans="1:6" s="3" customFormat="1" ht="16.5" customHeight="1" x14ac:dyDescent="0.2">
      <c r="A49" s="133" t="s">
        <v>373</v>
      </c>
      <c r="B49" s="133" t="s">
        <v>376</v>
      </c>
      <c r="C49" s="300">
        <v>22542.7</v>
      </c>
      <c r="D49" s="300">
        <v>22542.7</v>
      </c>
      <c r="E49" s="131"/>
    </row>
    <row r="50" spans="1:6" s="3" customFormat="1" ht="16.5" customHeight="1" x14ac:dyDescent="0.2">
      <c r="A50" s="133" t="s">
        <v>374</v>
      </c>
      <c r="B50" s="133" t="s">
        <v>375</v>
      </c>
      <c r="C50" s="4"/>
      <c r="D50" s="300"/>
      <c r="E50" s="131"/>
    </row>
    <row r="51" spans="1:6" s="3" customFormat="1" ht="16.5" customHeight="1" x14ac:dyDescent="0.2">
      <c r="A51" s="133" t="s">
        <v>377</v>
      </c>
      <c r="B51" s="133" t="s">
        <v>378</v>
      </c>
      <c r="C51" s="4"/>
      <c r="D51" s="300"/>
      <c r="E51" s="131"/>
    </row>
    <row r="52" spans="1:6" s="3" customFormat="1" x14ac:dyDescent="0.2">
      <c r="A52" s="124" t="s">
        <v>45</v>
      </c>
      <c r="B52" s="124" t="s">
        <v>29</v>
      </c>
      <c r="C52" s="4"/>
      <c r="D52" s="300"/>
      <c r="E52" s="131"/>
    </row>
    <row r="53" spans="1:6" s="3" customFormat="1" ht="16.5" customHeight="1" x14ac:dyDescent="0.2">
      <c r="A53" s="124" t="s">
        <v>46</v>
      </c>
      <c r="B53" s="124" t="s">
        <v>6</v>
      </c>
      <c r="C53" s="300">
        <v>2313.84</v>
      </c>
      <c r="D53" s="300">
        <v>1452.34</v>
      </c>
      <c r="E53" s="301"/>
      <c r="F53" s="302"/>
    </row>
    <row r="54" spans="1:6" s="3" customFormat="1" ht="30" x14ac:dyDescent="0.2">
      <c r="A54" s="123">
        <v>1.3</v>
      </c>
      <c r="B54" s="123" t="s">
        <v>415</v>
      </c>
      <c r="C54" s="120">
        <f>SUM(C55:C56)</f>
        <v>0</v>
      </c>
      <c r="D54" s="120">
        <f>SUM(D55:D56)</f>
        <v>0</v>
      </c>
      <c r="E54" s="301"/>
      <c r="F54" s="302"/>
    </row>
    <row r="55" spans="1:6" s="3" customFormat="1" ht="30" x14ac:dyDescent="0.2">
      <c r="A55" s="124" t="s">
        <v>50</v>
      </c>
      <c r="B55" s="124" t="s">
        <v>48</v>
      </c>
      <c r="C55" s="4"/>
      <c r="D55" s="300"/>
      <c r="E55" s="301"/>
      <c r="F55" s="302"/>
    </row>
    <row r="56" spans="1:6" s="3" customFormat="1" ht="16.5" customHeight="1" x14ac:dyDescent="0.2">
      <c r="A56" s="124" t="s">
        <v>51</v>
      </c>
      <c r="B56" s="124" t="s">
        <v>47</v>
      </c>
      <c r="C56" s="4"/>
      <c r="D56" s="300"/>
      <c r="E56" s="301"/>
      <c r="F56" s="302"/>
    </row>
    <row r="57" spans="1:6" s="3" customFormat="1" x14ac:dyDescent="0.2">
      <c r="A57" s="123">
        <v>1.4</v>
      </c>
      <c r="B57" s="123" t="s">
        <v>417</v>
      </c>
      <c r="C57" s="4"/>
      <c r="D57" s="300"/>
      <c r="E57" s="301"/>
      <c r="F57" s="302"/>
    </row>
    <row r="58" spans="1:6" s="305" customFormat="1" x14ac:dyDescent="0.2">
      <c r="A58" s="123">
        <v>1.5</v>
      </c>
      <c r="B58" s="123" t="s">
        <v>7</v>
      </c>
      <c r="C58" s="303"/>
      <c r="D58" s="39"/>
      <c r="E58" s="304"/>
    </row>
    <row r="59" spans="1:6" s="305" customFormat="1" x14ac:dyDescent="0.3">
      <c r="A59" s="123">
        <v>1.6</v>
      </c>
      <c r="B59" s="44" t="s">
        <v>8</v>
      </c>
      <c r="C59" s="121">
        <f>SUM(C60:C64)</f>
        <v>678.58</v>
      </c>
      <c r="D59" s="122">
        <f>SUM(D60:D64)</f>
        <v>678.58</v>
      </c>
      <c r="E59" s="304"/>
    </row>
    <row r="60" spans="1:6" s="305" customFormat="1" x14ac:dyDescent="0.2">
      <c r="A60" s="124" t="s">
        <v>302</v>
      </c>
      <c r="B60" s="45" t="s">
        <v>52</v>
      </c>
      <c r="C60" s="39">
        <v>678.58</v>
      </c>
      <c r="D60" s="39">
        <v>678.58</v>
      </c>
      <c r="E60" s="304"/>
    </row>
    <row r="61" spans="1:6" s="305" customFormat="1" ht="30" x14ac:dyDescent="0.2">
      <c r="A61" s="124" t="s">
        <v>303</v>
      </c>
      <c r="B61" s="45" t="s">
        <v>54</v>
      </c>
      <c r="C61" s="303"/>
      <c r="D61" s="39"/>
      <c r="E61" s="304"/>
    </row>
    <row r="62" spans="1:6" s="305" customFormat="1" x14ac:dyDescent="0.2">
      <c r="A62" s="124" t="s">
        <v>304</v>
      </c>
      <c r="B62" s="45" t="s">
        <v>53</v>
      </c>
      <c r="C62" s="39"/>
      <c r="D62" s="39"/>
      <c r="E62" s="304"/>
    </row>
    <row r="63" spans="1:6" s="305" customFormat="1" x14ac:dyDescent="0.2">
      <c r="A63" s="124" t="s">
        <v>305</v>
      </c>
      <c r="B63" s="45" t="s">
        <v>27</v>
      </c>
      <c r="C63" s="432"/>
      <c r="D63" s="432"/>
      <c r="E63" s="304"/>
    </row>
    <row r="64" spans="1:6" s="305" customFormat="1" x14ac:dyDescent="0.2">
      <c r="A64" s="124" t="s">
        <v>342</v>
      </c>
      <c r="B64" s="45" t="s">
        <v>343</v>
      </c>
      <c r="C64" s="303"/>
      <c r="D64" s="39"/>
      <c r="E64" s="304"/>
    </row>
    <row r="65" spans="1:5" x14ac:dyDescent="0.3">
      <c r="A65" s="298">
        <v>2</v>
      </c>
      <c r="B65" s="298" t="s">
        <v>412</v>
      </c>
      <c r="C65" s="307"/>
      <c r="D65" s="121">
        <f>SUM(D66:D72)</f>
        <v>44306.19</v>
      </c>
      <c r="E65" s="132"/>
    </row>
    <row r="66" spans="1:5" x14ac:dyDescent="0.3">
      <c r="A66" s="134">
        <v>2.1</v>
      </c>
      <c r="B66" s="308" t="s">
        <v>100</v>
      </c>
      <c r="C66" s="309"/>
      <c r="D66" s="22"/>
      <c r="E66" s="132"/>
    </row>
    <row r="67" spans="1:5" x14ac:dyDescent="0.3">
      <c r="A67" s="134">
        <v>2.2000000000000002</v>
      </c>
      <c r="B67" s="308" t="s">
        <v>413</v>
      </c>
      <c r="C67" s="309"/>
      <c r="D67" s="22"/>
      <c r="E67" s="132"/>
    </row>
    <row r="68" spans="1:5" x14ac:dyDescent="0.3">
      <c r="A68" s="134">
        <v>2.2999999999999998</v>
      </c>
      <c r="B68" s="308" t="s">
        <v>104</v>
      </c>
      <c r="C68" s="309"/>
      <c r="D68" s="22"/>
      <c r="E68" s="132"/>
    </row>
    <row r="69" spans="1:5" x14ac:dyDescent="0.3">
      <c r="A69" s="134">
        <v>2.4</v>
      </c>
      <c r="B69" s="308" t="s">
        <v>103</v>
      </c>
      <c r="C69" s="309"/>
      <c r="D69" s="22">
        <v>14703.39</v>
      </c>
      <c r="E69" s="132"/>
    </row>
    <row r="70" spans="1:5" x14ac:dyDescent="0.3">
      <c r="A70" s="134">
        <v>2.5</v>
      </c>
      <c r="B70" s="308" t="s">
        <v>414</v>
      </c>
      <c r="C70" s="309"/>
      <c r="D70" s="22">
        <v>29602.799999999999</v>
      </c>
      <c r="E70" s="132"/>
    </row>
    <row r="71" spans="1:5" x14ac:dyDescent="0.3">
      <c r="A71" s="134">
        <v>2.6</v>
      </c>
      <c r="B71" s="308" t="s">
        <v>101</v>
      </c>
      <c r="C71" s="309"/>
      <c r="D71" s="22"/>
      <c r="E71" s="132"/>
    </row>
    <row r="72" spans="1:5" x14ac:dyDescent="0.3">
      <c r="A72" s="134">
        <v>2.7</v>
      </c>
      <c r="B72" s="308" t="s">
        <v>102</v>
      </c>
      <c r="C72" s="310"/>
      <c r="D72" s="22"/>
      <c r="E72" s="132"/>
    </row>
    <row r="73" spans="1:5" x14ac:dyDescent="0.3">
      <c r="A73" s="298">
        <v>3</v>
      </c>
      <c r="B73" s="298" t="s">
        <v>452</v>
      </c>
      <c r="C73" s="121"/>
      <c r="D73" s="22"/>
      <c r="E73" s="132"/>
    </row>
    <row r="74" spans="1:5" x14ac:dyDescent="0.3">
      <c r="A74" s="298">
        <v>4</v>
      </c>
      <c r="B74" s="298" t="s">
        <v>255</v>
      </c>
      <c r="C74" s="121"/>
      <c r="D74" s="121">
        <f>SUM(D75:D76)</f>
        <v>0</v>
      </c>
      <c r="E74" s="132"/>
    </row>
    <row r="75" spans="1:5" x14ac:dyDescent="0.3">
      <c r="A75" s="134">
        <v>4.0999999999999996</v>
      </c>
      <c r="B75" s="134" t="s">
        <v>256</v>
      </c>
      <c r="C75" s="309"/>
      <c r="D75" s="8"/>
      <c r="E75" s="132"/>
    </row>
    <row r="76" spans="1:5" x14ac:dyDescent="0.3">
      <c r="A76" s="134">
        <v>4.2</v>
      </c>
      <c r="B76" s="134" t="s">
        <v>257</v>
      </c>
      <c r="C76" s="310"/>
      <c r="D76" s="8"/>
      <c r="E76" s="132"/>
    </row>
    <row r="77" spans="1:5" x14ac:dyDescent="0.3">
      <c r="A77" s="298">
        <v>5</v>
      </c>
      <c r="B77" s="298" t="s">
        <v>284</v>
      </c>
      <c r="C77" s="337"/>
      <c r="D77" s="310"/>
      <c r="E77" s="132"/>
    </row>
    <row r="78" spans="1:5" x14ac:dyDescent="0.3">
      <c r="B78" s="43"/>
    </row>
    <row r="79" spans="1:5" x14ac:dyDescent="0.3">
      <c r="E79" s="5"/>
    </row>
    <row r="80" spans="1:5" x14ac:dyDescent="0.3">
      <c r="B80" s="43"/>
    </row>
    <row r="81" spans="1:6" s="23" customFormat="1" ht="12.75" x14ac:dyDescent="0.2"/>
    <row r="82" spans="1:6" x14ac:dyDescent="0.3">
      <c r="A82" s="102" t="s">
        <v>107</v>
      </c>
      <c r="E82" s="5"/>
    </row>
    <row r="83" spans="1:6" x14ac:dyDescent="0.3">
      <c r="E83"/>
      <c r="F83"/>
    </row>
    <row r="84" spans="1:6" x14ac:dyDescent="0.3">
      <c r="D84" s="12"/>
      <c r="E84"/>
      <c r="F84"/>
    </row>
    <row r="85" spans="1:6" x14ac:dyDescent="0.3">
      <c r="A85"/>
      <c r="B85" s="102" t="s">
        <v>449</v>
      </c>
      <c r="D85" s="12"/>
      <c r="E85"/>
      <c r="F85"/>
    </row>
    <row r="86" spans="1:6" x14ac:dyDescent="0.3">
      <c r="A86"/>
      <c r="B86" s="2" t="s">
        <v>450</v>
      </c>
      <c r="D86" s="12"/>
      <c r="E86"/>
      <c r="F86"/>
    </row>
    <row r="87" spans="1:6" customFormat="1" ht="12.75" x14ac:dyDescent="0.2">
      <c r="B87" s="97" t="s">
        <v>140</v>
      </c>
    </row>
    <row r="88" spans="1:6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10.14062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0" t="s">
        <v>332</v>
      </c>
      <c r="B1" s="113"/>
      <c r="C1" s="592" t="s">
        <v>110</v>
      </c>
      <c r="D1" s="592"/>
      <c r="E1" s="127"/>
    </row>
    <row r="2" spans="1:5" s="6" customFormat="1" x14ac:dyDescent="0.3">
      <c r="A2" s="110" t="s">
        <v>333</v>
      </c>
      <c r="B2" s="113"/>
      <c r="C2" s="590" t="s">
        <v>1266</v>
      </c>
      <c r="D2" s="591"/>
      <c r="E2" s="127"/>
    </row>
    <row r="3" spans="1:5" s="6" customFormat="1" x14ac:dyDescent="0.3">
      <c r="A3" s="112" t="s">
        <v>141</v>
      </c>
      <c r="B3" s="110"/>
      <c r="C3" s="224"/>
      <c r="D3" s="224"/>
      <c r="E3" s="127"/>
    </row>
    <row r="4" spans="1:5" s="6" customFormat="1" x14ac:dyDescent="0.3">
      <c r="A4" s="112"/>
      <c r="B4" s="112"/>
      <c r="C4" s="224"/>
      <c r="D4" s="224"/>
      <c r="E4" s="127"/>
    </row>
    <row r="5" spans="1:5" x14ac:dyDescent="0.3">
      <c r="A5" s="113" t="str">
        <f>'ფორმა N2'!A4</f>
        <v>ანგარიშვალდებული პირის დასახელება:</v>
      </c>
      <c r="B5" s="113"/>
      <c r="C5" s="112"/>
      <c r="D5" s="112"/>
      <c r="E5" s="128"/>
    </row>
    <row r="6" spans="1:5" x14ac:dyDescent="0.3">
      <c r="A6" s="297" t="s">
        <v>471</v>
      </c>
      <c r="B6" s="116"/>
      <c r="C6" s="117"/>
      <c r="D6" s="117"/>
      <c r="E6" s="128"/>
    </row>
    <row r="7" spans="1:5" x14ac:dyDescent="0.3">
      <c r="A7" s="113"/>
      <c r="B7" s="113"/>
      <c r="C7" s="112"/>
      <c r="D7" s="112"/>
      <c r="E7" s="128"/>
    </row>
    <row r="8" spans="1:5" s="6" customFormat="1" x14ac:dyDescent="0.3">
      <c r="A8" s="223"/>
      <c r="B8" s="223"/>
      <c r="C8" s="114"/>
      <c r="D8" s="114"/>
      <c r="E8" s="127"/>
    </row>
    <row r="9" spans="1:5" s="6" customFormat="1" ht="30" x14ac:dyDescent="0.3">
      <c r="A9" s="125" t="s">
        <v>64</v>
      </c>
      <c r="B9" s="125" t="s">
        <v>338</v>
      </c>
      <c r="C9" s="115" t="s">
        <v>10</v>
      </c>
      <c r="D9" s="115" t="s">
        <v>9</v>
      </c>
      <c r="E9" s="127"/>
    </row>
    <row r="10" spans="1:5" s="10" customFormat="1" ht="17.25" customHeight="1" x14ac:dyDescent="0.2">
      <c r="A10" s="134" t="s">
        <v>336</v>
      </c>
      <c r="B10" s="123" t="s">
        <v>1176</v>
      </c>
      <c r="C10" s="4">
        <v>152.34</v>
      </c>
      <c r="D10" s="4">
        <v>152.34</v>
      </c>
      <c r="E10" s="130"/>
    </row>
    <row r="11" spans="1:5" s="10" customFormat="1" ht="18" customHeight="1" x14ac:dyDescent="0.2">
      <c r="A11" s="134" t="s">
        <v>337</v>
      </c>
      <c r="B11" s="123" t="s">
        <v>1177</v>
      </c>
      <c r="C11" s="4">
        <v>1300</v>
      </c>
      <c r="D11" s="4">
        <v>1300</v>
      </c>
      <c r="E11" s="130"/>
    </row>
    <row r="12" spans="1:5" s="10" customFormat="1" x14ac:dyDescent="0.2">
      <c r="A12" s="134" t="s">
        <v>472</v>
      </c>
      <c r="B12" s="123" t="s">
        <v>1202</v>
      </c>
      <c r="C12" s="4">
        <v>501.5</v>
      </c>
      <c r="D12" s="4"/>
      <c r="E12" s="130"/>
    </row>
    <row r="13" spans="1:5" s="10" customFormat="1" x14ac:dyDescent="0.2">
      <c r="A13" s="134" t="s">
        <v>473</v>
      </c>
      <c r="B13" s="123" t="s">
        <v>1206</v>
      </c>
      <c r="C13" s="4">
        <v>60</v>
      </c>
      <c r="D13" s="4"/>
      <c r="E13" s="130"/>
    </row>
    <row r="14" spans="1:5" s="10" customFormat="1" x14ac:dyDescent="0.2">
      <c r="A14" s="134" t="s">
        <v>474</v>
      </c>
      <c r="B14" s="123" t="s">
        <v>1207</v>
      </c>
      <c r="C14" s="4">
        <v>300</v>
      </c>
      <c r="D14" s="4"/>
      <c r="E14" s="130"/>
    </row>
    <row r="15" spans="1:5" x14ac:dyDescent="0.3">
      <c r="A15" s="135"/>
      <c r="B15" s="135" t="s">
        <v>341</v>
      </c>
      <c r="C15" s="122">
        <f>SUM(C10:C14)</f>
        <v>2313.84</v>
      </c>
      <c r="D15" s="122">
        <f>SUM(D10:D14)</f>
        <v>1452.34</v>
      </c>
      <c r="E15" s="132"/>
    </row>
    <row r="16" spans="1:5" x14ac:dyDescent="0.3">
      <c r="A16" s="43"/>
      <c r="B16" s="43"/>
    </row>
    <row r="17" spans="1:9" x14ac:dyDescent="0.3">
      <c r="A17" s="321" t="s">
        <v>441</v>
      </c>
      <c r="E17" s="5"/>
    </row>
    <row r="18" spans="1:9" x14ac:dyDescent="0.3">
      <c r="A18" s="2" t="s">
        <v>442</v>
      </c>
    </row>
    <row r="19" spans="1:9" x14ac:dyDescent="0.3">
      <c r="A19" s="272" t="s">
        <v>443</v>
      </c>
    </row>
    <row r="20" spans="1:9" x14ac:dyDescent="0.3">
      <c r="A20" s="272"/>
    </row>
    <row r="21" spans="1:9" x14ac:dyDescent="0.3">
      <c r="A21" s="272" t="s">
        <v>355</v>
      </c>
    </row>
    <row r="22" spans="1:9" s="23" customFormat="1" ht="12.75" x14ac:dyDescent="0.2"/>
    <row r="23" spans="1:9" x14ac:dyDescent="0.3">
      <c r="A23" s="102" t="s">
        <v>107</v>
      </c>
      <c r="E23" s="5"/>
    </row>
    <row r="24" spans="1:9" x14ac:dyDescent="0.3">
      <c r="E24"/>
      <c r="F24"/>
      <c r="G24"/>
      <c r="H24"/>
      <c r="I24"/>
    </row>
    <row r="25" spans="1:9" x14ac:dyDescent="0.3">
      <c r="D25" s="12"/>
      <c r="E25"/>
      <c r="F25"/>
      <c r="G25"/>
      <c r="H25"/>
      <c r="I25"/>
    </row>
    <row r="26" spans="1:9" x14ac:dyDescent="0.3">
      <c r="A26" s="102"/>
      <c r="B26" s="102" t="s">
        <v>274</v>
      </c>
      <c r="D26" s="12"/>
      <c r="E26"/>
      <c r="F26"/>
      <c r="G26"/>
      <c r="H26"/>
      <c r="I26"/>
    </row>
    <row r="27" spans="1:9" x14ac:dyDescent="0.3">
      <c r="B27" s="2" t="s">
        <v>273</v>
      </c>
      <c r="D27" s="12"/>
      <c r="E27"/>
      <c r="F27"/>
      <c r="G27"/>
      <c r="H27"/>
      <c r="I27"/>
    </row>
    <row r="28" spans="1:9" customFormat="1" ht="12.75" x14ac:dyDescent="0.2">
      <c r="A28" s="97"/>
      <c r="B28" s="97" t="s">
        <v>140</v>
      </c>
    </row>
    <row r="29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2"/>
  <sheetViews>
    <sheetView tabSelected="1" zoomScaleSheetLayoutView="70" workbookViewId="0">
      <selection activeCell="N23" sqref="N23"/>
    </sheetView>
  </sheetViews>
  <sheetFormatPr defaultRowHeight="15" x14ac:dyDescent="0.3"/>
  <cols>
    <col min="1" max="1" width="5.42578125" style="498" customWidth="1"/>
    <col min="2" max="2" width="20.85546875" style="498" customWidth="1"/>
    <col min="3" max="3" width="26" style="498" customWidth="1"/>
    <col min="4" max="4" width="17" style="518" customWidth="1"/>
    <col min="5" max="5" width="41.7109375" style="498" customWidth="1"/>
    <col min="6" max="6" width="14.7109375" style="498" customWidth="1"/>
    <col min="7" max="7" width="15.5703125" style="498" customWidth="1"/>
    <col min="8" max="8" width="14.7109375" style="498" customWidth="1"/>
    <col min="9" max="9" width="26" style="498" customWidth="1"/>
    <col min="10" max="16384" width="9.140625" style="498"/>
  </cols>
  <sheetData>
    <row r="1" spans="1:9" x14ac:dyDescent="0.3">
      <c r="A1" s="493" t="s">
        <v>1265</v>
      </c>
      <c r="B1" s="493"/>
      <c r="C1" s="494"/>
      <c r="D1" s="495"/>
      <c r="E1" s="494"/>
      <c r="F1" s="494"/>
      <c r="G1" s="496"/>
      <c r="H1" s="496"/>
      <c r="I1" s="497" t="s">
        <v>110</v>
      </c>
    </row>
    <row r="2" spans="1:9" x14ac:dyDescent="0.3">
      <c r="A2" s="499" t="s">
        <v>141</v>
      </c>
      <c r="B2" s="493"/>
      <c r="C2" s="494"/>
      <c r="D2" s="495"/>
      <c r="E2" s="494"/>
      <c r="F2" s="494"/>
      <c r="G2" s="453"/>
      <c r="H2" s="452" t="s">
        <v>1213</v>
      </c>
      <c r="I2" s="453"/>
    </row>
    <row r="3" spans="1:9" x14ac:dyDescent="0.3">
      <c r="A3" s="499"/>
      <c r="B3" s="499"/>
      <c r="C3" s="493"/>
      <c r="D3" s="500"/>
      <c r="E3" s="493"/>
      <c r="F3" s="493"/>
      <c r="G3" s="496"/>
      <c r="H3" s="496"/>
      <c r="I3" s="496"/>
    </row>
    <row r="4" spans="1:9" x14ac:dyDescent="0.3">
      <c r="A4" s="494" t="str">
        <f>'[2]ფორმა N2'!A4</f>
        <v>ანგარიშვალდებული პირის დასახელება:</v>
      </c>
      <c r="B4" s="494"/>
      <c r="C4" s="494"/>
      <c r="D4" s="495"/>
      <c r="E4" s="494"/>
      <c r="F4" s="494"/>
      <c r="G4" s="499"/>
      <c r="H4" s="499"/>
      <c r="I4" s="499"/>
    </row>
    <row r="5" spans="1:9" x14ac:dyDescent="0.3">
      <c r="A5" s="501" t="s">
        <v>485</v>
      </c>
      <c r="B5" s="502"/>
      <c r="C5" s="502"/>
      <c r="D5" s="503"/>
      <c r="E5" s="502"/>
      <c r="F5" s="502"/>
      <c r="G5" s="504"/>
      <c r="H5" s="504"/>
      <c r="I5" s="504"/>
    </row>
    <row r="6" spans="1:9" x14ac:dyDescent="0.3">
      <c r="A6" s="497"/>
      <c r="B6" s="497"/>
      <c r="C6" s="497"/>
      <c r="D6" s="505"/>
      <c r="E6" s="497"/>
      <c r="F6" s="497"/>
      <c r="G6" s="506"/>
      <c r="H6" s="506"/>
      <c r="I6" s="506"/>
    </row>
    <row r="7" spans="1:9" ht="45.75" customHeight="1" x14ac:dyDescent="0.3">
      <c r="A7" s="438" t="s">
        <v>64</v>
      </c>
      <c r="B7" s="438" t="s">
        <v>345</v>
      </c>
      <c r="C7" s="438" t="s">
        <v>346</v>
      </c>
      <c r="D7" s="439" t="s">
        <v>230</v>
      </c>
      <c r="E7" s="438" t="s">
        <v>350</v>
      </c>
      <c r="F7" s="438" t="s">
        <v>354</v>
      </c>
      <c r="G7" s="440" t="s">
        <v>10</v>
      </c>
      <c r="H7" s="440" t="s">
        <v>9</v>
      </c>
      <c r="I7" s="440" t="s">
        <v>397</v>
      </c>
    </row>
    <row r="8" spans="1:9" x14ac:dyDescent="0.3">
      <c r="A8" s="359">
        <v>1</v>
      </c>
      <c r="B8" s="359" t="s">
        <v>713</v>
      </c>
      <c r="C8" s="359" t="s">
        <v>714</v>
      </c>
      <c r="D8" s="424" t="s">
        <v>715</v>
      </c>
      <c r="E8" s="359" t="s">
        <v>716</v>
      </c>
      <c r="F8" s="359" t="s">
        <v>353</v>
      </c>
      <c r="G8" s="441">
        <v>1500</v>
      </c>
      <c r="H8" s="450">
        <v>1500</v>
      </c>
      <c r="I8" s="441">
        <v>300</v>
      </c>
    </row>
    <row r="9" spans="1:9" x14ac:dyDescent="0.3">
      <c r="A9" s="359">
        <v>2</v>
      </c>
      <c r="B9" s="359" t="s">
        <v>713</v>
      </c>
      <c r="C9" s="359" t="s">
        <v>714</v>
      </c>
      <c r="D9" s="424" t="s">
        <v>715</v>
      </c>
      <c r="E9" s="359" t="s">
        <v>716</v>
      </c>
      <c r="F9" s="359" t="s">
        <v>0</v>
      </c>
      <c r="G9" s="441">
        <v>1000</v>
      </c>
      <c r="H9" s="450">
        <v>1000</v>
      </c>
      <c r="I9" s="441">
        <v>200</v>
      </c>
    </row>
    <row r="10" spans="1:9" x14ac:dyDescent="0.3">
      <c r="A10" s="359">
        <v>3</v>
      </c>
      <c r="B10" s="359" t="s">
        <v>719</v>
      </c>
      <c r="C10" s="359" t="s">
        <v>720</v>
      </c>
      <c r="D10" s="424" t="s">
        <v>721</v>
      </c>
      <c r="E10" s="359" t="s">
        <v>722</v>
      </c>
      <c r="F10" s="359" t="s">
        <v>353</v>
      </c>
      <c r="G10" s="441">
        <v>1250</v>
      </c>
      <c r="H10" s="441">
        <v>1250</v>
      </c>
      <c r="I10" s="441">
        <v>250</v>
      </c>
    </row>
    <row r="11" spans="1:9" x14ac:dyDescent="0.3">
      <c r="A11" s="359">
        <v>4</v>
      </c>
      <c r="B11" s="359" t="s">
        <v>723</v>
      </c>
      <c r="C11" s="359" t="s">
        <v>724</v>
      </c>
      <c r="D11" s="424" t="s">
        <v>725</v>
      </c>
      <c r="E11" s="359" t="s">
        <v>726</v>
      </c>
      <c r="F11" s="359" t="s">
        <v>353</v>
      </c>
      <c r="G11" s="441">
        <v>1250</v>
      </c>
      <c r="H11" s="441">
        <v>1250</v>
      </c>
      <c r="I11" s="441">
        <v>250</v>
      </c>
    </row>
    <row r="12" spans="1:9" x14ac:dyDescent="0.3">
      <c r="A12" s="359">
        <v>5</v>
      </c>
      <c r="B12" s="359" t="s">
        <v>723</v>
      </c>
      <c r="C12" s="359" t="s">
        <v>727</v>
      </c>
      <c r="D12" s="424" t="s">
        <v>728</v>
      </c>
      <c r="E12" s="359" t="s">
        <v>729</v>
      </c>
      <c r="F12" s="359" t="s">
        <v>353</v>
      </c>
      <c r="G12" s="441">
        <v>750</v>
      </c>
      <c r="H12" s="441">
        <v>750</v>
      </c>
      <c r="I12" s="441">
        <v>150</v>
      </c>
    </row>
    <row r="13" spans="1:9" x14ac:dyDescent="0.3">
      <c r="A13" s="359">
        <v>6</v>
      </c>
      <c r="B13" s="359" t="s">
        <v>730</v>
      </c>
      <c r="C13" s="359" t="s">
        <v>731</v>
      </c>
      <c r="D13" s="424" t="s">
        <v>732</v>
      </c>
      <c r="E13" s="359" t="s">
        <v>733</v>
      </c>
      <c r="F13" s="359" t="s">
        <v>353</v>
      </c>
      <c r="G13" s="441">
        <v>750</v>
      </c>
      <c r="H13" s="441">
        <v>750</v>
      </c>
      <c r="I13" s="441">
        <v>150</v>
      </c>
    </row>
    <row r="14" spans="1:9" x14ac:dyDescent="0.3">
      <c r="A14" s="359">
        <v>7</v>
      </c>
      <c r="B14" s="359" t="s">
        <v>734</v>
      </c>
      <c r="C14" s="359" t="s">
        <v>735</v>
      </c>
      <c r="D14" s="424" t="s">
        <v>736</v>
      </c>
      <c r="E14" s="359" t="s">
        <v>737</v>
      </c>
      <c r="F14" s="359" t="s">
        <v>353</v>
      </c>
      <c r="G14" s="441">
        <v>875</v>
      </c>
      <c r="H14" s="441">
        <v>875</v>
      </c>
      <c r="I14" s="441">
        <v>175</v>
      </c>
    </row>
    <row r="15" spans="1:9" x14ac:dyDescent="0.3">
      <c r="A15" s="359">
        <v>8</v>
      </c>
      <c r="B15" s="359" t="s">
        <v>738</v>
      </c>
      <c r="C15" s="359" t="s">
        <v>739</v>
      </c>
      <c r="D15" s="424" t="s">
        <v>740</v>
      </c>
      <c r="E15" s="359" t="s">
        <v>737</v>
      </c>
      <c r="F15" s="359" t="s">
        <v>353</v>
      </c>
      <c r="G15" s="441">
        <v>875</v>
      </c>
      <c r="H15" s="441">
        <v>875</v>
      </c>
      <c r="I15" s="441">
        <v>175</v>
      </c>
    </row>
    <row r="16" spans="1:9" x14ac:dyDescent="0.3">
      <c r="A16" s="359">
        <v>9</v>
      </c>
      <c r="B16" s="359" t="s">
        <v>741</v>
      </c>
      <c r="C16" s="359" t="s">
        <v>739</v>
      </c>
      <c r="D16" s="424" t="s">
        <v>742</v>
      </c>
      <c r="E16" s="359" t="s">
        <v>737</v>
      </c>
      <c r="F16" s="359" t="s">
        <v>353</v>
      </c>
      <c r="G16" s="441">
        <v>625</v>
      </c>
      <c r="H16" s="441">
        <v>625</v>
      </c>
      <c r="I16" s="441">
        <v>125</v>
      </c>
    </row>
    <row r="17" spans="1:9" x14ac:dyDescent="0.3">
      <c r="A17" s="359">
        <v>10</v>
      </c>
      <c r="B17" s="359" t="s">
        <v>743</v>
      </c>
      <c r="C17" s="359" t="s">
        <v>744</v>
      </c>
      <c r="D17" s="424" t="s">
        <v>745</v>
      </c>
      <c r="E17" s="359" t="s">
        <v>746</v>
      </c>
      <c r="F17" s="359" t="s">
        <v>353</v>
      </c>
      <c r="G17" s="441">
        <v>1250</v>
      </c>
      <c r="H17" s="441">
        <v>1250</v>
      </c>
      <c r="I17" s="441">
        <v>250</v>
      </c>
    </row>
    <row r="18" spans="1:9" x14ac:dyDescent="0.3">
      <c r="A18" s="359">
        <v>11</v>
      </c>
      <c r="B18" s="359" t="s">
        <v>743</v>
      </c>
      <c r="C18" s="359" t="s">
        <v>744</v>
      </c>
      <c r="D18" s="424" t="s">
        <v>745</v>
      </c>
      <c r="E18" s="359" t="s">
        <v>746</v>
      </c>
      <c r="F18" s="359" t="s">
        <v>0</v>
      </c>
      <c r="G18" s="441">
        <v>1250</v>
      </c>
      <c r="H18" s="441">
        <v>1250</v>
      </c>
      <c r="I18" s="441">
        <v>250</v>
      </c>
    </row>
    <row r="19" spans="1:9" x14ac:dyDescent="0.3">
      <c r="A19" s="359">
        <v>12</v>
      </c>
      <c r="B19" s="359" t="s">
        <v>747</v>
      </c>
      <c r="C19" s="359" t="s">
        <v>748</v>
      </c>
      <c r="D19" s="424" t="s">
        <v>749</v>
      </c>
      <c r="E19" s="359" t="s">
        <v>750</v>
      </c>
      <c r="F19" s="359" t="s">
        <v>353</v>
      </c>
      <c r="G19" s="441">
        <v>750</v>
      </c>
      <c r="H19" s="441">
        <v>750</v>
      </c>
      <c r="I19" s="441">
        <v>150</v>
      </c>
    </row>
    <row r="20" spans="1:9" x14ac:dyDescent="0.3">
      <c r="A20" s="359">
        <v>13</v>
      </c>
      <c r="B20" s="359" t="s">
        <v>751</v>
      </c>
      <c r="C20" s="359" t="s">
        <v>752</v>
      </c>
      <c r="D20" s="424" t="s">
        <v>753</v>
      </c>
      <c r="E20" s="359" t="s">
        <v>754</v>
      </c>
      <c r="F20" s="359" t="s">
        <v>353</v>
      </c>
      <c r="G20" s="441">
        <v>875</v>
      </c>
      <c r="H20" s="441">
        <v>875</v>
      </c>
      <c r="I20" s="441">
        <v>175</v>
      </c>
    </row>
    <row r="21" spans="1:9" x14ac:dyDescent="0.3">
      <c r="A21" s="359">
        <v>14</v>
      </c>
      <c r="B21" s="359" t="s">
        <v>738</v>
      </c>
      <c r="C21" s="359" t="s">
        <v>755</v>
      </c>
      <c r="D21" s="424" t="s">
        <v>756</v>
      </c>
      <c r="E21" s="359" t="s">
        <v>754</v>
      </c>
      <c r="F21" s="359" t="s">
        <v>353</v>
      </c>
      <c r="G21" s="441">
        <v>875</v>
      </c>
      <c r="H21" s="441">
        <v>875</v>
      </c>
      <c r="I21" s="441">
        <v>175</v>
      </c>
    </row>
    <row r="22" spans="1:9" x14ac:dyDescent="0.3">
      <c r="A22" s="359">
        <v>15</v>
      </c>
      <c r="B22" s="359" t="s">
        <v>757</v>
      </c>
      <c r="C22" s="359" t="s">
        <v>758</v>
      </c>
      <c r="D22" s="424" t="s">
        <v>759</v>
      </c>
      <c r="E22" s="359" t="s">
        <v>760</v>
      </c>
      <c r="F22" s="359" t="s">
        <v>353</v>
      </c>
      <c r="G22" s="441">
        <v>1250</v>
      </c>
      <c r="H22" s="441">
        <v>1250</v>
      </c>
      <c r="I22" s="441">
        <v>250</v>
      </c>
    </row>
    <row r="23" spans="1:9" x14ac:dyDescent="0.3">
      <c r="A23" s="359">
        <v>16</v>
      </c>
      <c r="B23" s="359" t="s">
        <v>757</v>
      </c>
      <c r="C23" s="359" t="s">
        <v>758</v>
      </c>
      <c r="D23" s="424" t="s">
        <v>759</v>
      </c>
      <c r="E23" s="359" t="s">
        <v>760</v>
      </c>
      <c r="F23" s="359" t="s">
        <v>0</v>
      </c>
      <c r="G23" s="441">
        <v>1250</v>
      </c>
      <c r="H23" s="441">
        <v>1250</v>
      </c>
      <c r="I23" s="441">
        <v>250</v>
      </c>
    </row>
    <row r="24" spans="1:9" x14ac:dyDescent="0.3">
      <c r="A24" s="359">
        <v>17</v>
      </c>
      <c r="B24" s="359" t="s">
        <v>761</v>
      </c>
      <c r="C24" s="359" t="s">
        <v>1214</v>
      </c>
      <c r="D24" s="424" t="s">
        <v>762</v>
      </c>
      <c r="E24" s="359" t="s">
        <v>760</v>
      </c>
      <c r="F24" s="359" t="s">
        <v>353</v>
      </c>
      <c r="G24" s="441">
        <v>1250</v>
      </c>
      <c r="H24" s="441">
        <v>1250</v>
      </c>
      <c r="I24" s="441">
        <v>250</v>
      </c>
    </row>
    <row r="25" spans="1:9" x14ac:dyDescent="0.3">
      <c r="A25" s="359">
        <v>18</v>
      </c>
      <c r="B25" s="359" t="s">
        <v>761</v>
      </c>
      <c r="C25" s="359" t="s">
        <v>1214</v>
      </c>
      <c r="D25" s="424" t="s">
        <v>762</v>
      </c>
      <c r="E25" s="359" t="s">
        <v>760</v>
      </c>
      <c r="F25" s="359" t="s">
        <v>0</v>
      </c>
      <c r="G25" s="441">
        <v>1250</v>
      </c>
      <c r="H25" s="441">
        <v>1250</v>
      </c>
      <c r="I25" s="441">
        <v>250</v>
      </c>
    </row>
    <row r="26" spans="1:9" x14ac:dyDescent="0.3">
      <c r="A26" s="359">
        <v>19</v>
      </c>
      <c r="B26" s="359" t="s">
        <v>763</v>
      </c>
      <c r="C26" s="359" t="s">
        <v>764</v>
      </c>
      <c r="D26" s="424" t="s">
        <v>765</v>
      </c>
      <c r="E26" s="359" t="s">
        <v>766</v>
      </c>
      <c r="F26" s="359" t="s">
        <v>353</v>
      </c>
      <c r="G26" s="441">
        <v>1000</v>
      </c>
      <c r="H26" s="441">
        <v>1000</v>
      </c>
      <c r="I26" s="441">
        <v>200</v>
      </c>
    </row>
    <row r="27" spans="1:9" x14ac:dyDescent="0.3">
      <c r="A27" s="359">
        <v>20</v>
      </c>
      <c r="B27" s="359" t="s">
        <v>738</v>
      </c>
      <c r="C27" s="359" t="s">
        <v>767</v>
      </c>
      <c r="D27" s="424" t="s">
        <v>768</v>
      </c>
      <c r="E27" s="359" t="s">
        <v>769</v>
      </c>
      <c r="F27" s="359" t="s">
        <v>353</v>
      </c>
      <c r="G27" s="441">
        <v>750</v>
      </c>
      <c r="H27" s="441">
        <v>750</v>
      </c>
      <c r="I27" s="441">
        <v>150</v>
      </c>
    </row>
    <row r="28" spans="1:9" x14ac:dyDescent="0.3">
      <c r="A28" s="359">
        <v>21</v>
      </c>
      <c r="B28" s="359" t="s">
        <v>675</v>
      </c>
      <c r="C28" s="359" t="s">
        <v>770</v>
      </c>
      <c r="D28" s="424" t="s">
        <v>771</v>
      </c>
      <c r="E28" s="359" t="s">
        <v>769</v>
      </c>
      <c r="F28" s="359" t="s">
        <v>353</v>
      </c>
      <c r="G28" s="441">
        <v>750</v>
      </c>
      <c r="H28" s="441">
        <v>750</v>
      </c>
      <c r="I28" s="441">
        <v>150</v>
      </c>
    </row>
    <row r="29" spans="1:9" x14ac:dyDescent="0.3">
      <c r="A29" s="359">
        <v>22</v>
      </c>
      <c r="B29" s="359" t="s">
        <v>675</v>
      </c>
      <c r="C29" s="359" t="s">
        <v>772</v>
      </c>
      <c r="D29" s="424" t="s">
        <v>773</v>
      </c>
      <c r="E29" s="359" t="s">
        <v>769</v>
      </c>
      <c r="F29" s="359" t="s">
        <v>353</v>
      </c>
      <c r="G29" s="441">
        <v>750</v>
      </c>
      <c r="H29" s="441">
        <v>750</v>
      </c>
      <c r="I29" s="441">
        <v>150</v>
      </c>
    </row>
    <row r="30" spans="1:9" x14ac:dyDescent="0.3">
      <c r="A30" s="359">
        <v>23</v>
      </c>
      <c r="B30" s="359" t="s">
        <v>774</v>
      </c>
      <c r="C30" s="359" t="s">
        <v>775</v>
      </c>
      <c r="D30" s="424" t="s">
        <v>776</v>
      </c>
      <c r="E30" s="359" t="s">
        <v>777</v>
      </c>
      <c r="F30" s="359" t="s">
        <v>353</v>
      </c>
      <c r="G30" s="441">
        <v>1000</v>
      </c>
      <c r="H30" s="441">
        <v>1000</v>
      </c>
      <c r="I30" s="441">
        <v>200</v>
      </c>
    </row>
    <row r="31" spans="1:9" x14ac:dyDescent="0.3">
      <c r="A31" s="359">
        <v>24</v>
      </c>
      <c r="B31" s="359" t="s">
        <v>778</v>
      </c>
      <c r="C31" s="359" t="s">
        <v>779</v>
      </c>
      <c r="D31" s="424" t="s">
        <v>780</v>
      </c>
      <c r="E31" s="359" t="s">
        <v>781</v>
      </c>
      <c r="F31" s="359" t="s">
        <v>353</v>
      </c>
      <c r="G31" s="441">
        <v>875</v>
      </c>
      <c r="H31" s="441">
        <v>875</v>
      </c>
      <c r="I31" s="441">
        <v>175</v>
      </c>
    </row>
    <row r="32" spans="1:9" x14ac:dyDescent="0.3">
      <c r="A32" s="359">
        <v>25</v>
      </c>
      <c r="B32" s="359" t="s">
        <v>782</v>
      </c>
      <c r="C32" s="359" t="s">
        <v>783</v>
      </c>
      <c r="D32" s="424" t="s">
        <v>784</v>
      </c>
      <c r="E32" s="359" t="s">
        <v>781</v>
      </c>
      <c r="F32" s="359" t="s">
        <v>353</v>
      </c>
      <c r="G32" s="441">
        <v>875</v>
      </c>
      <c r="H32" s="441">
        <v>875</v>
      </c>
      <c r="I32" s="441">
        <v>175</v>
      </c>
    </row>
    <row r="33" spans="1:9" x14ac:dyDescent="0.3">
      <c r="A33" s="359">
        <v>26</v>
      </c>
      <c r="B33" s="359" t="s">
        <v>723</v>
      </c>
      <c r="C33" s="359" t="s">
        <v>1118</v>
      </c>
      <c r="D33" s="424" t="s">
        <v>1119</v>
      </c>
      <c r="E33" s="359" t="s">
        <v>781</v>
      </c>
      <c r="F33" s="359" t="s">
        <v>353</v>
      </c>
      <c r="G33" s="441">
        <v>875</v>
      </c>
      <c r="H33" s="441">
        <v>875</v>
      </c>
      <c r="I33" s="441">
        <v>175</v>
      </c>
    </row>
    <row r="34" spans="1:9" x14ac:dyDescent="0.3">
      <c r="A34" s="359">
        <v>27</v>
      </c>
      <c r="B34" s="359" t="s">
        <v>710</v>
      </c>
      <c r="C34" s="359" t="s">
        <v>711</v>
      </c>
      <c r="D34" s="424" t="s">
        <v>712</v>
      </c>
      <c r="E34" s="359" t="s">
        <v>781</v>
      </c>
      <c r="F34" s="359" t="s">
        <v>353</v>
      </c>
      <c r="G34" s="441">
        <v>875</v>
      </c>
      <c r="H34" s="441">
        <v>875</v>
      </c>
      <c r="I34" s="441">
        <v>175</v>
      </c>
    </row>
    <row r="35" spans="1:9" x14ac:dyDescent="0.3">
      <c r="A35" s="359">
        <v>28</v>
      </c>
      <c r="B35" s="359" t="s">
        <v>786</v>
      </c>
      <c r="C35" s="359" t="s">
        <v>787</v>
      </c>
      <c r="D35" s="424" t="s">
        <v>788</v>
      </c>
      <c r="E35" s="359" t="s">
        <v>777</v>
      </c>
      <c r="F35" s="359" t="s">
        <v>353</v>
      </c>
      <c r="G35" s="441">
        <v>1000</v>
      </c>
      <c r="H35" s="441">
        <v>1000</v>
      </c>
      <c r="I35" s="441">
        <v>200</v>
      </c>
    </row>
    <row r="36" spans="1:9" x14ac:dyDescent="0.3">
      <c r="A36" s="359">
        <v>29</v>
      </c>
      <c r="B36" s="359" t="s">
        <v>789</v>
      </c>
      <c r="C36" s="359" t="s">
        <v>790</v>
      </c>
      <c r="D36" s="424" t="s">
        <v>791</v>
      </c>
      <c r="E36" s="359" t="s">
        <v>792</v>
      </c>
      <c r="F36" s="359" t="s">
        <v>353</v>
      </c>
      <c r="G36" s="441">
        <v>1250</v>
      </c>
      <c r="H36" s="441">
        <v>1250</v>
      </c>
      <c r="I36" s="441">
        <v>250</v>
      </c>
    </row>
    <row r="37" spans="1:9" x14ac:dyDescent="0.3">
      <c r="A37" s="359">
        <v>30</v>
      </c>
      <c r="B37" s="359" t="s">
        <v>793</v>
      </c>
      <c r="C37" s="359" t="s">
        <v>794</v>
      </c>
      <c r="D37" s="424" t="s">
        <v>795</v>
      </c>
      <c r="E37" s="359" t="s">
        <v>777</v>
      </c>
      <c r="F37" s="359" t="s">
        <v>353</v>
      </c>
      <c r="G37" s="441">
        <v>1000</v>
      </c>
      <c r="H37" s="441">
        <v>1000</v>
      </c>
      <c r="I37" s="441">
        <v>200</v>
      </c>
    </row>
    <row r="38" spans="1:9" x14ac:dyDescent="0.3">
      <c r="A38" s="359">
        <v>31</v>
      </c>
      <c r="B38" s="359" t="s">
        <v>778</v>
      </c>
      <c r="C38" s="359" t="s">
        <v>796</v>
      </c>
      <c r="D38" s="424" t="s">
        <v>797</v>
      </c>
      <c r="E38" s="359" t="s">
        <v>798</v>
      </c>
      <c r="F38" s="359" t="s">
        <v>353</v>
      </c>
      <c r="G38" s="441">
        <v>625</v>
      </c>
      <c r="H38" s="441">
        <v>625</v>
      </c>
      <c r="I38" s="441">
        <v>125</v>
      </c>
    </row>
    <row r="39" spans="1:9" x14ac:dyDescent="0.3">
      <c r="A39" s="359">
        <v>32</v>
      </c>
      <c r="B39" s="359" t="s">
        <v>592</v>
      </c>
      <c r="C39" s="359" t="s">
        <v>799</v>
      </c>
      <c r="D39" s="424" t="s">
        <v>800</v>
      </c>
      <c r="E39" s="359" t="s">
        <v>798</v>
      </c>
      <c r="F39" s="359" t="s">
        <v>353</v>
      </c>
      <c r="G39" s="441">
        <v>500</v>
      </c>
      <c r="H39" s="441">
        <v>500</v>
      </c>
      <c r="I39" s="441">
        <v>100</v>
      </c>
    </row>
    <row r="40" spans="1:9" x14ac:dyDescent="0.3">
      <c r="A40" s="359">
        <v>33</v>
      </c>
      <c r="B40" s="359" t="s">
        <v>723</v>
      </c>
      <c r="C40" s="359" t="s">
        <v>801</v>
      </c>
      <c r="D40" s="424" t="s">
        <v>802</v>
      </c>
      <c r="E40" s="359" t="s">
        <v>798</v>
      </c>
      <c r="F40" s="359" t="s">
        <v>353</v>
      </c>
      <c r="G40" s="441">
        <v>500</v>
      </c>
      <c r="H40" s="441">
        <v>500</v>
      </c>
      <c r="I40" s="441">
        <v>100</v>
      </c>
    </row>
    <row r="41" spans="1:9" x14ac:dyDescent="0.3">
      <c r="A41" s="359">
        <v>34</v>
      </c>
      <c r="B41" s="359" t="s">
        <v>793</v>
      </c>
      <c r="C41" s="359" t="s">
        <v>803</v>
      </c>
      <c r="D41" s="424" t="s">
        <v>804</v>
      </c>
      <c r="E41" s="359" t="s">
        <v>798</v>
      </c>
      <c r="F41" s="359" t="s">
        <v>353</v>
      </c>
      <c r="G41" s="441">
        <v>500</v>
      </c>
      <c r="H41" s="441">
        <v>500</v>
      </c>
      <c r="I41" s="441">
        <v>0</v>
      </c>
    </row>
    <row r="42" spans="1:9" x14ac:dyDescent="0.3">
      <c r="A42" s="359">
        <v>35</v>
      </c>
      <c r="B42" s="442" t="s">
        <v>805</v>
      </c>
      <c r="C42" s="442" t="s">
        <v>806</v>
      </c>
      <c r="D42" s="443" t="s">
        <v>807</v>
      </c>
      <c r="E42" s="442" t="s">
        <v>798</v>
      </c>
      <c r="F42" s="359" t="s">
        <v>353</v>
      </c>
      <c r="G42" s="444">
        <v>500</v>
      </c>
      <c r="H42" s="444">
        <v>500</v>
      </c>
      <c r="I42" s="444">
        <v>100</v>
      </c>
    </row>
    <row r="43" spans="1:9" x14ac:dyDescent="0.3">
      <c r="A43" s="359">
        <v>36</v>
      </c>
      <c r="B43" s="445" t="s">
        <v>808</v>
      </c>
      <c r="C43" s="445" t="s">
        <v>809</v>
      </c>
      <c r="D43" s="446" t="s">
        <v>810</v>
      </c>
      <c r="E43" s="445" t="s">
        <v>798</v>
      </c>
      <c r="F43" s="359" t="s">
        <v>353</v>
      </c>
      <c r="G43" s="444">
        <v>500</v>
      </c>
      <c r="H43" s="444">
        <v>500</v>
      </c>
      <c r="I43" s="444">
        <v>100</v>
      </c>
    </row>
    <row r="44" spans="1:9" x14ac:dyDescent="0.3">
      <c r="A44" s="359">
        <v>37</v>
      </c>
      <c r="B44" s="445" t="s">
        <v>592</v>
      </c>
      <c r="C44" s="445" t="s">
        <v>811</v>
      </c>
      <c r="D44" s="446" t="s">
        <v>812</v>
      </c>
      <c r="E44" s="445" t="s">
        <v>798</v>
      </c>
      <c r="F44" s="359" t="s">
        <v>353</v>
      </c>
      <c r="G44" s="444">
        <v>500</v>
      </c>
      <c r="H44" s="444">
        <v>500</v>
      </c>
      <c r="I44" s="444">
        <v>100</v>
      </c>
    </row>
    <row r="45" spans="1:9" x14ac:dyDescent="0.3">
      <c r="A45" s="359">
        <v>38</v>
      </c>
      <c r="B45" s="445" t="s">
        <v>514</v>
      </c>
      <c r="C45" s="445" t="s">
        <v>718</v>
      </c>
      <c r="D45" s="446" t="s">
        <v>813</v>
      </c>
      <c r="E45" s="445" t="s">
        <v>798</v>
      </c>
      <c r="F45" s="359" t="s">
        <v>353</v>
      </c>
      <c r="G45" s="444">
        <v>500</v>
      </c>
      <c r="H45" s="444">
        <v>500</v>
      </c>
      <c r="I45" s="444">
        <v>100</v>
      </c>
    </row>
    <row r="46" spans="1:9" x14ac:dyDescent="0.3">
      <c r="A46" s="359">
        <v>39</v>
      </c>
      <c r="B46" s="445" t="s">
        <v>814</v>
      </c>
      <c r="C46" s="445" t="s">
        <v>815</v>
      </c>
      <c r="D46" s="446" t="s">
        <v>816</v>
      </c>
      <c r="E46" s="445" t="s">
        <v>798</v>
      </c>
      <c r="F46" s="359" t="s">
        <v>353</v>
      </c>
      <c r="G46" s="447">
        <v>500</v>
      </c>
      <c r="H46" s="447">
        <v>500</v>
      </c>
      <c r="I46" s="447">
        <v>100</v>
      </c>
    </row>
    <row r="47" spans="1:9" x14ac:dyDescent="0.3">
      <c r="A47" s="359">
        <v>40</v>
      </c>
      <c r="B47" s="445" t="s">
        <v>592</v>
      </c>
      <c r="C47" s="445" t="s">
        <v>817</v>
      </c>
      <c r="D47" s="446" t="s">
        <v>818</v>
      </c>
      <c r="E47" s="445" t="s">
        <v>798</v>
      </c>
      <c r="F47" s="359" t="s">
        <v>353</v>
      </c>
      <c r="G47" s="447">
        <v>625</v>
      </c>
      <c r="H47" s="447">
        <v>625</v>
      </c>
      <c r="I47" s="447">
        <v>125</v>
      </c>
    </row>
    <row r="48" spans="1:9" x14ac:dyDescent="0.3">
      <c r="A48" s="359">
        <v>41</v>
      </c>
      <c r="B48" s="445" t="s">
        <v>819</v>
      </c>
      <c r="C48" s="445" t="s">
        <v>820</v>
      </c>
      <c r="D48" s="446" t="s">
        <v>821</v>
      </c>
      <c r="E48" s="445" t="s">
        <v>798</v>
      </c>
      <c r="F48" s="359" t="s">
        <v>353</v>
      </c>
      <c r="G48" s="447">
        <v>625</v>
      </c>
      <c r="H48" s="447">
        <v>625</v>
      </c>
      <c r="I48" s="447">
        <v>125</v>
      </c>
    </row>
    <row r="49" spans="1:9" x14ac:dyDescent="0.3">
      <c r="A49" s="359">
        <v>42</v>
      </c>
      <c r="B49" s="445" t="s">
        <v>822</v>
      </c>
      <c r="C49" s="445" t="s">
        <v>801</v>
      </c>
      <c r="D49" s="446" t="s">
        <v>823</v>
      </c>
      <c r="E49" s="359" t="s">
        <v>798</v>
      </c>
      <c r="F49" s="359" t="s">
        <v>353</v>
      </c>
      <c r="G49" s="447">
        <v>412.5</v>
      </c>
      <c r="H49" s="447">
        <v>412.5</v>
      </c>
      <c r="I49" s="447">
        <v>82.5</v>
      </c>
    </row>
    <row r="50" spans="1:9" x14ac:dyDescent="0.3">
      <c r="A50" s="359">
        <v>43</v>
      </c>
      <c r="B50" s="445" t="s">
        <v>761</v>
      </c>
      <c r="C50" s="445" t="s">
        <v>824</v>
      </c>
      <c r="D50" s="446" t="s">
        <v>825</v>
      </c>
      <c r="E50" s="445" t="s">
        <v>798</v>
      </c>
      <c r="F50" s="359" t="s">
        <v>353</v>
      </c>
      <c r="G50" s="447">
        <v>375</v>
      </c>
      <c r="H50" s="447">
        <v>375</v>
      </c>
      <c r="I50" s="447">
        <v>75</v>
      </c>
    </row>
    <row r="51" spans="1:9" x14ac:dyDescent="0.3">
      <c r="A51" s="359">
        <v>44</v>
      </c>
      <c r="B51" s="445" t="s">
        <v>826</v>
      </c>
      <c r="C51" s="445" t="s">
        <v>796</v>
      </c>
      <c r="D51" s="446" t="s">
        <v>827</v>
      </c>
      <c r="E51" s="445" t="s">
        <v>798</v>
      </c>
      <c r="F51" s="359" t="s">
        <v>353</v>
      </c>
      <c r="G51" s="447">
        <v>375</v>
      </c>
      <c r="H51" s="447">
        <v>375</v>
      </c>
      <c r="I51" s="447">
        <v>75</v>
      </c>
    </row>
    <row r="52" spans="1:9" x14ac:dyDescent="0.3">
      <c r="A52" s="359">
        <v>45</v>
      </c>
      <c r="B52" s="445" t="s">
        <v>828</v>
      </c>
      <c r="C52" s="445" t="s">
        <v>829</v>
      </c>
      <c r="D52" s="446" t="s">
        <v>830</v>
      </c>
      <c r="E52" s="445" t="s">
        <v>798</v>
      </c>
      <c r="F52" s="359" t="s">
        <v>353</v>
      </c>
      <c r="G52" s="447">
        <v>375</v>
      </c>
      <c r="H52" s="447">
        <v>375</v>
      </c>
      <c r="I52" s="447">
        <v>75</v>
      </c>
    </row>
    <row r="53" spans="1:9" x14ac:dyDescent="0.3">
      <c r="A53" s="359">
        <v>46</v>
      </c>
      <c r="B53" s="445" t="s">
        <v>757</v>
      </c>
      <c r="C53" s="445" t="s">
        <v>799</v>
      </c>
      <c r="D53" s="446" t="s">
        <v>831</v>
      </c>
      <c r="E53" s="445" t="s">
        <v>798</v>
      </c>
      <c r="F53" s="359" t="s">
        <v>353</v>
      </c>
      <c r="G53" s="447">
        <v>500</v>
      </c>
      <c r="H53" s="447">
        <v>500</v>
      </c>
      <c r="I53" s="447">
        <v>100</v>
      </c>
    </row>
    <row r="54" spans="1:9" x14ac:dyDescent="0.3">
      <c r="A54" s="359">
        <v>47</v>
      </c>
      <c r="B54" s="448" t="s">
        <v>832</v>
      </c>
      <c r="C54" s="448" t="s">
        <v>833</v>
      </c>
      <c r="D54" s="449" t="s">
        <v>834</v>
      </c>
      <c r="E54" s="445" t="s">
        <v>835</v>
      </c>
      <c r="F54" s="359" t="s">
        <v>353</v>
      </c>
      <c r="G54" s="447">
        <v>437.5</v>
      </c>
      <c r="H54" s="447">
        <v>437.5</v>
      </c>
      <c r="I54" s="447">
        <v>87.5</v>
      </c>
    </row>
    <row r="55" spans="1:9" x14ac:dyDescent="0.3">
      <c r="A55" s="359">
        <v>48</v>
      </c>
      <c r="B55" s="448" t="s">
        <v>663</v>
      </c>
      <c r="C55" s="448" t="s">
        <v>836</v>
      </c>
      <c r="D55" s="449" t="s">
        <v>837</v>
      </c>
      <c r="E55" s="445" t="s">
        <v>838</v>
      </c>
      <c r="F55" s="359" t="s">
        <v>353</v>
      </c>
      <c r="G55" s="447">
        <v>312.5</v>
      </c>
      <c r="H55" s="447">
        <v>312.5</v>
      </c>
      <c r="I55" s="447">
        <v>62.5</v>
      </c>
    </row>
    <row r="56" spans="1:9" x14ac:dyDescent="0.3">
      <c r="A56" s="359">
        <v>49</v>
      </c>
      <c r="B56" s="448" t="s">
        <v>839</v>
      </c>
      <c r="C56" s="448" t="s">
        <v>840</v>
      </c>
      <c r="D56" s="449" t="s">
        <v>841</v>
      </c>
      <c r="E56" s="445" t="s">
        <v>835</v>
      </c>
      <c r="F56" s="359" t="s">
        <v>353</v>
      </c>
      <c r="G56" s="447">
        <v>750</v>
      </c>
      <c r="H56" s="447">
        <v>750</v>
      </c>
      <c r="I56" s="447">
        <v>150</v>
      </c>
    </row>
    <row r="57" spans="1:9" x14ac:dyDescent="0.3">
      <c r="A57" s="359">
        <v>50</v>
      </c>
      <c r="B57" s="448" t="s">
        <v>842</v>
      </c>
      <c r="C57" s="448" t="s">
        <v>843</v>
      </c>
      <c r="D57" s="449" t="s">
        <v>844</v>
      </c>
      <c r="E57" s="445" t="s">
        <v>845</v>
      </c>
      <c r="F57" s="359" t="s">
        <v>353</v>
      </c>
      <c r="G57" s="447">
        <v>750</v>
      </c>
      <c r="H57" s="447">
        <v>750</v>
      </c>
      <c r="I57" s="447">
        <v>150</v>
      </c>
    </row>
    <row r="58" spans="1:9" x14ac:dyDescent="0.3">
      <c r="A58" s="359">
        <v>51</v>
      </c>
      <c r="B58" s="448" t="s">
        <v>592</v>
      </c>
      <c r="C58" s="448" t="s">
        <v>846</v>
      </c>
      <c r="D58" s="449" t="s">
        <v>847</v>
      </c>
      <c r="E58" s="445" t="s">
        <v>835</v>
      </c>
      <c r="F58" s="359" t="s">
        <v>353</v>
      </c>
      <c r="G58" s="447">
        <v>437.5</v>
      </c>
      <c r="H58" s="447">
        <v>437.5</v>
      </c>
      <c r="I58" s="447">
        <v>87.5</v>
      </c>
    </row>
    <row r="59" spans="1:9" x14ac:dyDescent="0.3">
      <c r="A59" s="359">
        <v>52</v>
      </c>
      <c r="B59" s="448" t="s">
        <v>848</v>
      </c>
      <c r="C59" s="448" t="s">
        <v>849</v>
      </c>
      <c r="D59" s="449" t="s">
        <v>850</v>
      </c>
      <c r="E59" s="445" t="s">
        <v>838</v>
      </c>
      <c r="F59" s="359" t="s">
        <v>353</v>
      </c>
      <c r="G59" s="447">
        <v>312.5</v>
      </c>
      <c r="H59" s="447">
        <v>312.5</v>
      </c>
      <c r="I59" s="447">
        <v>62.5</v>
      </c>
    </row>
    <row r="60" spans="1:9" x14ac:dyDescent="0.3">
      <c r="A60" s="359">
        <v>53</v>
      </c>
      <c r="B60" s="448" t="s">
        <v>559</v>
      </c>
      <c r="C60" s="448" t="s">
        <v>851</v>
      </c>
      <c r="D60" s="449" t="s">
        <v>852</v>
      </c>
      <c r="E60" s="445" t="s">
        <v>835</v>
      </c>
      <c r="F60" s="359" t="s">
        <v>353</v>
      </c>
      <c r="G60" s="447">
        <v>437.5</v>
      </c>
      <c r="H60" s="447">
        <v>437.5</v>
      </c>
      <c r="I60" s="447">
        <v>87.5</v>
      </c>
    </row>
    <row r="61" spans="1:9" x14ac:dyDescent="0.3">
      <c r="A61" s="359">
        <v>54</v>
      </c>
      <c r="B61" s="448" t="s">
        <v>738</v>
      </c>
      <c r="C61" s="448" t="s">
        <v>853</v>
      </c>
      <c r="D61" s="449" t="s">
        <v>854</v>
      </c>
      <c r="E61" s="445" t="s">
        <v>838</v>
      </c>
      <c r="F61" s="359" t="s">
        <v>353</v>
      </c>
      <c r="G61" s="447">
        <v>312.5</v>
      </c>
      <c r="H61" s="447">
        <v>312.5</v>
      </c>
      <c r="I61" s="447">
        <v>62.5</v>
      </c>
    </row>
    <row r="62" spans="1:9" x14ac:dyDescent="0.3">
      <c r="A62" s="359">
        <v>55</v>
      </c>
      <c r="B62" s="448" t="s">
        <v>855</v>
      </c>
      <c r="C62" s="448" t="s">
        <v>856</v>
      </c>
      <c r="D62" s="449" t="s">
        <v>857</v>
      </c>
      <c r="E62" s="445" t="s">
        <v>838</v>
      </c>
      <c r="F62" s="359" t="s">
        <v>353</v>
      </c>
      <c r="G62" s="447">
        <v>750</v>
      </c>
      <c r="H62" s="447">
        <v>750</v>
      </c>
      <c r="I62" s="447">
        <v>150</v>
      </c>
    </row>
    <row r="63" spans="1:9" x14ac:dyDescent="0.3">
      <c r="A63" s="359">
        <v>56</v>
      </c>
      <c r="B63" s="448" t="s">
        <v>858</v>
      </c>
      <c r="C63" s="448" t="s">
        <v>859</v>
      </c>
      <c r="D63" s="449" t="s">
        <v>860</v>
      </c>
      <c r="E63" s="445" t="s">
        <v>835</v>
      </c>
      <c r="F63" s="359" t="s">
        <v>353</v>
      </c>
      <c r="G63" s="447">
        <v>500</v>
      </c>
      <c r="H63" s="447">
        <v>500</v>
      </c>
      <c r="I63" s="447">
        <v>100</v>
      </c>
    </row>
    <row r="64" spans="1:9" x14ac:dyDescent="0.3">
      <c r="A64" s="359">
        <v>57</v>
      </c>
      <c r="B64" s="448" t="s">
        <v>861</v>
      </c>
      <c r="C64" s="448" t="s">
        <v>862</v>
      </c>
      <c r="D64" s="449" t="s">
        <v>863</v>
      </c>
      <c r="E64" s="445" t="s">
        <v>838</v>
      </c>
      <c r="F64" s="359" t="s">
        <v>353</v>
      </c>
      <c r="G64" s="447">
        <v>250</v>
      </c>
      <c r="H64" s="447">
        <v>250</v>
      </c>
      <c r="I64" s="447">
        <v>50</v>
      </c>
    </row>
    <row r="65" spans="1:9" x14ac:dyDescent="0.3">
      <c r="A65" s="359">
        <v>58</v>
      </c>
      <c r="B65" s="448" t="s">
        <v>592</v>
      </c>
      <c r="C65" s="448" t="s">
        <v>864</v>
      </c>
      <c r="D65" s="449" t="s">
        <v>865</v>
      </c>
      <c r="E65" s="445" t="s">
        <v>835</v>
      </c>
      <c r="F65" s="359" t="s">
        <v>353</v>
      </c>
      <c r="G65" s="447">
        <v>750</v>
      </c>
      <c r="H65" s="447">
        <v>750</v>
      </c>
      <c r="I65" s="447">
        <v>150</v>
      </c>
    </row>
    <row r="66" spans="1:9" x14ac:dyDescent="0.3">
      <c r="A66" s="359">
        <v>59</v>
      </c>
      <c r="B66" s="448" t="s">
        <v>866</v>
      </c>
      <c r="C66" s="448" t="s">
        <v>867</v>
      </c>
      <c r="D66" s="449" t="s">
        <v>868</v>
      </c>
      <c r="E66" s="445" t="s">
        <v>835</v>
      </c>
      <c r="F66" s="359" t="s">
        <v>353</v>
      </c>
      <c r="G66" s="447">
        <v>437.5</v>
      </c>
      <c r="H66" s="447">
        <v>437.5</v>
      </c>
      <c r="I66" s="447">
        <v>87.5</v>
      </c>
    </row>
    <row r="67" spans="1:9" x14ac:dyDescent="0.3">
      <c r="A67" s="359">
        <v>60</v>
      </c>
      <c r="B67" s="448" t="s">
        <v>723</v>
      </c>
      <c r="C67" s="448" t="s">
        <v>869</v>
      </c>
      <c r="D67" s="449" t="s">
        <v>870</v>
      </c>
      <c r="E67" s="445" t="s">
        <v>838</v>
      </c>
      <c r="F67" s="359" t="s">
        <v>353</v>
      </c>
      <c r="G67" s="447">
        <v>312.5</v>
      </c>
      <c r="H67" s="447">
        <v>312.5</v>
      </c>
      <c r="I67" s="447">
        <v>62.5</v>
      </c>
    </row>
    <row r="68" spans="1:9" x14ac:dyDescent="0.3">
      <c r="A68" s="359">
        <v>61</v>
      </c>
      <c r="B68" s="448" t="s">
        <v>858</v>
      </c>
      <c r="C68" s="448" t="s">
        <v>871</v>
      </c>
      <c r="D68" s="449" t="s">
        <v>872</v>
      </c>
      <c r="E68" s="445" t="s">
        <v>873</v>
      </c>
      <c r="F68" s="359" t="s">
        <v>353</v>
      </c>
      <c r="G68" s="447">
        <v>250</v>
      </c>
      <c r="H68" s="447">
        <v>250</v>
      </c>
      <c r="I68" s="447">
        <v>50</v>
      </c>
    </row>
    <row r="69" spans="1:9" x14ac:dyDescent="0.3">
      <c r="A69" s="359">
        <v>62</v>
      </c>
      <c r="B69" s="448" t="s">
        <v>592</v>
      </c>
      <c r="C69" s="448" t="s">
        <v>874</v>
      </c>
      <c r="D69" s="449" t="s">
        <v>875</v>
      </c>
      <c r="E69" s="445" t="s">
        <v>835</v>
      </c>
      <c r="F69" s="359" t="s">
        <v>353</v>
      </c>
      <c r="G69" s="447">
        <v>250</v>
      </c>
      <c r="H69" s="447">
        <v>250</v>
      </c>
      <c r="I69" s="447">
        <v>50</v>
      </c>
    </row>
    <row r="70" spans="1:9" x14ac:dyDescent="0.3">
      <c r="A70" s="359">
        <v>63</v>
      </c>
      <c r="B70" s="448" t="s">
        <v>658</v>
      </c>
      <c r="C70" s="448" t="s">
        <v>876</v>
      </c>
      <c r="D70" s="449" t="s">
        <v>877</v>
      </c>
      <c r="E70" s="445" t="s">
        <v>838</v>
      </c>
      <c r="F70" s="359" t="s">
        <v>353</v>
      </c>
      <c r="G70" s="447">
        <v>250</v>
      </c>
      <c r="H70" s="447">
        <v>250</v>
      </c>
      <c r="I70" s="447">
        <v>50</v>
      </c>
    </row>
    <row r="71" spans="1:9" x14ac:dyDescent="0.3">
      <c r="A71" s="359">
        <v>64</v>
      </c>
      <c r="B71" s="448" t="s">
        <v>710</v>
      </c>
      <c r="C71" s="448" t="s">
        <v>878</v>
      </c>
      <c r="D71" s="449" t="s">
        <v>879</v>
      </c>
      <c r="E71" s="445" t="s">
        <v>838</v>
      </c>
      <c r="F71" s="359" t="s">
        <v>353</v>
      </c>
      <c r="G71" s="447">
        <v>750</v>
      </c>
      <c r="H71" s="447">
        <v>750</v>
      </c>
      <c r="I71" s="447">
        <v>150</v>
      </c>
    </row>
    <row r="72" spans="1:9" x14ac:dyDescent="0.3">
      <c r="A72" s="359">
        <v>65</v>
      </c>
      <c r="B72" s="448" t="s">
        <v>743</v>
      </c>
      <c r="C72" s="448" t="s">
        <v>880</v>
      </c>
      <c r="D72" s="449" t="s">
        <v>881</v>
      </c>
      <c r="E72" s="445" t="s">
        <v>835</v>
      </c>
      <c r="F72" s="359" t="s">
        <v>353</v>
      </c>
      <c r="G72" s="447">
        <v>440</v>
      </c>
      <c r="H72" s="447">
        <v>440</v>
      </c>
      <c r="I72" s="447">
        <v>88</v>
      </c>
    </row>
    <row r="73" spans="1:9" x14ac:dyDescent="0.3">
      <c r="A73" s="359">
        <v>66</v>
      </c>
      <c r="B73" s="448" t="s">
        <v>882</v>
      </c>
      <c r="C73" s="448" t="s">
        <v>883</v>
      </c>
      <c r="D73" s="449" t="s">
        <v>884</v>
      </c>
      <c r="E73" s="445" t="s">
        <v>838</v>
      </c>
      <c r="F73" s="359" t="s">
        <v>353</v>
      </c>
      <c r="G73" s="447">
        <v>310</v>
      </c>
      <c r="H73" s="447">
        <v>310</v>
      </c>
      <c r="I73" s="447">
        <v>62</v>
      </c>
    </row>
    <row r="74" spans="1:9" x14ac:dyDescent="0.3">
      <c r="A74" s="359">
        <v>67</v>
      </c>
      <c r="B74" s="448" t="s">
        <v>885</v>
      </c>
      <c r="C74" s="448" t="s">
        <v>886</v>
      </c>
      <c r="D74" s="449" t="s">
        <v>887</v>
      </c>
      <c r="E74" s="445" t="s">
        <v>873</v>
      </c>
      <c r="F74" s="359" t="s">
        <v>353</v>
      </c>
      <c r="G74" s="447">
        <v>200</v>
      </c>
      <c r="H74" s="447">
        <v>200</v>
      </c>
      <c r="I74" s="447">
        <v>40</v>
      </c>
    </row>
    <row r="75" spans="1:9" x14ac:dyDescent="0.3">
      <c r="A75" s="359">
        <v>68</v>
      </c>
      <c r="B75" s="448" t="s">
        <v>517</v>
      </c>
      <c r="C75" s="448" t="s">
        <v>888</v>
      </c>
      <c r="D75" s="449" t="s">
        <v>889</v>
      </c>
      <c r="E75" s="445" t="s">
        <v>835</v>
      </c>
      <c r="F75" s="359" t="s">
        <v>353</v>
      </c>
      <c r="G75" s="447">
        <v>300</v>
      </c>
      <c r="H75" s="447">
        <v>300</v>
      </c>
      <c r="I75" s="447">
        <v>60</v>
      </c>
    </row>
    <row r="76" spans="1:9" x14ac:dyDescent="0.3">
      <c r="A76" s="359">
        <v>69</v>
      </c>
      <c r="B76" s="448" t="s">
        <v>890</v>
      </c>
      <c r="C76" s="448" t="s">
        <v>891</v>
      </c>
      <c r="D76" s="449" t="s">
        <v>892</v>
      </c>
      <c r="E76" s="445" t="s">
        <v>845</v>
      </c>
      <c r="F76" s="359" t="s">
        <v>353</v>
      </c>
      <c r="G76" s="447">
        <v>250</v>
      </c>
      <c r="H76" s="447">
        <v>250</v>
      </c>
      <c r="I76" s="447">
        <v>50</v>
      </c>
    </row>
    <row r="77" spans="1:9" x14ac:dyDescent="0.3">
      <c r="A77" s="359">
        <v>70</v>
      </c>
      <c r="B77" s="448" t="s">
        <v>893</v>
      </c>
      <c r="C77" s="448" t="s">
        <v>894</v>
      </c>
      <c r="D77" s="449" t="s">
        <v>895</v>
      </c>
      <c r="E77" s="445" t="s">
        <v>835</v>
      </c>
      <c r="F77" s="359" t="s">
        <v>353</v>
      </c>
      <c r="G77" s="447">
        <v>450</v>
      </c>
      <c r="H77" s="447">
        <v>450</v>
      </c>
      <c r="I77" s="447">
        <v>90</v>
      </c>
    </row>
    <row r="78" spans="1:9" x14ac:dyDescent="0.3">
      <c r="A78" s="359">
        <v>71</v>
      </c>
      <c r="B78" s="448" t="s">
        <v>663</v>
      </c>
      <c r="C78" s="448" t="s">
        <v>896</v>
      </c>
      <c r="D78" s="449" t="s">
        <v>897</v>
      </c>
      <c r="E78" s="445" t="s">
        <v>838</v>
      </c>
      <c r="F78" s="359" t="s">
        <v>353</v>
      </c>
      <c r="G78" s="447">
        <v>300</v>
      </c>
      <c r="H78" s="447">
        <v>300</v>
      </c>
      <c r="I78" s="447">
        <v>60</v>
      </c>
    </row>
    <row r="79" spans="1:9" x14ac:dyDescent="0.3">
      <c r="A79" s="359">
        <v>72</v>
      </c>
      <c r="B79" s="448" t="s">
        <v>898</v>
      </c>
      <c r="C79" s="448" t="s">
        <v>899</v>
      </c>
      <c r="D79" s="449" t="s">
        <v>900</v>
      </c>
      <c r="E79" s="445" t="s">
        <v>835</v>
      </c>
      <c r="F79" s="359" t="s">
        <v>353</v>
      </c>
      <c r="G79" s="447">
        <v>437.5</v>
      </c>
      <c r="H79" s="447">
        <v>437.5</v>
      </c>
      <c r="I79" s="447">
        <v>87.5</v>
      </c>
    </row>
    <row r="80" spans="1:9" x14ac:dyDescent="0.3">
      <c r="A80" s="359">
        <v>73</v>
      </c>
      <c r="B80" s="448" t="s">
        <v>977</v>
      </c>
      <c r="C80" s="448" t="s">
        <v>853</v>
      </c>
      <c r="D80" s="449" t="s">
        <v>1215</v>
      </c>
      <c r="E80" s="445" t="s">
        <v>838</v>
      </c>
      <c r="F80" s="359" t="s">
        <v>353</v>
      </c>
      <c r="G80" s="447">
        <v>181.45</v>
      </c>
      <c r="H80" s="447">
        <v>181.45</v>
      </c>
      <c r="I80" s="447">
        <v>36.29</v>
      </c>
    </row>
    <row r="81" spans="1:9" x14ac:dyDescent="0.3">
      <c r="A81" s="359">
        <v>74</v>
      </c>
      <c r="B81" s="448" t="s">
        <v>901</v>
      </c>
      <c r="C81" s="448" t="s">
        <v>902</v>
      </c>
      <c r="D81" s="449">
        <v>61009004678</v>
      </c>
      <c r="E81" s="445" t="s">
        <v>873</v>
      </c>
      <c r="F81" s="359" t="s">
        <v>353</v>
      </c>
      <c r="G81" s="447">
        <v>200</v>
      </c>
      <c r="H81" s="447">
        <v>200</v>
      </c>
      <c r="I81" s="447">
        <v>40</v>
      </c>
    </row>
    <row r="82" spans="1:9" x14ac:dyDescent="0.3">
      <c r="A82" s="359">
        <v>75</v>
      </c>
      <c r="B82" s="448" t="s">
        <v>903</v>
      </c>
      <c r="C82" s="448" t="s">
        <v>904</v>
      </c>
      <c r="D82" s="449" t="s">
        <v>905</v>
      </c>
      <c r="E82" s="445" t="s">
        <v>835</v>
      </c>
      <c r="F82" s="359" t="s">
        <v>353</v>
      </c>
      <c r="G82" s="447">
        <v>300</v>
      </c>
      <c r="H82" s="447">
        <v>300</v>
      </c>
      <c r="I82" s="447">
        <v>60</v>
      </c>
    </row>
    <row r="83" spans="1:9" x14ac:dyDescent="0.3">
      <c r="A83" s="359">
        <v>76</v>
      </c>
      <c r="B83" s="448" t="s">
        <v>906</v>
      </c>
      <c r="C83" s="448" t="s">
        <v>904</v>
      </c>
      <c r="D83" s="449">
        <v>61009006065</v>
      </c>
      <c r="E83" s="445" t="s">
        <v>845</v>
      </c>
      <c r="F83" s="359" t="s">
        <v>353</v>
      </c>
      <c r="G83" s="447">
        <v>125</v>
      </c>
      <c r="H83" s="447">
        <v>125</v>
      </c>
      <c r="I83" s="447">
        <v>25</v>
      </c>
    </row>
    <row r="84" spans="1:9" x14ac:dyDescent="0.3">
      <c r="A84" s="359">
        <v>77</v>
      </c>
      <c r="B84" s="448" t="s">
        <v>1216</v>
      </c>
      <c r="C84" s="448" t="s">
        <v>526</v>
      </c>
      <c r="D84" s="449" t="s">
        <v>1217</v>
      </c>
      <c r="E84" s="445" t="s">
        <v>838</v>
      </c>
      <c r="F84" s="359" t="s">
        <v>353</v>
      </c>
      <c r="G84" s="447">
        <v>125</v>
      </c>
      <c r="H84" s="447">
        <v>125</v>
      </c>
      <c r="I84" s="447">
        <v>25</v>
      </c>
    </row>
    <row r="85" spans="1:9" x14ac:dyDescent="0.3">
      <c r="A85" s="359">
        <v>78</v>
      </c>
      <c r="B85" s="448" t="s">
        <v>907</v>
      </c>
      <c r="C85" s="448" t="s">
        <v>908</v>
      </c>
      <c r="D85" s="449">
        <v>61008000439</v>
      </c>
      <c r="E85" s="445" t="s">
        <v>835</v>
      </c>
      <c r="F85" s="359" t="s">
        <v>353</v>
      </c>
      <c r="G85" s="447">
        <v>300</v>
      </c>
      <c r="H85" s="447">
        <v>300</v>
      </c>
      <c r="I85" s="447">
        <v>60</v>
      </c>
    </row>
    <row r="86" spans="1:9" x14ac:dyDescent="0.3">
      <c r="A86" s="359">
        <v>79</v>
      </c>
      <c r="B86" s="448" t="s">
        <v>909</v>
      </c>
      <c r="C86" s="448" t="s">
        <v>910</v>
      </c>
      <c r="D86" s="449">
        <v>61008003166</v>
      </c>
      <c r="E86" s="445" t="s">
        <v>845</v>
      </c>
      <c r="F86" s="359" t="s">
        <v>353</v>
      </c>
      <c r="G86" s="447">
        <v>250</v>
      </c>
      <c r="H86" s="447">
        <v>250</v>
      </c>
      <c r="I86" s="447">
        <v>50</v>
      </c>
    </row>
    <row r="87" spans="1:9" x14ac:dyDescent="0.3">
      <c r="A87" s="359">
        <v>80</v>
      </c>
      <c r="B87" s="448" t="s">
        <v>890</v>
      </c>
      <c r="C87" s="448" t="s">
        <v>911</v>
      </c>
      <c r="D87" s="449" t="s">
        <v>912</v>
      </c>
      <c r="E87" s="445" t="s">
        <v>838</v>
      </c>
      <c r="F87" s="359" t="s">
        <v>353</v>
      </c>
      <c r="G87" s="447">
        <v>200</v>
      </c>
      <c r="H87" s="447">
        <v>200</v>
      </c>
      <c r="I87" s="447">
        <v>40</v>
      </c>
    </row>
    <row r="88" spans="1:9" x14ac:dyDescent="0.3">
      <c r="A88" s="359">
        <v>81</v>
      </c>
      <c r="B88" s="448" t="s">
        <v>1218</v>
      </c>
      <c r="C88" s="448" t="s">
        <v>1219</v>
      </c>
      <c r="D88" s="449">
        <v>57001007147</v>
      </c>
      <c r="E88" s="445" t="s">
        <v>835</v>
      </c>
      <c r="F88" s="359" t="s">
        <v>353</v>
      </c>
      <c r="G88" s="447">
        <v>400</v>
      </c>
      <c r="H88" s="447">
        <v>400</v>
      </c>
      <c r="I88" s="447">
        <v>80</v>
      </c>
    </row>
    <row r="89" spans="1:9" x14ac:dyDescent="0.3">
      <c r="A89" s="359">
        <v>82</v>
      </c>
      <c r="B89" s="448" t="s">
        <v>1220</v>
      </c>
      <c r="C89" s="448" t="s">
        <v>1221</v>
      </c>
      <c r="D89" s="449" t="s">
        <v>1222</v>
      </c>
      <c r="E89" s="445" t="s">
        <v>838</v>
      </c>
      <c r="F89" s="359" t="s">
        <v>353</v>
      </c>
      <c r="G89" s="447">
        <v>350</v>
      </c>
      <c r="H89" s="447">
        <v>350</v>
      </c>
      <c r="I89" s="447">
        <v>70</v>
      </c>
    </row>
    <row r="90" spans="1:9" x14ac:dyDescent="0.3">
      <c r="A90" s="359">
        <v>83</v>
      </c>
      <c r="B90" s="448" t="s">
        <v>913</v>
      </c>
      <c r="C90" s="448" t="s">
        <v>914</v>
      </c>
      <c r="D90" s="449" t="s">
        <v>915</v>
      </c>
      <c r="E90" s="445" t="s">
        <v>873</v>
      </c>
      <c r="F90" s="359" t="s">
        <v>353</v>
      </c>
      <c r="G90" s="447">
        <v>437.5</v>
      </c>
      <c r="H90" s="447">
        <v>437.5</v>
      </c>
      <c r="I90" s="447">
        <v>87.5</v>
      </c>
    </row>
    <row r="91" spans="1:9" x14ac:dyDescent="0.3">
      <c r="A91" s="359">
        <v>84</v>
      </c>
      <c r="B91" s="448" t="s">
        <v>916</v>
      </c>
      <c r="C91" s="448" t="s">
        <v>917</v>
      </c>
      <c r="D91" s="449" t="s">
        <v>918</v>
      </c>
      <c r="E91" s="445" t="s">
        <v>838</v>
      </c>
      <c r="F91" s="359" t="s">
        <v>353</v>
      </c>
      <c r="G91" s="447">
        <v>312.5</v>
      </c>
      <c r="H91" s="447">
        <v>312.5</v>
      </c>
      <c r="I91" s="447">
        <v>62.5</v>
      </c>
    </row>
    <row r="92" spans="1:9" x14ac:dyDescent="0.3">
      <c r="A92" s="359">
        <v>85</v>
      </c>
      <c r="B92" s="448" t="s">
        <v>919</v>
      </c>
      <c r="C92" s="448" t="s">
        <v>920</v>
      </c>
      <c r="D92" s="449" t="s">
        <v>921</v>
      </c>
      <c r="E92" s="445" t="s">
        <v>835</v>
      </c>
      <c r="F92" s="359" t="s">
        <v>353</v>
      </c>
      <c r="G92" s="447">
        <v>437.5</v>
      </c>
      <c r="H92" s="447">
        <v>437.5</v>
      </c>
      <c r="I92" s="447">
        <v>87.5</v>
      </c>
    </row>
    <row r="93" spans="1:9" x14ac:dyDescent="0.3">
      <c r="A93" s="359">
        <v>86</v>
      </c>
      <c r="B93" s="448" t="s">
        <v>922</v>
      </c>
      <c r="C93" s="448" t="s">
        <v>923</v>
      </c>
      <c r="D93" s="449" t="s">
        <v>924</v>
      </c>
      <c r="E93" s="445" t="s">
        <v>838</v>
      </c>
      <c r="F93" s="359" t="s">
        <v>353</v>
      </c>
      <c r="G93" s="447">
        <v>312.5</v>
      </c>
      <c r="H93" s="447">
        <v>312.5</v>
      </c>
      <c r="I93" s="447">
        <v>62.5</v>
      </c>
    </row>
    <row r="94" spans="1:9" x14ac:dyDescent="0.3">
      <c r="A94" s="359">
        <v>87</v>
      </c>
      <c r="B94" s="448" t="s">
        <v>901</v>
      </c>
      <c r="C94" s="448" t="s">
        <v>623</v>
      </c>
      <c r="D94" s="449" t="s">
        <v>925</v>
      </c>
      <c r="E94" s="445" t="s">
        <v>835</v>
      </c>
      <c r="F94" s="359" t="s">
        <v>353</v>
      </c>
      <c r="G94" s="447">
        <v>437.5</v>
      </c>
      <c r="H94" s="447">
        <v>437.5</v>
      </c>
      <c r="I94" s="447">
        <v>87.5</v>
      </c>
    </row>
    <row r="95" spans="1:9" x14ac:dyDescent="0.3">
      <c r="A95" s="359">
        <v>88</v>
      </c>
      <c r="B95" s="448" t="s">
        <v>751</v>
      </c>
      <c r="C95" s="448" t="s">
        <v>926</v>
      </c>
      <c r="D95" s="449" t="s">
        <v>927</v>
      </c>
      <c r="E95" s="445" t="s">
        <v>838</v>
      </c>
      <c r="F95" s="359" t="s">
        <v>353</v>
      </c>
      <c r="G95" s="447">
        <v>312.5</v>
      </c>
      <c r="H95" s="447">
        <v>312.5</v>
      </c>
      <c r="I95" s="447">
        <v>62.5</v>
      </c>
    </row>
    <row r="96" spans="1:9" x14ac:dyDescent="0.3">
      <c r="A96" s="359">
        <v>89</v>
      </c>
      <c r="B96" s="448" t="s">
        <v>928</v>
      </c>
      <c r="C96" s="448" t="s">
        <v>929</v>
      </c>
      <c r="D96" s="449">
        <v>59003002090</v>
      </c>
      <c r="E96" s="445" t="s">
        <v>835</v>
      </c>
      <c r="F96" s="359" t="s">
        <v>353</v>
      </c>
      <c r="G96" s="447">
        <v>437.5</v>
      </c>
      <c r="H96" s="447">
        <v>437.5</v>
      </c>
      <c r="I96" s="447">
        <v>87.5</v>
      </c>
    </row>
    <row r="97" spans="1:9" x14ac:dyDescent="0.3">
      <c r="A97" s="359">
        <v>90</v>
      </c>
      <c r="B97" s="448" t="s">
        <v>930</v>
      </c>
      <c r="C97" s="448" t="s">
        <v>931</v>
      </c>
      <c r="D97" s="449">
        <v>59002004965</v>
      </c>
      <c r="E97" s="445" t="s">
        <v>838</v>
      </c>
      <c r="F97" s="359" t="s">
        <v>353</v>
      </c>
      <c r="G97" s="447">
        <v>312.5</v>
      </c>
      <c r="H97" s="447">
        <v>312.5</v>
      </c>
      <c r="I97" s="447">
        <v>62.5</v>
      </c>
    </row>
    <row r="98" spans="1:9" x14ac:dyDescent="0.3">
      <c r="A98" s="359">
        <v>91</v>
      </c>
      <c r="B98" s="448" t="s">
        <v>1088</v>
      </c>
      <c r="C98" s="448" t="s">
        <v>1223</v>
      </c>
      <c r="D98" s="449" t="s">
        <v>1224</v>
      </c>
      <c r="E98" s="445" t="s">
        <v>835</v>
      </c>
      <c r="F98" s="359" t="s">
        <v>353</v>
      </c>
      <c r="G98" s="447">
        <v>875</v>
      </c>
      <c r="H98" s="447">
        <v>875</v>
      </c>
      <c r="I98" s="447">
        <v>175</v>
      </c>
    </row>
    <row r="99" spans="1:9" x14ac:dyDescent="0.3">
      <c r="A99" s="359">
        <v>92</v>
      </c>
      <c r="B99" s="448" t="s">
        <v>723</v>
      </c>
      <c r="C99" s="448" t="s">
        <v>1225</v>
      </c>
      <c r="D99" s="449" t="s">
        <v>1226</v>
      </c>
      <c r="E99" s="445" t="s">
        <v>838</v>
      </c>
      <c r="F99" s="359" t="s">
        <v>353</v>
      </c>
      <c r="G99" s="447">
        <v>625</v>
      </c>
      <c r="H99" s="447">
        <v>625</v>
      </c>
      <c r="I99" s="447">
        <v>125</v>
      </c>
    </row>
    <row r="100" spans="1:9" x14ac:dyDescent="0.3">
      <c r="A100" s="359">
        <v>93</v>
      </c>
      <c r="B100" s="448" t="s">
        <v>738</v>
      </c>
      <c r="C100" s="448" t="s">
        <v>1227</v>
      </c>
      <c r="D100" s="449" t="s">
        <v>1228</v>
      </c>
      <c r="E100" s="445" t="s">
        <v>835</v>
      </c>
      <c r="F100" s="359" t="s">
        <v>353</v>
      </c>
      <c r="G100" s="447">
        <v>875</v>
      </c>
      <c r="H100" s="447">
        <v>875</v>
      </c>
      <c r="I100" s="447">
        <v>175</v>
      </c>
    </row>
    <row r="101" spans="1:9" x14ac:dyDescent="0.3">
      <c r="A101" s="359">
        <v>94</v>
      </c>
      <c r="B101" s="448" t="s">
        <v>988</v>
      </c>
      <c r="C101" s="448" t="s">
        <v>1229</v>
      </c>
      <c r="D101" s="449" t="s">
        <v>1230</v>
      </c>
      <c r="E101" s="445" t="s">
        <v>838</v>
      </c>
      <c r="F101" s="359" t="s">
        <v>353</v>
      </c>
      <c r="G101" s="447">
        <v>1062.5</v>
      </c>
      <c r="H101" s="447">
        <v>1062.5</v>
      </c>
      <c r="I101" s="447">
        <v>212.5</v>
      </c>
    </row>
    <row r="102" spans="1:9" x14ac:dyDescent="0.3">
      <c r="A102" s="359">
        <v>95</v>
      </c>
      <c r="B102" s="448" t="s">
        <v>1231</v>
      </c>
      <c r="C102" s="448" t="s">
        <v>1232</v>
      </c>
      <c r="D102" s="449" t="s">
        <v>1233</v>
      </c>
      <c r="E102" s="445" t="s">
        <v>835</v>
      </c>
      <c r="F102" s="359" t="s">
        <v>353</v>
      </c>
      <c r="G102" s="447">
        <v>875</v>
      </c>
      <c r="H102" s="447">
        <v>875</v>
      </c>
      <c r="I102" s="447">
        <v>175</v>
      </c>
    </row>
    <row r="103" spans="1:9" x14ac:dyDescent="0.3">
      <c r="A103" s="359">
        <v>96</v>
      </c>
      <c r="B103" s="448" t="s">
        <v>1234</v>
      </c>
      <c r="C103" s="448" t="s">
        <v>1235</v>
      </c>
      <c r="D103" s="449" t="s">
        <v>1236</v>
      </c>
      <c r="E103" s="445" t="s">
        <v>838</v>
      </c>
      <c r="F103" s="359" t="s">
        <v>353</v>
      </c>
      <c r="G103" s="447">
        <v>625</v>
      </c>
      <c r="H103" s="447">
        <v>625</v>
      </c>
      <c r="I103" s="447">
        <v>125</v>
      </c>
    </row>
    <row r="104" spans="1:9" x14ac:dyDescent="0.3">
      <c r="A104" s="359">
        <v>97</v>
      </c>
      <c r="B104" s="448" t="s">
        <v>819</v>
      </c>
      <c r="C104" s="448" t="s">
        <v>932</v>
      </c>
      <c r="D104" s="449" t="s">
        <v>933</v>
      </c>
      <c r="E104" s="445" t="s">
        <v>835</v>
      </c>
      <c r="F104" s="359" t="s">
        <v>353</v>
      </c>
      <c r="G104" s="447">
        <v>437.5</v>
      </c>
      <c r="H104" s="447">
        <v>437.5</v>
      </c>
      <c r="I104" s="447">
        <v>87.5</v>
      </c>
    </row>
    <row r="105" spans="1:9" x14ac:dyDescent="0.3">
      <c r="A105" s="359">
        <v>98</v>
      </c>
      <c r="B105" s="448" t="s">
        <v>934</v>
      </c>
      <c r="C105" s="448" t="s">
        <v>935</v>
      </c>
      <c r="D105" s="449" t="s">
        <v>936</v>
      </c>
      <c r="E105" s="445" t="s">
        <v>838</v>
      </c>
      <c r="F105" s="359" t="s">
        <v>353</v>
      </c>
      <c r="G105" s="447">
        <v>312.5</v>
      </c>
      <c r="H105" s="447">
        <v>312.5</v>
      </c>
      <c r="I105" s="447">
        <v>62.5</v>
      </c>
    </row>
    <row r="106" spans="1:9" x14ac:dyDescent="0.3">
      <c r="A106" s="359">
        <v>99</v>
      </c>
      <c r="B106" s="448" t="s">
        <v>937</v>
      </c>
      <c r="C106" s="448" t="s">
        <v>938</v>
      </c>
      <c r="D106" s="449" t="s">
        <v>939</v>
      </c>
      <c r="E106" s="445" t="s">
        <v>835</v>
      </c>
      <c r="F106" s="359" t="s">
        <v>353</v>
      </c>
      <c r="G106" s="447">
        <v>437.5</v>
      </c>
      <c r="H106" s="447">
        <v>437.5</v>
      </c>
      <c r="I106" s="447">
        <v>87.5</v>
      </c>
    </row>
    <row r="107" spans="1:9" x14ac:dyDescent="0.3">
      <c r="A107" s="359">
        <v>100</v>
      </c>
      <c r="B107" s="448" t="s">
        <v>940</v>
      </c>
      <c r="C107" s="448" t="s">
        <v>941</v>
      </c>
      <c r="D107" s="449" t="s">
        <v>942</v>
      </c>
      <c r="E107" s="445" t="s">
        <v>838</v>
      </c>
      <c r="F107" s="359" t="s">
        <v>353</v>
      </c>
      <c r="G107" s="447">
        <v>312.5</v>
      </c>
      <c r="H107" s="447">
        <v>312.5</v>
      </c>
      <c r="I107" s="447">
        <v>62.5</v>
      </c>
    </row>
    <row r="108" spans="1:9" x14ac:dyDescent="0.3">
      <c r="A108" s="359">
        <v>101</v>
      </c>
      <c r="B108" s="448" t="s">
        <v>675</v>
      </c>
      <c r="C108" s="448" t="s">
        <v>943</v>
      </c>
      <c r="D108" s="449" t="s">
        <v>944</v>
      </c>
      <c r="E108" s="445" t="s">
        <v>835</v>
      </c>
      <c r="F108" s="359" t="s">
        <v>353</v>
      </c>
      <c r="G108" s="447">
        <v>437.5</v>
      </c>
      <c r="H108" s="447">
        <v>437.5</v>
      </c>
      <c r="I108" s="447">
        <v>87.5</v>
      </c>
    </row>
    <row r="109" spans="1:9" x14ac:dyDescent="0.3">
      <c r="A109" s="359">
        <v>102</v>
      </c>
      <c r="B109" s="448" t="s">
        <v>945</v>
      </c>
      <c r="C109" s="448" t="s">
        <v>588</v>
      </c>
      <c r="D109" s="449" t="s">
        <v>946</v>
      </c>
      <c r="E109" s="445" t="s">
        <v>838</v>
      </c>
      <c r="F109" s="359" t="s">
        <v>353</v>
      </c>
      <c r="G109" s="447">
        <v>312.5</v>
      </c>
      <c r="H109" s="447">
        <v>312.5</v>
      </c>
      <c r="I109" s="447">
        <v>62.5</v>
      </c>
    </row>
    <row r="110" spans="1:9" x14ac:dyDescent="0.3">
      <c r="A110" s="359">
        <v>103</v>
      </c>
      <c r="B110" s="448" t="s">
        <v>947</v>
      </c>
      <c r="C110" s="448" t="s">
        <v>948</v>
      </c>
      <c r="D110" s="449" t="s">
        <v>949</v>
      </c>
      <c r="E110" s="445" t="s">
        <v>873</v>
      </c>
      <c r="F110" s="359" t="s">
        <v>353</v>
      </c>
      <c r="G110" s="447">
        <v>62.5</v>
      </c>
      <c r="H110" s="447">
        <v>62.5</v>
      </c>
      <c r="I110" s="447">
        <v>12.5</v>
      </c>
    </row>
    <row r="111" spans="1:9" x14ac:dyDescent="0.3">
      <c r="A111" s="359">
        <v>104</v>
      </c>
      <c r="B111" s="448" t="s">
        <v>723</v>
      </c>
      <c r="C111" s="448" t="s">
        <v>867</v>
      </c>
      <c r="D111" s="449" t="s">
        <v>950</v>
      </c>
      <c r="E111" s="445" t="s">
        <v>835</v>
      </c>
      <c r="F111" s="359" t="s">
        <v>353</v>
      </c>
      <c r="G111" s="447">
        <v>437.5</v>
      </c>
      <c r="H111" s="447">
        <v>437.5</v>
      </c>
      <c r="I111" s="447">
        <v>87.5</v>
      </c>
    </row>
    <row r="112" spans="1:9" x14ac:dyDescent="0.3">
      <c r="A112" s="359">
        <v>105</v>
      </c>
      <c r="B112" s="448" t="s">
        <v>951</v>
      </c>
      <c r="C112" s="448" t="s">
        <v>952</v>
      </c>
      <c r="D112" s="449" t="s">
        <v>953</v>
      </c>
      <c r="E112" s="445" t="s">
        <v>838</v>
      </c>
      <c r="F112" s="359" t="s">
        <v>353</v>
      </c>
      <c r="G112" s="447">
        <v>250</v>
      </c>
      <c r="H112" s="447">
        <v>250</v>
      </c>
      <c r="I112" s="447">
        <v>50</v>
      </c>
    </row>
    <row r="113" spans="1:9" x14ac:dyDescent="0.3">
      <c r="A113" s="359">
        <v>106</v>
      </c>
      <c r="B113" s="448" t="s">
        <v>913</v>
      </c>
      <c r="C113" s="448" t="s">
        <v>954</v>
      </c>
      <c r="D113" s="449" t="s">
        <v>955</v>
      </c>
      <c r="E113" s="445" t="s">
        <v>873</v>
      </c>
      <c r="F113" s="359" t="s">
        <v>353</v>
      </c>
      <c r="G113" s="447">
        <v>62.5</v>
      </c>
      <c r="H113" s="447">
        <v>62.5</v>
      </c>
      <c r="I113" s="447">
        <v>12.5</v>
      </c>
    </row>
    <row r="114" spans="1:9" x14ac:dyDescent="0.3">
      <c r="A114" s="359">
        <v>107</v>
      </c>
      <c r="B114" s="448" t="s">
        <v>956</v>
      </c>
      <c r="C114" s="448" t="s">
        <v>957</v>
      </c>
      <c r="D114" s="449" t="s">
        <v>958</v>
      </c>
      <c r="E114" s="445" t="s">
        <v>835</v>
      </c>
      <c r="F114" s="359" t="s">
        <v>353</v>
      </c>
      <c r="G114" s="447">
        <v>375</v>
      </c>
      <c r="H114" s="447">
        <v>375</v>
      </c>
      <c r="I114" s="447">
        <v>75</v>
      </c>
    </row>
    <row r="115" spans="1:9" x14ac:dyDescent="0.3">
      <c r="A115" s="359">
        <v>108</v>
      </c>
      <c r="B115" s="448" t="s">
        <v>959</v>
      </c>
      <c r="C115" s="448" t="s">
        <v>960</v>
      </c>
      <c r="D115" s="449" t="s">
        <v>961</v>
      </c>
      <c r="E115" s="445" t="s">
        <v>838</v>
      </c>
      <c r="F115" s="359" t="s">
        <v>353</v>
      </c>
      <c r="G115" s="447">
        <v>312.5</v>
      </c>
      <c r="H115" s="447">
        <v>312.5</v>
      </c>
      <c r="I115" s="447">
        <v>62.5</v>
      </c>
    </row>
    <row r="116" spans="1:9" x14ac:dyDescent="0.3">
      <c r="A116" s="359">
        <v>109</v>
      </c>
      <c r="B116" s="448" t="s">
        <v>559</v>
      </c>
      <c r="C116" s="448" t="s">
        <v>962</v>
      </c>
      <c r="D116" s="449" t="s">
        <v>963</v>
      </c>
      <c r="E116" s="445" t="s">
        <v>873</v>
      </c>
      <c r="F116" s="359" t="s">
        <v>353</v>
      </c>
      <c r="G116" s="447">
        <v>281.25</v>
      </c>
      <c r="H116" s="447">
        <v>281.25</v>
      </c>
      <c r="I116" s="447">
        <v>56.25</v>
      </c>
    </row>
    <row r="117" spans="1:9" x14ac:dyDescent="0.3">
      <c r="A117" s="359">
        <v>110</v>
      </c>
      <c r="B117" s="448" t="s">
        <v>964</v>
      </c>
      <c r="C117" s="448" t="s">
        <v>965</v>
      </c>
      <c r="D117" s="449" t="s">
        <v>966</v>
      </c>
      <c r="E117" s="445" t="s">
        <v>845</v>
      </c>
      <c r="F117" s="359" t="s">
        <v>353</v>
      </c>
      <c r="G117" s="447">
        <v>187.5</v>
      </c>
      <c r="H117" s="447">
        <v>187.5</v>
      </c>
      <c r="I117" s="447">
        <v>37.5</v>
      </c>
    </row>
    <row r="118" spans="1:9" x14ac:dyDescent="0.3">
      <c r="A118" s="359">
        <v>111</v>
      </c>
      <c r="B118" s="448" t="s">
        <v>967</v>
      </c>
      <c r="C118" s="448" t="s">
        <v>968</v>
      </c>
      <c r="D118" s="449" t="s">
        <v>969</v>
      </c>
      <c r="E118" s="445" t="s">
        <v>838</v>
      </c>
      <c r="F118" s="359" t="s">
        <v>353</v>
      </c>
      <c r="G118" s="447">
        <v>281.25</v>
      </c>
      <c r="H118" s="447">
        <v>281.25</v>
      </c>
      <c r="I118" s="447">
        <v>56.25</v>
      </c>
    </row>
    <row r="119" spans="1:9" x14ac:dyDescent="0.3">
      <c r="A119" s="359">
        <v>112</v>
      </c>
      <c r="B119" s="448" t="s">
        <v>970</v>
      </c>
      <c r="C119" s="448" t="s">
        <v>971</v>
      </c>
      <c r="D119" s="449" t="s">
        <v>972</v>
      </c>
      <c r="E119" s="445" t="s">
        <v>835</v>
      </c>
      <c r="F119" s="359" t="s">
        <v>353</v>
      </c>
      <c r="G119" s="447">
        <v>437.5</v>
      </c>
      <c r="H119" s="447">
        <v>437.5</v>
      </c>
      <c r="I119" s="447">
        <v>87.5</v>
      </c>
    </row>
    <row r="120" spans="1:9" x14ac:dyDescent="0.3">
      <c r="A120" s="359">
        <v>113</v>
      </c>
      <c r="B120" s="448" t="s">
        <v>738</v>
      </c>
      <c r="C120" s="448" t="s">
        <v>973</v>
      </c>
      <c r="D120" s="449" t="s">
        <v>974</v>
      </c>
      <c r="E120" s="445" t="s">
        <v>838</v>
      </c>
      <c r="F120" s="359" t="s">
        <v>353</v>
      </c>
      <c r="G120" s="447">
        <v>312.5</v>
      </c>
      <c r="H120" s="447">
        <v>312.5</v>
      </c>
      <c r="I120" s="447">
        <v>62.5</v>
      </c>
    </row>
    <row r="121" spans="1:9" x14ac:dyDescent="0.3">
      <c r="A121" s="359">
        <v>114</v>
      </c>
      <c r="B121" s="448" t="s">
        <v>658</v>
      </c>
      <c r="C121" s="448" t="s">
        <v>975</v>
      </c>
      <c r="D121" s="449" t="s">
        <v>976</v>
      </c>
      <c r="E121" s="445" t="s">
        <v>835</v>
      </c>
      <c r="F121" s="359" t="s">
        <v>353</v>
      </c>
      <c r="G121" s="447">
        <v>437.5</v>
      </c>
      <c r="H121" s="447">
        <v>437.5</v>
      </c>
      <c r="I121" s="447">
        <v>87.5</v>
      </c>
    </row>
    <row r="122" spans="1:9" x14ac:dyDescent="0.3">
      <c r="A122" s="359">
        <v>115</v>
      </c>
      <c r="B122" s="448" t="s">
        <v>977</v>
      </c>
      <c r="C122" s="448" t="s">
        <v>978</v>
      </c>
      <c r="D122" s="449" t="s">
        <v>979</v>
      </c>
      <c r="E122" s="445" t="s">
        <v>838</v>
      </c>
      <c r="F122" s="359" t="s">
        <v>353</v>
      </c>
      <c r="G122" s="447">
        <v>312.5</v>
      </c>
      <c r="H122" s="447">
        <v>312.5</v>
      </c>
      <c r="I122" s="447">
        <v>62.5</v>
      </c>
    </row>
    <row r="123" spans="1:9" x14ac:dyDescent="0.3">
      <c r="A123" s="359">
        <v>116</v>
      </c>
      <c r="B123" s="448" t="s">
        <v>980</v>
      </c>
      <c r="C123" s="448" t="s">
        <v>981</v>
      </c>
      <c r="D123" s="449" t="s">
        <v>982</v>
      </c>
      <c r="E123" s="445" t="s">
        <v>835</v>
      </c>
      <c r="F123" s="359" t="s">
        <v>353</v>
      </c>
      <c r="G123" s="447">
        <v>437.5</v>
      </c>
      <c r="H123" s="447">
        <v>437.5</v>
      </c>
      <c r="I123" s="447">
        <v>87.5</v>
      </c>
    </row>
    <row r="124" spans="1:9" x14ac:dyDescent="0.3">
      <c r="A124" s="359">
        <v>117</v>
      </c>
      <c r="B124" s="448" t="s">
        <v>983</v>
      </c>
      <c r="C124" s="448" t="s">
        <v>984</v>
      </c>
      <c r="D124" s="449" t="s">
        <v>985</v>
      </c>
      <c r="E124" s="445" t="s">
        <v>838</v>
      </c>
      <c r="F124" s="359" t="s">
        <v>353</v>
      </c>
      <c r="G124" s="447">
        <v>312.5</v>
      </c>
      <c r="H124" s="447">
        <v>312.5</v>
      </c>
      <c r="I124" s="447">
        <v>62.5</v>
      </c>
    </row>
    <row r="125" spans="1:9" x14ac:dyDescent="0.3">
      <c r="A125" s="359">
        <v>118</v>
      </c>
      <c r="B125" s="448" t="s">
        <v>861</v>
      </c>
      <c r="C125" s="448" t="s">
        <v>986</v>
      </c>
      <c r="D125" s="449" t="s">
        <v>987</v>
      </c>
      <c r="E125" s="445" t="s">
        <v>835</v>
      </c>
      <c r="F125" s="359" t="s">
        <v>353</v>
      </c>
      <c r="G125" s="447">
        <v>437.5</v>
      </c>
      <c r="H125" s="447">
        <v>437.5</v>
      </c>
      <c r="I125" s="447">
        <v>87.5</v>
      </c>
    </row>
    <row r="126" spans="1:9" x14ac:dyDescent="0.3">
      <c r="A126" s="359">
        <v>119</v>
      </c>
      <c r="B126" s="448" t="s">
        <v>741</v>
      </c>
      <c r="C126" s="448" t="s">
        <v>1237</v>
      </c>
      <c r="D126" s="449" t="s">
        <v>1238</v>
      </c>
      <c r="E126" s="445" t="s">
        <v>838</v>
      </c>
      <c r="F126" s="359" t="s">
        <v>353</v>
      </c>
      <c r="G126" s="447">
        <v>312.5</v>
      </c>
      <c r="H126" s="447">
        <v>312.5</v>
      </c>
      <c r="I126" s="447">
        <v>62.5</v>
      </c>
    </row>
    <row r="127" spans="1:9" x14ac:dyDescent="0.3">
      <c r="A127" s="359">
        <v>120</v>
      </c>
      <c r="B127" s="448" t="s">
        <v>988</v>
      </c>
      <c r="C127" s="448" t="s">
        <v>989</v>
      </c>
      <c r="D127" s="449" t="s">
        <v>990</v>
      </c>
      <c r="E127" s="445" t="s">
        <v>835</v>
      </c>
      <c r="F127" s="359" t="s">
        <v>353</v>
      </c>
      <c r="G127" s="447">
        <v>437.5</v>
      </c>
      <c r="H127" s="447">
        <v>437.5</v>
      </c>
      <c r="I127" s="447">
        <v>87.5</v>
      </c>
    </row>
    <row r="128" spans="1:9" x14ac:dyDescent="0.3">
      <c r="A128" s="359">
        <v>121</v>
      </c>
      <c r="B128" s="448" t="s">
        <v>930</v>
      </c>
      <c r="C128" s="448" t="s">
        <v>991</v>
      </c>
      <c r="D128" s="449" t="s">
        <v>992</v>
      </c>
      <c r="E128" s="445" t="s">
        <v>838</v>
      </c>
      <c r="F128" s="359" t="s">
        <v>353</v>
      </c>
      <c r="G128" s="447">
        <v>312.5</v>
      </c>
      <c r="H128" s="447">
        <v>312.5</v>
      </c>
      <c r="I128" s="447">
        <v>62.5</v>
      </c>
    </row>
    <row r="129" spans="1:9" x14ac:dyDescent="0.3">
      <c r="A129" s="359">
        <v>122</v>
      </c>
      <c r="B129" s="448" t="s">
        <v>993</v>
      </c>
      <c r="C129" s="448" t="s">
        <v>994</v>
      </c>
      <c r="D129" s="449" t="s">
        <v>995</v>
      </c>
      <c r="E129" s="445" t="s">
        <v>835</v>
      </c>
      <c r="F129" s="359" t="s">
        <v>353</v>
      </c>
      <c r="G129" s="447">
        <v>437.5</v>
      </c>
      <c r="H129" s="447">
        <v>437.5</v>
      </c>
      <c r="I129" s="447">
        <v>87.5</v>
      </c>
    </row>
    <row r="130" spans="1:9" x14ac:dyDescent="0.3">
      <c r="A130" s="359">
        <v>123</v>
      </c>
      <c r="B130" s="448" t="s">
        <v>675</v>
      </c>
      <c r="C130" s="448" t="s">
        <v>996</v>
      </c>
      <c r="D130" s="449" t="s">
        <v>997</v>
      </c>
      <c r="E130" s="445" t="s">
        <v>838</v>
      </c>
      <c r="F130" s="359" t="s">
        <v>353</v>
      </c>
      <c r="G130" s="447">
        <v>312.5</v>
      </c>
      <c r="H130" s="447">
        <v>312.5</v>
      </c>
      <c r="I130" s="447">
        <v>62.5</v>
      </c>
    </row>
    <row r="131" spans="1:9" x14ac:dyDescent="0.3">
      <c r="A131" s="359">
        <v>124</v>
      </c>
      <c r="B131" s="448" t="s">
        <v>998</v>
      </c>
      <c r="C131" s="448" t="s">
        <v>999</v>
      </c>
      <c r="D131" s="449" t="s">
        <v>1000</v>
      </c>
      <c r="E131" s="445" t="s">
        <v>835</v>
      </c>
      <c r="F131" s="359" t="s">
        <v>353</v>
      </c>
      <c r="G131" s="447">
        <v>437.5</v>
      </c>
      <c r="H131" s="447">
        <v>437.5</v>
      </c>
      <c r="I131" s="447">
        <v>87.5</v>
      </c>
    </row>
    <row r="132" spans="1:9" x14ac:dyDescent="0.3">
      <c r="A132" s="359">
        <v>125</v>
      </c>
      <c r="B132" s="448" t="s">
        <v>1001</v>
      </c>
      <c r="C132" s="448" t="s">
        <v>1002</v>
      </c>
      <c r="D132" s="449" t="s">
        <v>1003</v>
      </c>
      <c r="E132" s="445" t="s">
        <v>838</v>
      </c>
      <c r="F132" s="359" t="s">
        <v>353</v>
      </c>
      <c r="G132" s="447">
        <v>312.5</v>
      </c>
      <c r="H132" s="447">
        <v>312.5</v>
      </c>
      <c r="I132" s="447">
        <v>62.5</v>
      </c>
    </row>
    <row r="133" spans="1:9" x14ac:dyDescent="0.3">
      <c r="A133" s="359">
        <v>126</v>
      </c>
      <c r="B133" s="448" t="s">
        <v>1004</v>
      </c>
      <c r="C133" s="448" t="s">
        <v>1005</v>
      </c>
      <c r="D133" s="449" t="s">
        <v>1006</v>
      </c>
      <c r="E133" s="445" t="s">
        <v>835</v>
      </c>
      <c r="F133" s="359" t="s">
        <v>353</v>
      </c>
      <c r="G133" s="447">
        <v>437.5</v>
      </c>
      <c r="H133" s="447">
        <v>437.5</v>
      </c>
      <c r="I133" s="447">
        <v>87.5</v>
      </c>
    </row>
    <row r="134" spans="1:9" x14ac:dyDescent="0.3">
      <c r="A134" s="359">
        <v>127</v>
      </c>
      <c r="B134" s="448" t="s">
        <v>1007</v>
      </c>
      <c r="C134" s="448" t="s">
        <v>1008</v>
      </c>
      <c r="D134" s="449" t="s">
        <v>1009</v>
      </c>
      <c r="E134" s="445" t="s">
        <v>838</v>
      </c>
      <c r="F134" s="359" t="s">
        <v>353</v>
      </c>
      <c r="G134" s="447">
        <v>312.5</v>
      </c>
      <c r="H134" s="447">
        <v>312.5</v>
      </c>
      <c r="I134" s="447">
        <v>62.5</v>
      </c>
    </row>
    <row r="135" spans="1:9" x14ac:dyDescent="0.3">
      <c r="A135" s="359">
        <v>128</v>
      </c>
      <c r="B135" s="448" t="s">
        <v>1010</v>
      </c>
      <c r="C135" s="448" t="s">
        <v>1011</v>
      </c>
      <c r="D135" s="449" t="s">
        <v>1012</v>
      </c>
      <c r="E135" s="445" t="s">
        <v>835</v>
      </c>
      <c r="F135" s="359" t="s">
        <v>353</v>
      </c>
      <c r="G135" s="447">
        <v>437.5</v>
      </c>
      <c r="H135" s="447">
        <v>437.5</v>
      </c>
      <c r="I135" s="447">
        <v>87.5</v>
      </c>
    </row>
    <row r="136" spans="1:9" x14ac:dyDescent="0.3">
      <c r="A136" s="359">
        <v>129</v>
      </c>
      <c r="B136" s="448" t="s">
        <v>738</v>
      </c>
      <c r="C136" s="448" t="s">
        <v>1013</v>
      </c>
      <c r="D136" s="449" t="s">
        <v>1014</v>
      </c>
      <c r="E136" s="445" t="s">
        <v>838</v>
      </c>
      <c r="F136" s="359" t="s">
        <v>353</v>
      </c>
      <c r="G136" s="447">
        <v>312.5</v>
      </c>
      <c r="H136" s="447">
        <v>312.5</v>
      </c>
      <c r="I136" s="447">
        <v>62.5</v>
      </c>
    </row>
    <row r="137" spans="1:9" x14ac:dyDescent="0.3">
      <c r="A137" s="359">
        <v>130</v>
      </c>
      <c r="B137" s="448" t="s">
        <v>1015</v>
      </c>
      <c r="C137" s="448" t="s">
        <v>1016</v>
      </c>
      <c r="D137" s="449" t="s">
        <v>1017</v>
      </c>
      <c r="E137" s="445" t="s">
        <v>873</v>
      </c>
      <c r="F137" s="359" t="s">
        <v>353</v>
      </c>
      <c r="G137" s="447">
        <v>250</v>
      </c>
      <c r="H137" s="447">
        <v>250</v>
      </c>
      <c r="I137" s="447">
        <v>50</v>
      </c>
    </row>
    <row r="138" spans="1:9" x14ac:dyDescent="0.3">
      <c r="A138" s="359">
        <v>131</v>
      </c>
      <c r="B138" s="448" t="s">
        <v>785</v>
      </c>
      <c r="C138" s="448" t="s">
        <v>871</v>
      </c>
      <c r="D138" s="449" t="s">
        <v>1018</v>
      </c>
      <c r="E138" s="445" t="s">
        <v>835</v>
      </c>
      <c r="F138" s="359" t="s">
        <v>353</v>
      </c>
      <c r="G138" s="447">
        <v>200</v>
      </c>
      <c r="H138" s="447">
        <v>200</v>
      </c>
      <c r="I138" s="447">
        <v>40</v>
      </c>
    </row>
    <row r="139" spans="1:9" x14ac:dyDescent="0.3">
      <c r="A139" s="359">
        <v>132</v>
      </c>
      <c r="B139" s="448" t="s">
        <v>861</v>
      </c>
      <c r="C139" s="448" t="s">
        <v>1019</v>
      </c>
      <c r="D139" s="449" t="s">
        <v>1020</v>
      </c>
      <c r="E139" s="445" t="s">
        <v>845</v>
      </c>
      <c r="F139" s="359" t="s">
        <v>353</v>
      </c>
      <c r="G139" s="447">
        <v>100</v>
      </c>
      <c r="H139" s="447">
        <v>100</v>
      </c>
      <c r="I139" s="447">
        <v>20</v>
      </c>
    </row>
    <row r="140" spans="1:9" x14ac:dyDescent="0.3">
      <c r="A140" s="359">
        <v>133</v>
      </c>
      <c r="B140" s="448" t="s">
        <v>663</v>
      </c>
      <c r="C140" s="448" t="s">
        <v>1019</v>
      </c>
      <c r="D140" s="449" t="s">
        <v>1021</v>
      </c>
      <c r="E140" s="445" t="s">
        <v>838</v>
      </c>
      <c r="F140" s="359" t="s">
        <v>353</v>
      </c>
      <c r="G140" s="447">
        <v>200</v>
      </c>
      <c r="H140" s="447">
        <v>200</v>
      </c>
      <c r="I140" s="447">
        <v>40</v>
      </c>
    </row>
    <row r="141" spans="1:9" x14ac:dyDescent="0.3">
      <c r="A141" s="359">
        <v>134</v>
      </c>
      <c r="B141" s="448" t="s">
        <v>793</v>
      </c>
      <c r="C141" s="448" t="s">
        <v>731</v>
      </c>
      <c r="D141" s="449" t="s">
        <v>1022</v>
      </c>
      <c r="E141" s="445" t="s">
        <v>835</v>
      </c>
      <c r="F141" s="359" t="s">
        <v>353</v>
      </c>
      <c r="G141" s="447">
        <v>437.5</v>
      </c>
      <c r="H141" s="447">
        <v>437.5</v>
      </c>
      <c r="I141" s="447">
        <v>87.5</v>
      </c>
    </row>
    <row r="142" spans="1:9" x14ac:dyDescent="0.3">
      <c r="A142" s="359">
        <v>135</v>
      </c>
      <c r="B142" s="448" t="s">
        <v>1023</v>
      </c>
      <c r="C142" s="448" t="s">
        <v>1024</v>
      </c>
      <c r="D142" s="449" t="s">
        <v>1025</v>
      </c>
      <c r="E142" s="445" t="s">
        <v>845</v>
      </c>
      <c r="F142" s="359" t="s">
        <v>353</v>
      </c>
      <c r="G142" s="447">
        <v>312.5</v>
      </c>
      <c r="H142" s="447">
        <v>312.5</v>
      </c>
      <c r="I142" s="447">
        <v>62.5</v>
      </c>
    </row>
    <row r="143" spans="1:9" x14ac:dyDescent="0.3">
      <c r="A143" s="359">
        <v>136</v>
      </c>
      <c r="B143" s="448" t="s">
        <v>832</v>
      </c>
      <c r="C143" s="448" t="s">
        <v>1026</v>
      </c>
      <c r="D143" s="449" t="s">
        <v>1027</v>
      </c>
      <c r="E143" s="445" t="s">
        <v>835</v>
      </c>
      <c r="F143" s="359" t="s">
        <v>353</v>
      </c>
      <c r="G143" s="447">
        <v>437.5</v>
      </c>
      <c r="H143" s="447">
        <v>437.5</v>
      </c>
      <c r="I143" s="447">
        <v>87.5</v>
      </c>
    </row>
    <row r="144" spans="1:9" x14ac:dyDescent="0.3">
      <c r="A144" s="359">
        <v>137</v>
      </c>
      <c r="B144" s="448" t="s">
        <v>1007</v>
      </c>
      <c r="C144" s="448" t="s">
        <v>1028</v>
      </c>
      <c r="D144" s="449" t="s">
        <v>1029</v>
      </c>
      <c r="E144" s="445" t="s">
        <v>838</v>
      </c>
      <c r="F144" s="359" t="s">
        <v>353</v>
      </c>
      <c r="G144" s="447">
        <v>312.5</v>
      </c>
      <c r="H144" s="447">
        <v>312.5</v>
      </c>
      <c r="I144" s="447">
        <v>62.5</v>
      </c>
    </row>
    <row r="145" spans="1:9" x14ac:dyDescent="0.3">
      <c r="A145" s="359">
        <v>138</v>
      </c>
      <c r="B145" s="448" t="s">
        <v>832</v>
      </c>
      <c r="C145" s="448" t="s">
        <v>1030</v>
      </c>
      <c r="D145" s="449" t="s">
        <v>1031</v>
      </c>
      <c r="E145" s="448" t="s">
        <v>835</v>
      </c>
      <c r="F145" s="359" t="s">
        <v>353</v>
      </c>
      <c r="G145" s="450">
        <v>350</v>
      </c>
      <c r="H145" s="450">
        <v>350</v>
      </c>
      <c r="I145" s="450">
        <v>70</v>
      </c>
    </row>
    <row r="146" spans="1:9" x14ac:dyDescent="0.3">
      <c r="A146" s="359">
        <v>139</v>
      </c>
      <c r="B146" s="448" t="s">
        <v>1032</v>
      </c>
      <c r="C146" s="448" t="s">
        <v>1033</v>
      </c>
      <c r="D146" s="449" t="s">
        <v>1034</v>
      </c>
      <c r="E146" s="448" t="s">
        <v>845</v>
      </c>
      <c r="F146" s="359" t="s">
        <v>353</v>
      </c>
      <c r="G146" s="450">
        <v>250</v>
      </c>
      <c r="H146" s="450">
        <v>250</v>
      </c>
      <c r="I146" s="450">
        <v>50</v>
      </c>
    </row>
    <row r="147" spans="1:9" x14ac:dyDescent="0.3">
      <c r="A147" s="359">
        <v>140</v>
      </c>
      <c r="B147" s="448" t="s">
        <v>738</v>
      </c>
      <c r="C147" s="448" t="s">
        <v>1035</v>
      </c>
      <c r="D147" s="449" t="s">
        <v>1036</v>
      </c>
      <c r="E147" s="448" t="s">
        <v>838</v>
      </c>
      <c r="F147" s="359" t="s">
        <v>353</v>
      </c>
      <c r="G147" s="450">
        <v>150</v>
      </c>
      <c r="H147" s="450">
        <v>150</v>
      </c>
      <c r="I147" s="450">
        <v>30</v>
      </c>
    </row>
    <row r="148" spans="1:9" x14ac:dyDescent="0.3">
      <c r="A148" s="359">
        <v>141</v>
      </c>
      <c r="B148" s="448" t="s">
        <v>723</v>
      </c>
      <c r="C148" s="448" t="s">
        <v>1037</v>
      </c>
      <c r="D148" s="449" t="s">
        <v>1038</v>
      </c>
      <c r="E148" s="448" t="s">
        <v>835</v>
      </c>
      <c r="F148" s="359" t="s">
        <v>353</v>
      </c>
      <c r="G148" s="450">
        <v>750</v>
      </c>
      <c r="H148" s="450">
        <v>750</v>
      </c>
      <c r="I148" s="450">
        <v>150</v>
      </c>
    </row>
    <row r="149" spans="1:9" x14ac:dyDescent="0.3">
      <c r="A149" s="359">
        <v>142</v>
      </c>
      <c r="B149" s="448" t="s">
        <v>814</v>
      </c>
      <c r="C149" s="448" t="s">
        <v>1039</v>
      </c>
      <c r="D149" s="449" t="s">
        <v>1040</v>
      </c>
      <c r="E149" s="448" t="s">
        <v>835</v>
      </c>
      <c r="F149" s="359" t="s">
        <v>353</v>
      </c>
      <c r="G149" s="450">
        <v>437.5</v>
      </c>
      <c r="H149" s="450">
        <v>437.5</v>
      </c>
      <c r="I149" s="450">
        <v>87.5</v>
      </c>
    </row>
    <row r="150" spans="1:9" x14ac:dyDescent="0.3">
      <c r="A150" s="359">
        <v>143</v>
      </c>
      <c r="B150" s="448" t="s">
        <v>951</v>
      </c>
      <c r="C150" s="448" t="s">
        <v>851</v>
      </c>
      <c r="D150" s="449" t="s">
        <v>1041</v>
      </c>
      <c r="E150" s="448" t="s">
        <v>838</v>
      </c>
      <c r="F150" s="359" t="s">
        <v>353</v>
      </c>
      <c r="G150" s="450">
        <v>312.5</v>
      </c>
      <c r="H150" s="450">
        <v>312.5</v>
      </c>
      <c r="I150" s="450">
        <v>62.5</v>
      </c>
    </row>
    <row r="151" spans="1:9" x14ac:dyDescent="0.3">
      <c r="A151" s="359">
        <v>144</v>
      </c>
      <c r="B151" s="448" t="s">
        <v>1042</v>
      </c>
      <c r="C151" s="448" t="s">
        <v>1043</v>
      </c>
      <c r="D151" s="449" t="s">
        <v>1044</v>
      </c>
      <c r="E151" s="448" t="s">
        <v>835</v>
      </c>
      <c r="F151" s="359" t="s">
        <v>353</v>
      </c>
      <c r="G151" s="450">
        <v>118.13</v>
      </c>
      <c r="H151" s="450">
        <v>118.13</v>
      </c>
      <c r="I151" s="450">
        <v>23.626000000000001</v>
      </c>
    </row>
    <row r="152" spans="1:9" x14ac:dyDescent="0.3">
      <c r="A152" s="359">
        <v>145</v>
      </c>
      <c r="B152" s="448" t="s">
        <v>1004</v>
      </c>
      <c r="C152" s="448" t="s">
        <v>593</v>
      </c>
      <c r="D152" s="449" t="s">
        <v>1045</v>
      </c>
      <c r="E152" s="448" t="s">
        <v>845</v>
      </c>
      <c r="F152" s="359" t="s">
        <v>353</v>
      </c>
      <c r="G152" s="450">
        <v>201.87</v>
      </c>
      <c r="H152" s="450">
        <v>201.87</v>
      </c>
      <c r="I152" s="450">
        <v>40.374000000000002</v>
      </c>
    </row>
    <row r="153" spans="1:9" x14ac:dyDescent="0.3">
      <c r="A153" s="359">
        <v>146</v>
      </c>
      <c r="B153" s="448" t="s">
        <v>988</v>
      </c>
      <c r="C153" s="448" t="s">
        <v>1046</v>
      </c>
      <c r="D153" s="449" t="s">
        <v>1047</v>
      </c>
      <c r="E153" s="448" t="s">
        <v>838</v>
      </c>
      <c r="F153" s="359" t="s">
        <v>353</v>
      </c>
      <c r="G153" s="450">
        <v>430</v>
      </c>
      <c r="H153" s="450">
        <v>430</v>
      </c>
      <c r="I153" s="450">
        <v>86</v>
      </c>
    </row>
    <row r="154" spans="1:9" x14ac:dyDescent="0.3">
      <c r="A154" s="359">
        <v>147</v>
      </c>
      <c r="B154" s="448" t="s">
        <v>613</v>
      </c>
      <c r="C154" s="448" t="s">
        <v>996</v>
      </c>
      <c r="D154" s="449" t="s">
        <v>1048</v>
      </c>
      <c r="E154" s="448" t="s">
        <v>835</v>
      </c>
      <c r="F154" s="359" t="s">
        <v>353</v>
      </c>
      <c r="G154" s="450">
        <v>437.5</v>
      </c>
      <c r="H154" s="450">
        <v>437.5</v>
      </c>
      <c r="I154" s="450">
        <v>87.5</v>
      </c>
    </row>
    <row r="155" spans="1:9" x14ac:dyDescent="0.3">
      <c r="A155" s="359">
        <v>148</v>
      </c>
      <c r="B155" s="448" t="s">
        <v>1049</v>
      </c>
      <c r="C155" s="448" t="s">
        <v>1050</v>
      </c>
      <c r="D155" s="449" t="s">
        <v>1051</v>
      </c>
      <c r="E155" s="448" t="s">
        <v>838</v>
      </c>
      <c r="F155" s="359" t="s">
        <v>353</v>
      </c>
      <c r="G155" s="450">
        <v>312.5</v>
      </c>
      <c r="H155" s="450">
        <v>312.5</v>
      </c>
      <c r="I155" s="450">
        <v>62.5</v>
      </c>
    </row>
    <row r="156" spans="1:9" x14ac:dyDescent="0.3">
      <c r="A156" s="359">
        <v>149</v>
      </c>
      <c r="B156" s="448" t="s">
        <v>964</v>
      </c>
      <c r="C156" s="448" t="s">
        <v>1052</v>
      </c>
      <c r="D156" s="449" t="s">
        <v>1053</v>
      </c>
      <c r="E156" s="448" t="s">
        <v>835</v>
      </c>
      <c r="F156" s="359" t="s">
        <v>353</v>
      </c>
      <c r="G156" s="450">
        <v>437.5</v>
      </c>
      <c r="H156" s="450">
        <v>437.5</v>
      </c>
      <c r="I156" s="450">
        <v>87.5</v>
      </c>
    </row>
    <row r="157" spans="1:9" x14ac:dyDescent="0.3">
      <c r="A157" s="359">
        <v>150</v>
      </c>
      <c r="B157" s="448" t="s">
        <v>1054</v>
      </c>
      <c r="C157" s="448" t="s">
        <v>1055</v>
      </c>
      <c r="D157" s="449" t="s">
        <v>1056</v>
      </c>
      <c r="E157" s="448" t="s">
        <v>838</v>
      </c>
      <c r="F157" s="359" t="s">
        <v>353</v>
      </c>
      <c r="G157" s="450">
        <v>312.5</v>
      </c>
      <c r="H157" s="450">
        <v>312.5</v>
      </c>
      <c r="I157" s="450">
        <v>62.5</v>
      </c>
    </row>
    <row r="158" spans="1:9" x14ac:dyDescent="0.3">
      <c r="A158" s="359">
        <v>151</v>
      </c>
      <c r="B158" s="448" t="s">
        <v>717</v>
      </c>
      <c r="C158" s="448" t="s">
        <v>1057</v>
      </c>
      <c r="D158" s="449" t="s">
        <v>1058</v>
      </c>
      <c r="E158" s="448" t="s">
        <v>1059</v>
      </c>
      <c r="F158" s="359" t="s">
        <v>353</v>
      </c>
      <c r="G158" s="450">
        <v>625</v>
      </c>
      <c r="H158" s="450">
        <v>625</v>
      </c>
      <c r="I158" s="450">
        <v>125</v>
      </c>
    </row>
    <row r="159" spans="1:9" x14ac:dyDescent="0.3">
      <c r="A159" s="359">
        <v>152</v>
      </c>
      <c r="B159" s="448" t="s">
        <v>1060</v>
      </c>
      <c r="C159" s="448" t="s">
        <v>910</v>
      </c>
      <c r="D159" s="449" t="s">
        <v>1061</v>
      </c>
      <c r="E159" s="448" t="s">
        <v>838</v>
      </c>
      <c r="F159" s="359" t="s">
        <v>353</v>
      </c>
      <c r="G159" s="450">
        <v>312.5</v>
      </c>
      <c r="H159" s="450">
        <v>312.5</v>
      </c>
      <c r="I159" s="450">
        <v>62.5</v>
      </c>
    </row>
    <row r="160" spans="1:9" x14ac:dyDescent="0.3">
      <c r="A160" s="359">
        <v>153</v>
      </c>
      <c r="B160" s="448" t="s">
        <v>1062</v>
      </c>
      <c r="C160" s="448" t="s">
        <v>1063</v>
      </c>
      <c r="D160" s="449" t="s">
        <v>1064</v>
      </c>
      <c r="E160" s="448" t="s">
        <v>835</v>
      </c>
      <c r="F160" s="359" t="s">
        <v>353</v>
      </c>
      <c r="G160" s="450">
        <v>437.5</v>
      </c>
      <c r="H160" s="450">
        <v>437.5</v>
      </c>
      <c r="I160" s="450">
        <v>87.5</v>
      </c>
    </row>
    <row r="161" spans="1:9" x14ac:dyDescent="0.3">
      <c r="A161" s="359">
        <v>154</v>
      </c>
      <c r="B161" s="448" t="s">
        <v>1065</v>
      </c>
      <c r="C161" s="448" t="s">
        <v>787</v>
      </c>
      <c r="D161" s="449" t="s">
        <v>1066</v>
      </c>
      <c r="E161" s="448" t="s">
        <v>838</v>
      </c>
      <c r="F161" s="359" t="s">
        <v>353</v>
      </c>
      <c r="G161" s="450">
        <v>312.5</v>
      </c>
      <c r="H161" s="450">
        <v>312.5</v>
      </c>
      <c r="I161" s="450">
        <v>62.5</v>
      </c>
    </row>
    <row r="162" spans="1:9" x14ac:dyDescent="0.3">
      <c r="A162" s="359">
        <v>155</v>
      </c>
      <c r="B162" s="448" t="s">
        <v>937</v>
      </c>
      <c r="C162" s="448" t="s">
        <v>1067</v>
      </c>
      <c r="D162" s="449" t="s">
        <v>1068</v>
      </c>
      <c r="E162" s="448" t="s">
        <v>873</v>
      </c>
      <c r="F162" s="359" t="s">
        <v>353</v>
      </c>
      <c r="G162" s="450">
        <v>300</v>
      </c>
      <c r="H162" s="450">
        <v>300</v>
      </c>
      <c r="I162" s="450">
        <v>60</v>
      </c>
    </row>
    <row r="163" spans="1:9" x14ac:dyDescent="0.3">
      <c r="A163" s="359">
        <v>156</v>
      </c>
      <c r="B163" s="448" t="s">
        <v>861</v>
      </c>
      <c r="C163" s="448" t="s">
        <v>856</v>
      </c>
      <c r="D163" s="449" t="s">
        <v>1069</v>
      </c>
      <c r="E163" s="448" t="s">
        <v>835</v>
      </c>
      <c r="F163" s="359" t="s">
        <v>353</v>
      </c>
      <c r="G163" s="450">
        <v>200</v>
      </c>
      <c r="H163" s="450">
        <v>200</v>
      </c>
      <c r="I163" s="450">
        <v>40</v>
      </c>
    </row>
    <row r="164" spans="1:9" x14ac:dyDescent="0.3">
      <c r="A164" s="359">
        <v>157</v>
      </c>
      <c r="B164" s="448" t="s">
        <v>559</v>
      </c>
      <c r="C164" s="448" t="s">
        <v>1070</v>
      </c>
      <c r="D164" s="449" t="s">
        <v>1071</v>
      </c>
      <c r="E164" s="448" t="s">
        <v>845</v>
      </c>
      <c r="F164" s="359" t="s">
        <v>353</v>
      </c>
      <c r="G164" s="450">
        <v>150</v>
      </c>
      <c r="H164" s="450">
        <v>150</v>
      </c>
      <c r="I164" s="450">
        <v>30</v>
      </c>
    </row>
    <row r="165" spans="1:9" x14ac:dyDescent="0.3">
      <c r="A165" s="359">
        <v>158</v>
      </c>
      <c r="B165" s="448" t="s">
        <v>1072</v>
      </c>
      <c r="C165" s="448" t="s">
        <v>1073</v>
      </c>
      <c r="D165" s="449" t="s">
        <v>1074</v>
      </c>
      <c r="E165" s="448" t="s">
        <v>838</v>
      </c>
      <c r="F165" s="359" t="s">
        <v>353</v>
      </c>
      <c r="G165" s="450">
        <v>100</v>
      </c>
      <c r="H165" s="450">
        <v>100</v>
      </c>
      <c r="I165" s="450">
        <v>20</v>
      </c>
    </row>
    <row r="166" spans="1:9" x14ac:dyDescent="0.3">
      <c r="A166" s="359">
        <v>159</v>
      </c>
      <c r="B166" s="448" t="s">
        <v>1075</v>
      </c>
      <c r="C166" s="448" t="s">
        <v>989</v>
      </c>
      <c r="D166" s="449" t="s">
        <v>1076</v>
      </c>
      <c r="E166" s="448" t="s">
        <v>835</v>
      </c>
      <c r="F166" s="359" t="s">
        <v>353</v>
      </c>
      <c r="G166" s="450">
        <v>437.5</v>
      </c>
      <c r="H166" s="450">
        <v>437.5</v>
      </c>
      <c r="I166" s="450">
        <v>87.5</v>
      </c>
    </row>
    <row r="167" spans="1:9" x14ac:dyDescent="0.3">
      <c r="A167" s="359">
        <v>160</v>
      </c>
      <c r="B167" s="448" t="s">
        <v>587</v>
      </c>
      <c r="C167" s="448" t="s">
        <v>999</v>
      </c>
      <c r="D167" s="449" t="s">
        <v>1077</v>
      </c>
      <c r="E167" s="448" t="s">
        <v>838</v>
      </c>
      <c r="F167" s="359" t="s">
        <v>353</v>
      </c>
      <c r="G167" s="450">
        <v>312.5</v>
      </c>
      <c r="H167" s="450">
        <v>312.5</v>
      </c>
      <c r="I167" s="450">
        <v>62.5</v>
      </c>
    </row>
    <row r="168" spans="1:9" x14ac:dyDescent="0.3">
      <c r="A168" s="359">
        <v>161</v>
      </c>
      <c r="B168" s="448" t="s">
        <v>1078</v>
      </c>
      <c r="C168" s="448" t="s">
        <v>1079</v>
      </c>
      <c r="D168" s="449" t="s">
        <v>1080</v>
      </c>
      <c r="E168" s="448" t="s">
        <v>835</v>
      </c>
      <c r="F168" s="359" t="s">
        <v>353</v>
      </c>
      <c r="G168" s="450">
        <v>350</v>
      </c>
      <c r="H168" s="450">
        <v>350</v>
      </c>
      <c r="I168" s="450">
        <v>70</v>
      </c>
    </row>
    <row r="169" spans="1:9" x14ac:dyDescent="0.3">
      <c r="A169" s="359">
        <v>162</v>
      </c>
      <c r="B169" s="448" t="s">
        <v>741</v>
      </c>
      <c r="C169" s="448" t="s">
        <v>1081</v>
      </c>
      <c r="D169" s="449" t="s">
        <v>1082</v>
      </c>
      <c r="E169" s="448" t="s">
        <v>845</v>
      </c>
      <c r="F169" s="359" t="s">
        <v>353</v>
      </c>
      <c r="G169" s="450">
        <v>150</v>
      </c>
      <c r="H169" s="450">
        <v>150</v>
      </c>
      <c r="I169" s="450">
        <v>30</v>
      </c>
    </row>
    <row r="170" spans="1:9" x14ac:dyDescent="0.3">
      <c r="A170" s="359">
        <v>163</v>
      </c>
      <c r="B170" s="448" t="s">
        <v>1083</v>
      </c>
      <c r="C170" s="448" t="s">
        <v>1084</v>
      </c>
      <c r="D170" s="449" t="s">
        <v>1085</v>
      </c>
      <c r="E170" s="448" t="s">
        <v>838</v>
      </c>
      <c r="F170" s="359" t="s">
        <v>353</v>
      </c>
      <c r="G170" s="450">
        <v>250</v>
      </c>
      <c r="H170" s="450">
        <v>250</v>
      </c>
      <c r="I170" s="450">
        <v>50</v>
      </c>
    </row>
    <row r="171" spans="1:9" x14ac:dyDescent="0.3">
      <c r="A171" s="359">
        <v>164</v>
      </c>
      <c r="B171" s="448" t="s">
        <v>592</v>
      </c>
      <c r="C171" s="448" t="s">
        <v>1086</v>
      </c>
      <c r="D171" s="449" t="s">
        <v>1087</v>
      </c>
      <c r="E171" s="448" t="s">
        <v>835</v>
      </c>
      <c r="F171" s="359" t="s">
        <v>353</v>
      </c>
      <c r="G171" s="450">
        <v>437.5</v>
      </c>
      <c r="H171" s="450">
        <v>437.5</v>
      </c>
      <c r="I171" s="450">
        <v>87.5</v>
      </c>
    </row>
    <row r="172" spans="1:9" x14ac:dyDescent="0.3">
      <c r="A172" s="359">
        <v>165</v>
      </c>
      <c r="B172" s="448" t="s">
        <v>1088</v>
      </c>
      <c r="C172" s="448" t="s">
        <v>1089</v>
      </c>
      <c r="D172" s="449" t="s">
        <v>1090</v>
      </c>
      <c r="E172" s="448" t="s">
        <v>838</v>
      </c>
      <c r="F172" s="359" t="s">
        <v>353</v>
      </c>
      <c r="G172" s="450">
        <v>312.5</v>
      </c>
      <c r="H172" s="450">
        <v>312.5</v>
      </c>
      <c r="I172" s="450">
        <v>62.5</v>
      </c>
    </row>
    <row r="173" spans="1:9" x14ac:dyDescent="0.3">
      <c r="A173" s="359">
        <v>166</v>
      </c>
      <c r="B173" s="448" t="s">
        <v>1091</v>
      </c>
      <c r="C173" s="448" t="s">
        <v>1092</v>
      </c>
      <c r="D173" s="449" t="s">
        <v>1093</v>
      </c>
      <c r="E173" s="448" t="s">
        <v>835</v>
      </c>
      <c r="F173" s="359" t="s">
        <v>353</v>
      </c>
      <c r="G173" s="450">
        <v>437.5</v>
      </c>
      <c r="H173" s="450">
        <v>437.5</v>
      </c>
      <c r="I173" s="450">
        <v>87.5</v>
      </c>
    </row>
    <row r="174" spans="1:9" x14ac:dyDescent="0.3">
      <c r="A174" s="359">
        <v>167</v>
      </c>
      <c r="B174" s="448" t="s">
        <v>977</v>
      </c>
      <c r="C174" s="448" t="s">
        <v>1094</v>
      </c>
      <c r="D174" s="449" t="s">
        <v>1095</v>
      </c>
      <c r="E174" s="448" t="s">
        <v>838</v>
      </c>
      <c r="F174" s="359" t="s">
        <v>353</v>
      </c>
      <c r="G174" s="450">
        <v>312.5</v>
      </c>
      <c r="H174" s="450">
        <v>312.5</v>
      </c>
      <c r="I174" s="450">
        <v>62.5</v>
      </c>
    </row>
    <row r="175" spans="1:9" x14ac:dyDescent="0.3">
      <c r="A175" s="359">
        <v>168</v>
      </c>
      <c r="B175" s="448" t="s">
        <v>1096</v>
      </c>
      <c r="C175" s="448" t="s">
        <v>1097</v>
      </c>
      <c r="D175" s="449" t="s">
        <v>1098</v>
      </c>
      <c r="E175" s="448" t="s">
        <v>835</v>
      </c>
      <c r="F175" s="359" t="s">
        <v>353</v>
      </c>
      <c r="G175" s="450">
        <v>437.5</v>
      </c>
      <c r="H175" s="450">
        <v>437.5</v>
      </c>
      <c r="I175" s="450">
        <v>87.5</v>
      </c>
    </row>
    <row r="176" spans="1:9" x14ac:dyDescent="0.3">
      <c r="A176" s="359">
        <v>169</v>
      </c>
      <c r="B176" s="448" t="s">
        <v>993</v>
      </c>
      <c r="C176" s="448" t="s">
        <v>735</v>
      </c>
      <c r="D176" s="449" t="s">
        <v>1099</v>
      </c>
      <c r="E176" s="448" t="s">
        <v>838</v>
      </c>
      <c r="F176" s="359" t="s">
        <v>353</v>
      </c>
      <c r="G176" s="450">
        <v>312.5</v>
      </c>
      <c r="H176" s="450">
        <v>312.5</v>
      </c>
      <c r="I176" s="450">
        <v>62.5</v>
      </c>
    </row>
    <row r="177" spans="1:9" x14ac:dyDescent="0.3">
      <c r="A177" s="359">
        <v>170</v>
      </c>
      <c r="B177" s="448" t="s">
        <v>723</v>
      </c>
      <c r="C177" s="448" t="s">
        <v>1100</v>
      </c>
      <c r="D177" s="449" t="s">
        <v>1101</v>
      </c>
      <c r="E177" s="448" t="s">
        <v>835</v>
      </c>
      <c r="F177" s="359" t="s">
        <v>353</v>
      </c>
      <c r="G177" s="450">
        <v>437.5</v>
      </c>
      <c r="H177" s="450">
        <v>437.5</v>
      </c>
      <c r="I177" s="450">
        <v>87.5</v>
      </c>
    </row>
    <row r="178" spans="1:9" x14ac:dyDescent="0.3">
      <c r="A178" s="359">
        <v>171</v>
      </c>
      <c r="B178" s="448" t="s">
        <v>1102</v>
      </c>
      <c r="C178" s="448" t="s">
        <v>1103</v>
      </c>
      <c r="D178" s="449" t="s">
        <v>1104</v>
      </c>
      <c r="E178" s="448" t="s">
        <v>845</v>
      </c>
      <c r="F178" s="359" t="s">
        <v>353</v>
      </c>
      <c r="G178" s="450">
        <v>281.25</v>
      </c>
      <c r="H178" s="450">
        <v>281.25</v>
      </c>
      <c r="I178" s="450">
        <v>56.25</v>
      </c>
    </row>
    <row r="179" spans="1:9" x14ac:dyDescent="0.3">
      <c r="A179" s="359">
        <v>172</v>
      </c>
      <c r="B179" s="448" t="s">
        <v>1105</v>
      </c>
      <c r="C179" s="448" t="s">
        <v>1103</v>
      </c>
      <c r="D179" s="449" t="s">
        <v>1106</v>
      </c>
      <c r="E179" s="448" t="s">
        <v>838</v>
      </c>
      <c r="F179" s="359" t="s">
        <v>353</v>
      </c>
      <c r="G179" s="450">
        <v>31.25</v>
      </c>
      <c r="H179" s="450">
        <v>31.25</v>
      </c>
      <c r="I179" s="450">
        <v>6.25</v>
      </c>
    </row>
    <row r="180" spans="1:9" x14ac:dyDescent="0.3">
      <c r="A180" s="359">
        <v>173</v>
      </c>
      <c r="B180" s="448" t="s">
        <v>861</v>
      </c>
      <c r="C180" s="448" t="s">
        <v>1107</v>
      </c>
      <c r="D180" s="449" t="s">
        <v>1108</v>
      </c>
      <c r="E180" s="448" t="s">
        <v>835</v>
      </c>
      <c r="F180" s="359" t="s">
        <v>353</v>
      </c>
      <c r="G180" s="450">
        <v>437.5</v>
      </c>
      <c r="H180" s="450">
        <v>437.5</v>
      </c>
      <c r="I180" s="450">
        <v>87.5</v>
      </c>
    </row>
    <row r="181" spans="1:9" x14ac:dyDescent="0.3">
      <c r="A181" s="359">
        <v>174</v>
      </c>
      <c r="B181" s="448" t="s">
        <v>1109</v>
      </c>
      <c r="C181" s="448" t="s">
        <v>1110</v>
      </c>
      <c r="D181" s="449" t="s">
        <v>1111</v>
      </c>
      <c r="E181" s="448" t="s">
        <v>838</v>
      </c>
      <c r="F181" s="359" t="s">
        <v>353</v>
      </c>
      <c r="G181" s="450">
        <v>312.5</v>
      </c>
      <c r="H181" s="450">
        <v>312.5</v>
      </c>
      <c r="I181" s="450">
        <v>62.5</v>
      </c>
    </row>
    <row r="182" spans="1:9" x14ac:dyDescent="0.3">
      <c r="A182" s="359">
        <v>175</v>
      </c>
      <c r="B182" s="448" t="s">
        <v>592</v>
      </c>
      <c r="C182" s="448" t="s">
        <v>1239</v>
      </c>
      <c r="D182" s="449" t="s">
        <v>1240</v>
      </c>
      <c r="E182" s="448" t="s">
        <v>835</v>
      </c>
      <c r="F182" s="359" t="s">
        <v>353</v>
      </c>
      <c r="G182" s="450">
        <v>875</v>
      </c>
      <c r="H182" s="450">
        <v>875</v>
      </c>
      <c r="I182" s="450">
        <v>175</v>
      </c>
    </row>
    <row r="183" spans="1:9" x14ac:dyDescent="0.3">
      <c r="A183" s="359">
        <v>176</v>
      </c>
      <c r="B183" s="448" t="s">
        <v>1060</v>
      </c>
      <c r="C183" s="448" t="s">
        <v>1241</v>
      </c>
      <c r="D183" s="449" t="s">
        <v>1242</v>
      </c>
      <c r="E183" s="448" t="s">
        <v>838</v>
      </c>
      <c r="F183" s="359" t="s">
        <v>353</v>
      </c>
      <c r="G183" s="450">
        <v>625</v>
      </c>
      <c r="H183" s="450">
        <v>625</v>
      </c>
      <c r="I183" s="450">
        <v>125</v>
      </c>
    </row>
    <row r="184" spans="1:9" x14ac:dyDescent="0.3">
      <c r="A184" s="359">
        <v>177</v>
      </c>
      <c r="B184" s="448" t="s">
        <v>1112</v>
      </c>
      <c r="C184" s="448" t="s">
        <v>1113</v>
      </c>
      <c r="D184" s="449" t="s">
        <v>1114</v>
      </c>
      <c r="E184" s="448" t="s">
        <v>835</v>
      </c>
      <c r="F184" s="359" t="s">
        <v>353</v>
      </c>
      <c r="G184" s="450">
        <v>437.5</v>
      </c>
      <c r="H184" s="450">
        <v>437.5</v>
      </c>
      <c r="I184" s="450">
        <v>87.5</v>
      </c>
    </row>
    <row r="185" spans="1:9" x14ac:dyDescent="0.3">
      <c r="A185" s="359">
        <v>178</v>
      </c>
      <c r="B185" s="448" t="s">
        <v>1115</v>
      </c>
      <c r="C185" s="448" t="s">
        <v>1116</v>
      </c>
      <c r="D185" s="449" t="s">
        <v>1117</v>
      </c>
      <c r="E185" s="448" t="s">
        <v>838</v>
      </c>
      <c r="F185" s="359" t="s">
        <v>353</v>
      </c>
      <c r="G185" s="450">
        <v>312.5</v>
      </c>
      <c r="H185" s="450">
        <v>312.5</v>
      </c>
      <c r="I185" s="450">
        <v>62.5</v>
      </c>
    </row>
    <row r="186" spans="1:9" x14ac:dyDescent="0.3">
      <c r="A186" s="359">
        <v>179</v>
      </c>
      <c r="B186" s="448" t="s">
        <v>977</v>
      </c>
      <c r="C186" s="448" t="s">
        <v>1120</v>
      </c>
      <c r="D186" s="449" t="s">
        <v>1121</v>
      </c>
      <c r="E186" s="448" t="s">
        <v>835</v>
      </c>
      <c r="F186" s="359" t="s">
        <v>353</v>
      </c>
      <c r="G186" s="450">
        <v>437.5</v>
      </c>
      <c r="H186" s="450">
        <v>437.5</v>
      </c>
      <c r="I186" s="450">
        <v>87.5</v>
      </c>
    </row>
    <row r="187" spans="1:9" x14ac:dyDescent="0.3">
      <c r="A187" s="359">
        <v>180</v>
      </c>
      <c r="B187" s="448" t="s">
        <v>741</v>
      </c>
      <c r="C187" s="448" t="s">
        <v>1122</v>
      </c>
      <c r="D187" s="449" t="s">
        <v>1123</v>
      </c>
      <c r="E187" s="448" t="s">
        <v>838</v>
      </c>
      <c r="F187" s="359" t="s">
        <v>353</v>
      </c>
      <c r="G187" s="450">
        <v>312.5</v>
      </c>
      <c r="H187" s="450">
        <v>312.5</v>
      </c>
      <c r="I187" s="450">
        <v>62.5</v>
      </c>
    </row>
    <row r="188" spans="1:9" x14ac:dyDescent="0.3">
      <c r="A188" s="359">
        <v>181</v>
      </c>
      <c r="B188" s="448" t="s">
        <v>858</v>
      </c>
      <c r="C188" s="448" t="s">
        <v>1243</v>
      </c>
      <c r="D188" s="449" t="s">
        <v>1244</v>
      </c>
      <c r="E188" s="448" t="s">
        <v>873</v>
      </c>
      <c r="F188" s="359" t="s">
        <v>353</v>
      </c>
      <c r="G188" s="450">
        <v>437.5</v>
      </c>
      <c r="H188" s="450">
        <v>437.5</v>
      </c>
      <c r="I188" s="450">
        <v>87.5</v>
      </c>
    </row>
    <row r="189" spans="1:9" x14ac:dyDescent="0.3">
      <c r="A189" s="359">
        <v>182</v>
      </c>
      <c r="B189" s="448" t="s">
        <v>1007</v>
      </c>
      <c r="C189" s="448" t="s">
        <v>1124</v>
      </c>
      <c r="D189" s="449" t="s">
        <v>1125</v>
      </c>
      <c r="E189" s="448" t="s">
        <v>838</v>
      </c>
      <c r="F189" s="359" t="s">
        <v>353</v>
      </c>
      <c r="G189" s="450">
        <v>312.5</v>
      </c>
      <c r="H189" s="450">
        <v>312.5</v>
      </c>
      <c r="I189" s="450">
        <v>62.5</v>
      </c>
    </row>
    <row r="190" spans="1:9" x14ac:dyDescent="0.3">
      <c r="A190" s="359">
        <v>183</v>
      </c>
      <c r="B190" s="448" t="s">
        <v>668</v>
      </c>
      <c r="C190" s="448" t="s">
        <v>1126</v>
      </c>
      <c r="D190" s="449" t="s">
        <v>1127</v>
      </c>
      <c r="E190" s="448" t="s">
        <v>835</v>
      </c>
      <c r="F190" s="359" t="s">
        <v>353</v>
      </c>
      <c r="G190" s="450">
        <v>437.5</v>
      </c>
      <c r="H190" s="450">
        <v>437.5</v>
      </c>
      <c r="I190" s="450">
        <v>87.5</v>
      </c>
    </row>
    <row r="191" spans="1:9" x14ac:dyDescent="0.3">
      <c r="A191" s="359">
        <v>184</v>
      </c>
      <c r="B191" s="448" t="s">
        <v>1128</v>
      </c>
      <c r="C191" s="448" t="s">
        <v>1129</v>
      </c>
      <c r="D191" s="449" t="s">
        <v>1130</v>
      </c>
      <c r="E191" s="448" t="s">
        <v>838</v>
      </c>
      <c r="F191" s="359" t="s">
        <v>353</v>
      </c>
      <c r="G191" s="450">
        <v>312.5</v>
      </c>
      <c r="H191" s="450">
        <v>312.5</v>
      </c>
      <c r="I191" s="450">
        <v>62.5</v>
      </c>
    </row>
    <row r="192" spans="1:9" x14ac:dyDescent="0.3">
      <c r="A192" s="359">
        <v>185</v>
      </c>
      <c r="B192" s="448" t="s">
        <v>1102</v>
      </c>
      <c r="C192" s="448" t="s">
        <v>1131</v>
      </c>
      <c r="D192" s="449" t="s">
        <v>1132</v>
      </c>
      <c r="E192" s="448" t="s">
        <v>835</v>
      </c>
      <c r="F192" s="359" t="s">
        <v>353</v>
      </c>
      <c r="G192" s="450">
        <v>437.5</v>
      </c>
      <c r="H192" s="450">
        <v>437.5</v>
      </c>
      <c r="I192" s="450">
        <v>87.5</v>
      </c>
    </row>
    <row r="193" spans="1:9" x14ac:dyDescent="0.3">
      <c r="A193" s="359">
        <v>186</v>
      </c>
      <c r="B193" s="448" t="s">
        <v>555</v>
      </c>
      <c r="C193" s="448" t="s">
        <v>1133</v>
      </c>
      <c r="D193" s="449" t="s">
        <v>1134</v>
      </c>
      <c r="E193" s="448" t="s">
        <v>838</v>
      </c>
      <c r="F193" s="359" t="s">
        <v>353</v>
      </c>
      <c r="G193" s="450">
        <v>312.5</v>
      </c>
      <c r="H193" s="450">
        <v>312.5</v>
      </c>
      <c r="I193" s="450">
        <v>62.5</v>
      </c>
    </row>
    <row r="194" spans="1:9" x14ac:dyDescent="0.3">
      <c r="A194" s="359">
        <v>187</v>
      </c>
      <c r="B194" s="448" t="s">
        <v>1102</v>
      </c>
      <c r="C194" s="448" t="s">
        <v>1135</v>
      </c>
      <c r="D194" s="449" t="s">
        <v>1136</v>
      </c>
      <c r="E194" s="448" t="s">
        <v>1137</v>
      </c>
      <c r="F194" s="359" t="s">
        <v>353</v>
      </c>
      <c r="G194" s="450">
        <v>125</v>
      </c>
      <c r="H194" s="450">
        <v>125</v>
      </c>
      <c r="I194" s="450">
        <v>25</v>
      </c>
    </row>
    <row r="195" spans="1:9" x14ac:dyDescent="0.3">
      <c r="A195" s="359">
        <v>188</v>
      </c>
      <c r="B195" s="448" t="s">
        <v>793</v>
      </c>
      <c r="C195" s="448" t="s">
        <v>1138</v>
      </c>
      <c r="D195" s="449" t="s">
        <v>1139</v>
      </c>
      <c r="E195" s="448" t="s">
        <v>835</v>
      </c>
      <c r="F195" s="359" t="s">
        <v>353</v>
      </c>
      <c r="G195" s="450">
        <v>125</v>
      </c>
      <c r="H195" s="450">
        <v>125</v>
      </c>
      <c r="I195" s="450">
        <v>25</v>
      </c>
    </row>
    <row r="196" spans="1:9" x14ac:dyDescent="0.3">
      <c r="A196" s="359">
        <v>189</v>
      </c>
      <c r="B196" s="448" t="s">
        <v>901</v>
      </c>
      <c r="C196" s="448" t="s">
        <v>1140</v>
      </c>
      <c r="D196" s="449" t="s">
        <v>1141</v>
      </c>
      <c r="E196" s="448" t="s">
        <v>845</v>
      </c>
      <c r="F196" s="359" t="s">
        <v>353</v>
      </c>
      <c r="G196" s="450">
        <v>125</v>
      </c>
      <c r="H196" s="450">
        <v>125</v>
      </c>
      <c r="I196" s="450">
        <v>25</v>
      </c>
    </row>
    <row r="197" spans="1:9" x14ac:dyDescent="0.3">
      <c r="A197" s="359">
        <v>190</v>
      </c>
      <c r="B197" s="448" t="s">
        <v>1142</v>
      </c>
      <c r="C197" s="448" t="s">
        <v>1143</v>
      </c>
      <c r="D197" s="449" t="s">
        <v>1144</v>
      </c>
      <c r="E197" s="448" t="s">
        <v>838</v>
      </c>
      <c r="F197" s="359" t="s">
        <v>353</v>
      </c>
      <c r="G197" s="450">
        <v>375</v>
      </c>
      <c r="H197" s="450">
        <v>375</v>
      </c>
      <c r="I197" s="450">
        <v>75</v>
      </c>
    </row>
    <row r="198" spans="1:9" x14ac:dyDescent="0.3">
      <c r="A198" s="359">
        <v>191</v>
      </c>
      <c r="B198" s="359" t="s">
        <v>717</v>
      </c>
      <c r="C198" s="359" t="s">
        <v>1145</v>
      </c>
      <c r="D198" s="424" t="s">
        <v>1146</v>
      </c>
      <c r="E198" s="448" t="s">
        <v>835</v>
      </c>
      <c r="F198" s="359" t="s">
        <v>353</v>
      </c>
      <c r="G198" s="450">
        <v>312.5</v>
      </c>
      <c r="H198" s="450">
        <v>312.5</v>
      </c>
      <c r="I198" s="450">
        <v>62.5</v>
      </c>
    </row>
    <row r="199" spans="1:9" x14ac:dyDescent="0.3">
      <c r="A199" s="359">
        <v>192</v>
      </c>
      <c r="B199" s="359" t="s">
        <v>1147</v>
      </c>
      <c r="C199" s="359" t="s">
        <v>1148</v>
      </c>
      <c r="D199" s="424" t="s">
        <v>1149</v>
      </c>
      <c r="E199" s="448" t="s">
        <v>845</v>
      </c>
      <c r="F199" s="359" t="s">
        <v>353</v>
      </c>
      <c r="G199" s="450">
        <v>187.5</v>
      </c>
      <c r="H199" s="450">
        <v>187.5</v>
      </c>
      <c r="I199" s="450">
        <v>37.5</v>
      </c>
    </row>
    <row r="200" spans="1:9" x14ac:dyDescent="0.3">
      <c r="A200" s="359">
        <v>193</v>
      </c>
      <c r="B200" s="359" t="s">
        <v>1150</v>
      </c>
      <c r="C200" s="359" t="s">
        <v>1151</v>
      </c>
      <c r="D200" s="424" t="s">
        <v>1152</v>
      </c>
      <c r="E200" s="448" t="s">
        <v>838</v>
      </c>
      <c r="F200" s="359" t="s">
        <v>353</v>
      </c>
      <c r="G200" s="450">
        <v>250</v>
      </c>
      <c r="H200" s="450">
        <v>250</v>
      </c>
      <c r="I200" s="450">
        <v>50</v>
      </c>
    </row>
    <row r="201" spans="1:9" x14ac:dyDescent="0.3">
      <c r="A201" s="359">
        <v>194</v>
      </c>
      <c r="B201" s="359" t="s">
        <v>937</v>
      </c>
      <c r="C201" s="359" t="s">
        <v>1153</v>
      </c>
      <c r="D201" s="424" t="s">
        <v>1154</v>
      </c>
      <c r="E201" s="448" t="s">
        <v>1137</v>
      </c>
      <c r="F201" s="359" t="s">
        <v>353</v>
      </c>
      <c r="G201" s="450">
        <v>300</v>
      </c>
      <c r="H201" s="450">
        <v>300</v>
      </c>
      <c r="I201" s="450">
        <v>60</v>
      </c>
    </row>
    <row r="202" spans="1:9" x14ac:dyDescent="0.3">
      <c r="A202" s="359">
        <v>195</v>
      </c>
      <c r="B202" s="359" t="s">
        <v>861</v>
      </c>
      <c r="C202" s="359" t="s">
        <v>1155</v>
      </c>
      <c r="D202" s="424" t="s">
        <v>1156</v>
      </c>
      <c r="E202" s="448" t="s">
        <v>835</v>
      </c>
      <c r="F202" s="359" t="s">
        <v>353</v>
      </c>
      <c r="G202" s="450">
        <v>170</v>
      </c>
      <c r="H202" s="450">
        <v>170</v>
      </c>
      <c r="I202" s="450">
        <v>34</v>
      </c>
    </row>
    <row r="203" spans="1:9" x14ac:dyDescent="0.3">
      <c r="A203" s="359">
        <v>196</v>
      </c>
      <c r="B203" s="359" t="s">
        <v>1157</v>
      </c>
      <c r="C203" s="359" t="s">
        <v>1158</v>
      </c>
      <c r="D203" s="424" t="s">
        <v>1159</v>
      </c>
      <c r="E203" s="448" t="s">
        <v>845</v>
      </c>
      <c r="F203" s="359" t="s">
        <v>353</v>
      </c>
      <c r="G203" s="450">
        <v>150</v>
      </c>
      <c r="H203" s="450">
        <v>150</v>
      </c>
      <c r="I203" s="450">
        <v>30</v>
      </c>
    </row>
    <row r="204" spans="1:9" x14ac:dyDescent="0.3">
      <c r="A204" s="359">
        <v>197</v>
      </c>
      <c r="B204" s="359" t="s">
        <v>738</v>
      </c>
      <c r="C204" s="359" t="s">
        <v>1153</v>
      </c>
      <c r="D204" s="424" t="s">
        <v>1160</v>
      </c>
      <c r="E204" s="448" t="s">
        <v>838</v>
      </c>
      <c r="F204" s="359" t="s">
        <v>353</v>
      </c>
      <c r="G204" s="450">
        <v>130</v>
      </c>
      <c r="H204" s="450">
        <v>130</v>
      </c>
      <c r="I204" s="450">
        <v>26</v>
      </c>
    </row>
    <row r="205" spans="1:9" x14ac:dyDescent="0.3">
      <c r="A205" s="359">
        <v>198</v>
      </c>
      <c r="B205" s="359" t="s">
        <v>778</v>
      </c>
      <c r="C205" s="359" t="s">
        <v>1161</v>
      </c>
      <c r="D205" s="424" t="s">
        <v>1162</v>
      </c>
      <c r="E205" s="448" t="s">
        <v>835</v>
      </c>
      <c r="F205" s="359" t="s">
        <v>353</v>
      </c>
      <c r="G205" s="450">
        <v>312.5</v>
      </c>
      <c r="H205" s="450">
        <v>312.5</v>
      </c>
      <c r="I205" s="450">
        <v>62.5</v>
      </c>
    </row>
    <row r="206" spans="1:9" x14ac:dyDescent="0.3">
      <c r="A206" s="359">
        <v>199</v>
      </c>
      <c r="B206" s="359" t="s">
        <v>675</v>
      </c>
      <c r="C206" s="359" t="s">
        <v>1163</v>
      </c>
      <c r="D206" s="424" t="s">
        <v>1164</v>
      </c>
      <c r="E206" s="448" t="s">
        <v>845</v>
      </c>
      <c r="F206" s="359" t="s">
        <v>353</v>
      </c>
      <c r="G206" s="450">
        <v>250</v>
      </c>
      <c r="H206" s="450">
        <v>250</v>
      </c>
      <c r="I206" s="450">
        <v>50</v>
      </c>
    </row>
    <row r="207" spans="1:9" x14ac:dyDescent="0.3">
      <c r="A207" s="359">
        <v>200</v>
      </c>
      <c r="B207" s="359" t="s">
        <v>951</v>
      </c>
      <c r="C207" s="359" t="s">
        <v>744</v>
      </c>
      <c r="D207" s="424" t="s">
        <v>1165</v>
      </c>
      <c r="E207" s="448" t="s">
        <v>838</v>
      </c>
      <c r="F207" s="359" t="s">
        <v>353</v>
      </c>
      <c r="G207" s="450">
        <v>187.5</v>
      </c>
      <c r="H207" s="450">
        <v>187.5</v>
      </c>
      <c r="I207" s="450">
        <v>37.5</v>
      </c>
    </row>
    <row r="208" spans="1:9" x14ac:dyDescent="0.3">
      <c r="A208" s="359">
        <v>201</v>
      </c>
      <c r="B208" s="359" t="s">
        <v>743</v>
      </c>
      <c r="C208" s="359" t="s">
        <v>1166</v>
      </c>
      <c r="D208" s="424" t="s">
        <v>1167</v>
      </c>
      <c r="E208" s="448" t="s">
        <v>835</v>
      </c>
      <c r="F208" s="359" t="s">
        <v>353</v>
      </c>
      <c r="G208" s="450">
        <v>437.5</v>
      </c>
      <c r="H208" s="450">
        <v>437.5</v>
      </c>
      <c r="I208" s="450">
        <v>87.5</v>
      </c>
    </row>
    <row r="209" spans="1:9" x14ac:dyDescent="0.3">
      <c r="A209" s="359">
        <v>202</v>
      </c>
      <c r="B209" s="359" t="s">
        <v>1168</v>
      </c>
      <c r="C209" s="359" t="s">
        <v>1169</v>
      </c>
      <c r="D209" s="424" t="s">
        <v>1170</v>
      </c>
      <c r="E209" s="448" t="s">
        <v>845</v>
      </c>
      <c r="F209" s="359" t="s">
        <v>353</v>
      </c>
      <c r="G209" s="450">
        <v>312.5</v>
      </c>
      <c r="H209" s="450">
        <v>312.5</v>
      </c>
      <c r="I209" s="450">
        <v>62.5</v>
      </c>
    </row>
    <row r="210" spans="1:9" x14ac:dyDescent="0.3">
      <c r="A210" s="450"/>
      <c r="B210" s="450"/>
      <c r="C210" s="450"/>
      <c r="D210" s="451"/>
      <c r="E210" s="450"/>
      <c r="F210" s="450"/>
      <c r="G210" s="450">
        <f>SUM(G8:G209)</f>
        <v>93781.45</v>
      </c>
      <c r="H210" s="450">
        <f>SUM(H8:H209)</f>
        <v>93781.45</v>
      </c>
      <c r="I210" s="450">
        <f>SUM(I8:I209)</f>
        <v>18656.29</v>
      </c>
    </row>
    <row r="211" spans="1:9" x14ac:dyDescent="0.3">
      <c r="A211" s="507"/>
      <c r="B211" s="507"/>
      <c r="C211" s="507"/>
      <c r="D211" s="508"/>
      <c r="E211" s="507"/>
      <c r="F211" s="507"/>
      <c r="G211" s="507"/>
      <c r="H211" s="509"/>
      <c r="I211" s="509"/>
    </row>
    <row r="212" spans="1:9" x14ac:dyDescent="0.3">
      <c r="A212" s="510" t="s">
        <v>1171</v>
      </c>
      <c r="B212" s="510"/>
      <c r="C212" s="507"/>
      <c r="D212" s="508"/>
      <c r="E212" s="507"/>
      <c r="F212" s="507"/>
      <c r="G212" s="507"/>
      <c r="H212" s="509"/>
      <c r="I212" s="509"/>
    </row>
    <row r="213" spans="1:9" x14ac:dyDescent="0.3">
      <c r="A213" s="510"/>
      <c r="B213" s="510"/>
      <c r="C213" s="507"/>
      <c r="D213" s="508"/>
      <c r="E213" s="507"/>
      <c r="F213" s="507"/>
      <c r="G213" s="507"/>
      <c r="H213" s="509"/>
      <c r="I213" s="509"/>
    </row>
    <row r="214" spans="1:9" x14ac:dyDescent="0.3">
      <c r="A214" s="510"/>
      <c r="B214" s="510"/>
      <c r="C214" s="509"/>
      <c r="D214" s="511"/>
      <c r="E214" s="509"/>
      <c r="F214" s="509"/>
      <c r="G214" s="509"/>
      <c r="H214" s="509"/>
      <c r="I214" s="509"/>
    </row>
    <row r="215" spans="1:9" x14ac:dyDescent="0.3">
      <c r="A215" s="510"/>
      <c r="B215" s="510"/>
      <c r="C215" s="509"/>
      <c r="D215" s="511"/>
      <c r="E215" s="509"/>
      <c r="F215" s="509"/>
      <c r="G215" s="509"/>
      <c r="H215" s="509"/>
      <c r="I215" s="509"/>
    </row>
    <row r="216" spans="1:9" x14ac:dyDescent="0.3">
      <c r="A216" s="509"/>
      <c r="B216" s="509"/>
      <c r="C216" s="509"/>
      <c r="D216" s="511"/>
      <c r="E216" s="509"/>
      <c r="F216" s="509"/>
      <c r="G216" s="509"/>
      <c r="H216" s="509"/>
      <c r="I216" s="509"/>
    </row>
    <row r="217" spans="1:9" x14ac:dyDescent="0.3">
      <c r="A217" s="512" t="s">
        <v>107</v>
      </c>
      <c r="B217" s="512"/>
      <c r="C217" s="509"/>
      <c r="D217" s="511"/>
      <c r="E217" s="509"/>
      <c r="F217" s="509"/>
      <c r="G217" s="509"/>
      <c r="H217" s="509"/>
      <c r="I217" s="509"/>
    </row>
    <row r="218" spans="1:9" x14ac:dyDescent="0.3">
      <c r="A218" s="509"/>
      <c r="B218" s="509"/>
      <c r="C218" s="509"/>
      <c r="D218" s="511"/>
      <c r="E218" s="509"/>
      <c r="F218" s="509"/>
      <c r="G218" s="509"/>
      <c r="H218" s="509"/>
      <c r="I218" s="509"/>
    </row>
    <row r="219" spans="1:9" x14ac:dyDescent="0.3">
      <c r="A219" s="509"/>
      <c r="B219" s="509"/>
      <c r="C219" s="509"/>
      <c r="D219" s="511"/>
      <c r="E219" s="513"/>
      <c r="F219" s="513"/>
      <c r="G219" s="513"/>
      <c r="H219" s="509"/>
      <c r="I219" s="509"/>
    </row>
    <row r="220" spans="1:9" x14ac:dyDescent="0.3">
      <c r="A220" s="512"/>
      <c r="B220" s="512"/>
      <c r="C220" s="512" t="s">
        <v>1245</v>
      </c>
      <c r="D220" s="514"/>
      <c r="E220" s="512"/>
      <c r="F220" s="512"/>
      <c r="G220" s="512"/>
      <c r="H220" s="509"/>
      <c r="I220" s="509"/>
    </row>
    <row r="221" spans="1:9" x14ac:dyDescent="0.3">
      <c r="A221" s="509"/>
      <c r="B221" s="509"/>
      <c r="C221" s="509" t="s">
        <v>396</v>
      </c>
      <c r="D221" s="511"/>
      <c r="E221" s="509"/>
      <c r="F221" s="509"/>
      <c r="G221" s="509"/>
      <c r="H221" s="509"/>
      <c r="I221" s="509"/>
    </row>
    <row r="222" spans="1:9" x14ac:dyDescent="0.3">
      <c r="A222" s="515"/>
      <c r="B222" s="515"/>
      <c r="C222" s="515" t="s">
        <v>140</v>
      </c>
      <c r="D222" s="516"/>
      <c r="E222" s="515"/>
      <c r="F222" s="515"/>
      <c r="G222" s="515"/>
      <c r="H222" s="517"/>
      <c r="I222" s="517"/>
    </row>
  </sheetData>
  <autoFilter ref="A7:I210"/>
  <printOptions gridLines="1"/>
  <pageMargins left="0.25" right="0.25" top="0.25" bottom="0.25" header="0.3" footer="0.3"/>
  <pageSetup scale="75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M27"/>
  <sheetViews>
    <sheetView zoomScaleSheetLayoutView="70" workbookViewId="0">
      <selection activeCell="G2" sqref="G2:H2"/>
    </sheetView>
  </sheetViews>
  <sheetFormatPr defaultRowHeight="12.75" x14ac:dyDescent="0.2"/>
  <cols>
    <col min="1" max="1" width="21.28515625" style="416" customWidth="1"/>
    <col min="2" max="2" width="24.5703125" style="416" customWidth="1"/>
    <col min="3" max="3" width="20.28515625" style="416" customWidth="1"/>
    <col min="4" max="5" width="18.5703125" style="416" customWidth="1"/>
    <col min="6" max="6" width="15.140625" style="416" customWidth="1"/>
    <col min="7" max="7" width="15" style="416" customWidth="1"/>
    <col min="8" max="8" width="12" style="416" customWidth="1"/>
    <col min="9" max="611" width="9.140625" style="524"/>
    <col min="612" max="16384" width="9.140625" style="416"/>
  </cols>
  <sheetData>
    <row r="1" spans="1:8" ht="15" x14ac:dyDescent="0.3">
      <c r="A1" s="539" t="s">
        <v>1267</v>
      </c>
      <c r="B1" s="387"/>
      <c r="C1" s="387"/>
      <c r="D1" s="387"/>
      <c r="E1" s="387"/>
      <c r="F1" s="387"/>
      <c r="G1" s="592" t="s">
        <v>110</v>
      </c>
      <c r="H1" s="592"/>
    </row>
    <row r="2" spans="1:8" ht="15" x14ac:dyDescent="0.3">
      <c r="A2" s="386" t="s">
        <v>141</v>
      </c>
      <c r="B2" s="387"/>
      <c r="C2" s="387"/>
      <c r="D2" s="387"/>
      <c r="E2" s="387"/>
      <c r="F2" s="387"/>
      <c r="G2" s="590" t="s">
        <v>1266</v>
      </c>
      <c r="H2" s="591"/>
    </row>
    <row r="3" spans="1:8" ht="15" x14ac:dyDescent="0.3">
      <c r="A3" s="386"/>
      <c r="B3" s="386"/>
      <c r="C3" s="386"/>
      <c r="D3" s="386"/>
      <c r="E3" s="386"/>
      <c r="F3" s="386"/>
      <c r="G3" s="437"/>
      <c r="H3" s="437"/>
    </row>
    <row r="4" spans="1:8" ht="15" x14ac:dyDescent="0.3">
      <c r="A4" s="387" t="str">
        <f>'[3]ფორმა N2'!A4</f>
        <v>ანგარიშვალდებული პირის დასახელება:</v>
      </c>
      <c r="B4" s="387"/>
      <c r="C4" s="387"/>
      <c r="D4" s="387"/>
      <c r="E4" s="387"/>
      <c r="F4" s="387"/>
      <c r="G4" s="386"/>
      <c r="H4" s="386"/>
    </row>
    <row r="5" spans="1:8" ht="15" x14ac:dyDescent="0.3">
      <c r="A5" s="540" t="s">
        <v>677</v>
      </c>
      <c r="B5" s="541"/>
      <c r="C5" s="541"/>
      <c r="D5" s="541"/>
      <c r="E5" s="541"/>
      <c r="F5" s="541"/>
      <c r="G5" s="542"/>
      <c r="H5" s="542"/>
    </row>
    <row r="6" spans="1:8" ht="15" x14ac:dyDescent="0.3">
      <c r="A6" s="387"/>
      <c r="B6" s="387"/>
      <c r="C6" s="387"/>
      <c r="D6" s="387"/>
      <c r="E6" s="387"/>
      <c r="F6" s="387"/>
      <c r="G6" s="386"/>
      <c r="H6" s="386"/>
    </row>
    <row r="7" spans="1:8" ht="15" x14ac:dyDescent="0.2">
      <c r="A7" s="436"/>
      <c r="B7" s="436"/>
      <c r="C7" s="436"/>
      <c r="D7" s="436"/>
      <c r="E7" s="436"/>
      <c r="F7" s="436"/>
      <c r="G7" s="114"/>
      <c r="H7" s="114"/>
    </row>
    <row r="8" spans="1:8" ht="45" x14ac:dyDescent="0.2">
      <c r="A8" s="126" t="s">
        <v>345</v>
      </c>
      <c r="B8" s="126" t="s">
        <v>346</v>
      </c>
      <c r="C8" s="126" t="s">
        <v>230</v>
      </c>
      <c r="D8" s="126" t="s">
        <v>349</v>
      </c>
      <c r="E8" s="126" t="s">
        <v>348</v>
      </c>
      <c r="F8" s="126" t="s">
        <v>392</v>
      </c>
      <c r="G8" s="115" t="s">
        <v>10</v>
      </c>
      <c r="H8" s="115" t="s">
        <v>9</v>
      </c>
    </row>
    <row r="9" spans="1:8" ht="45" x14ac:dyDescent="0.2">
      <c r="A9" s="134" t="s">
        <v>786</v>
      </c>
      <c r="B9" s="134" t="s">
        <v>787</v>
      </c>
      <c r="C9" s="543" t="s">
        <v>788</v>
      </c>
      <c r="D9" s="134" t="s">
        <v>1258</v>
      </c>
      <c r="E9" s="134" t="s">
        <v>1259</v>
      </c>
      <c r="F9" s="544">
        <v>2</v>
      </c>
      <c r="G9" s="4">
        <v>80</v>
      </c>
      <c r="H9" s="4">
        <v>80</v>
      </c>
    </row>
    <row r="10" spans="1:8" ht="45" x14ac:dyDescent="0.2">
      <c r="A10" s="134" t="s">
        <v>778</v>
      </c>
      <c r="B10" s="134" t="s">
        <v>796</v>
      </c>
      <c r="C10" s="543" t="s">
        <v>797</v>
      </c>
      <c r="D10" s="134" t="s">
        <v>1258</v>
      </c>
      <c r="E10" s="134" t="s">
        <v>1259</v>
      </c>
      <c r="F10" s="544">
        <v>2</v>
      </c>
      <c r="G10" s="4">
        <v>80</v>
      </c>
      <c r="H10" s="4">
        <v>80</v>
      </c>
    </row>
    <row r="11" spans="1:8" ht="105" x14ac:dyDescent="0.2">
      <c r="A11" s="134" t="s">
        <v>786</v>
      </c>
      <c r="B11" s="134" t="s">
        <v>787</v>
      </c>
      <c r="C11" s="543" t="s">
        <v>788</v>
      </c>
      <c r="D11" s="134" t="s">
        <v>1260</v>
      </c>
      <c r="E11" s="134" t="s">
        <v>1261</v>
      </c>
      <c r="F11" s="544">
        <v>2</v>
      </c>
      <c r="G11" s="4">
        <v>80</v>
      </c>
      <c r="H11" s="4">
        <v>80</v>
      </c>
    </row>
    <row r="12" spans="1:8" ht="75" x14ac:dyDescent="0.2">
      <c r="A12" s="134" t="s">
        <v>774</v>
      </c>
      <c r="B12" s="134" t="s">
        <v>775</v>
      </c>
      <c r="C12" s="543" t="s">
        <v>776</v>
      </c>
      <c r="D12" s="134" t="s">
        <v>1262</v>
      </c>
      <c r="E12" s="134" t="s">
        <v>1263</v>
      </c>
      <c r="F12" s="544">
        <v>2</v>
      </c>
      <c r="G12" s="4">
        <v>80</v>
      </c>
      <c r="H12" s="4">
        <v>80</v>
      </c>
    </row>
    <row r="13" spans="1:8" ht="75" x14ac:dyDescent="0.2">
      <c r="A13" s="134" t="s">
        <v>793</v>
      </c>
      <c r="B13" s="134" t="s">
        <v>794</v>
      </c>
      <c r="C13" s="543" t="s">
        <v>795</v>
      </c>
      <c r="D13" s="134" t="s">
        <v>1262</v>
      </c>
      <c r="E13" s="134" t="s">
        <v>1263</v>
      </c>
      <c r="F13" s="544">
        <v>2</v>
      </c>
      <c r="G13" s="4">
        <v>80</v>
      </c>
      <c r="H13" s="4">
        <v>80</v>
      </c>
    </row>
    <row r="14" spans="1:8" ht="75" x14ac:dyDescent="0.2">
      <c r="A14" s="134" t="s">
        <v>778</v>
      </c>
      <c r="B14" s="134" t="s">
        <v>796</v>
      </c>
      <c r="C14" s="543" t="s">
        <v>797</v>
      </c>
      <c r="D14" s="134" t="s">
        <v>1262</v>
      </c>
      <c r="E14" s="134" t="s">
        <v>1263</v>
      </c>
      <c r="F14" s="544">
        <v>2</v>
      </c>
      <c r="G14" s="4">
        <v>80</v>
      </c>
      <c r="H14" s="4">
        <v>80</v>
      </c>
    </row>
    <row r="15" spans="1:8" ht="15" x14ac:dyDescent="0.3">
      <c r="A15" s="545"/>
      <c r="B15" s="545"/>
      <c r="C15" s="545"/>
      <c r="D15" s="545"/>
      <c r="E15" s="545"/>
      <c r="F15" s="545" t="s">
        <v>344</v>
      </c>
      <c r="G15" s="546">
        <f>SUM(G9:G14)</f>
        <v>480</v>
      </c>
      <c r="H15" s="546">
        <f>SUM(H9:H14)</f>
        <v>480</v>
      </c>
    </row>
    <row r="16" spans="1:8" ht="15" x14ac:dyDescent="0.3">
      <c r="A16" s="547"/>
      <c r="B16" s="547"/>
      <c r="C16" s="547"/>
      <c r="D16" s="547"/>
      <c r="E16" s="547"/>
      <c r="F16" s="547"/>
      <c r="G16" s="548"/>
      <c r="H16" s="548"/>
    </row>
    <row r="17" spans="1:8" ht="15" x14ac:dyDescent="0.3">
      <c r="A17" s="549" t="s">
        <v>1264</v>
      </c>
      <c r="B17" s="547"/>
      <c r="C17" s="547"/>
      <c r="D17" s="547"/>
      <c r="E17" s="547"/>
      <c r="F17" s="547"/>
      <c r="G17" s="548"/>
      <c r="H17" s="548"/>
    </row>
    <row r="18" spans="1:8" ht="15" x14ac:dyDescent="0.3">
      <c r="A18" s="549"/>
      <c r="B18" s="547"/>
      <c r="C18" s="547"/>
      <c r="D18" s="547"/>
      <c r="E18" s="547"/>
      <c r="F18" s="547"/>
      <c r="G18" s="548"/>
      <c r="H18" s="548"/>
    </row>
    <row r="19" spans="1:8" ht="15" x14ac:dyDescent="0.3">
      <c r="A19" s="549"/>
      <c r="B19" s="548"/>
      <c r="C19" s="548"/>
      <c r="D19" s="548"/>
      <c r="E19" s="548"/>
      <c r="F19" s="548"/>
      <c r="G19" s="548"/>
      <c r="H19" s="548"/>
    </row>
    <row r="20" spans="1:8" ht="15" x14ac:dyDescent="0.3">
      <c r="A20" s="549"/>
      <c r="B20" s="548"/>
      <c r="C20" s="548"/>
      <c r="D20" s="548"/>
      <c r="E20" s="548"/>
      <c r="F20" s="548"/>
      <c r="G20" s="548"/>
      <c r="H20" s="548"/>
    </row>
    <row r="21" spans="1:8" x14ac:dyDescent="0.2">
      <c r="A21" s="550"/>
      <c r="B21" s="550"/>
      <c r="C21" s="550"/>
      <c r="D21" s="550"/>
      <c r="E21" s="550"/>
      <c r="F21" s="550"/>
      <c r="G21" s="550"/>
      <c r="H21" s="550"/>
    </row>
    <row r="22" spans="1:8" ht="15" x14ac:dyDescent="0.3">
      <c r="A22" s="551" t="s">
        <v>107</v>
      </c>
      <c r="B22" s="548"/>
      <c r="C22" s="548"/>
      <c r="D22" s="548"/>
      <c r="E22" s="548"/>
      <c r="F22" s="548"/>
      <c r="G22" s="548"/>
      <c r="H22" s="548"/>
    </row>
    <row r="23" spans="1:8" ht="15" x14ac:dyDescent="0.3">
      <c r="A23" s="548"/>
      <c r="B23" s="548"/>
      <c r="C23" s="548"/>
      <c r="D23" s="548"/>
      <c r="E23" s="548"/>
      <c r="F23" s="548"/>
      <c r="G23" s="548"/>
      <c r="H23" s="548"/>
    </row>
    <row r="24" spans="1:8" ht="15" x14ac:dyDescent="0.3">
      <c r="A24" s="548"/>
      <c r="B24" s="548"/>
      <c r="C24" s="548"/>
      <c r="D24" s="548"/>
      <c r="E24" s="548"/>
      <c r="F24" s="548"/>
      <c r="G24" s="548"/>
      <c r="H24" s="552"/>
    </row>
    <row r="25" spans="1:8" ht="15" x14ac:dyDescent="0.3">
      <c r="A25" s="551"/>
      <c r="B25" s="551" t="s">
        <v>274</v>
      </c>
      <c r="C25" s="551"/>
      <c r="D25" s="551"/>
      <c r="E25" s="551"/>
      <c r="F25" s="551"/>
      <c r="G25" s="548"/>
      <c r="H25" s="552"/>
    </row>
    <row r="26" spans="1:8" ht="15" x14ac:dyDescent="0.3">
      <c r="A26" s="548"/>
      <c r="B26" s="548" t="s">
        <v>273</v>
      </c>
      <c r="C26" s="548"/>
      <c r="D26" s="548"/>
      <c r="E26" s="548"/>
      <c r="F26" s="548"/>
      <c r="G26" s="548"/>
      <c r="H26" s="552"/>
    </row>
    <row r="27" spans="1:8" x14ac:dyDescent="0.2">
      <c r="A27" s="553"/>
      <c r="B27" s="553" t="s">
        <v>140</v>
      </c>
      <c r="C27" s="553"/>
      <c r="D27" s="553"/>
      <c r="E27" s="553"/>
      <c r="F27" s="553"/>
      <c r="G27" s="524"/>
      <c r="H27" s="524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242" customWidth="1"/>
    <col min="2" max="2" width="13.140625" style="242" customWidth="1"/>
    <col min="3" max="3" width="15.140625" style="242" customWidth="1"/>
    <col min="4" max="4" width="18" style="242" customWidth="1"/>
    <col min="5" max="5" width="20.5703125" style="242" customWidth="1"/>
    <col min="6" max="6" width="21.28515625" style="242" customWidth="1"/>
    <col min="7" max="7" width="15.140625" style="242" customWidth="1"/>
    <col min="8" max="8" width="15.5703125" style="242" customWidth="1"/>
    <col min="9" max="9" width="13.42578125" style="242" customWidth="1"/>
    <col min="10" max="10" width="0" style="242" hidden="1" customWidth="1"/>
    <col min="11" max="16384" width="9.140625" style="242"/>
  </cols>
  <sheetData>
    <row r="1" spans="1:10" ht="15" x14ac:dyDescent="0.3">
      <c r="A1" s="110" t="s">
        <v>469</v>
      </c>
      <c r="B1" s="110"/>
      <c r="C1" s="113"/>
      <c r="D1" s="113"/>
      <c r="E1" s="113"/>
      <c r="F1" s="113"/>
      <c r="G1" s="592" t="s">
        <v>110</v>
      </c>
      <c r="H1" s="592"/>
    </row>
    <row r="2" spans="1:10" ht="15" x14ac:dyDescent="0.3">
      <c r="A2" s="112" t="s">
        <v>141</v>
      </c>
      <c r="B2" s="110"/>
      <c r="C2" s="113"/>
      <c r="D2" s="113"/>
      <c r="E2" s="113"/>
      <c r="F2" s="113"/>
      <c r="G2" s="590" t="s">
        <v>1266</v>
      </c>
      <c r="H2" s="591"/>
    </row>
    <row r="3" spans="1:10" ht="15" x14ac:dyDescent="0.3">
      <c r="A3" s="112"/>
      <c r="B3" s="112"/>
      <c r="C3" s="112"/>
      <c r="D3" s="112"/>
      <c r="E3" s="112"/>
      <c r="F3" s="112"/>
      <c r="G3" s="276"/>
      <c r="H3" s="276"/>
    </row>
    <row r="4" spans="1:10" ht="15" x14ac:dyDescent="0.3">
      <c r="A4" s="113" t="str">
        <f>'ფორმა N2'!A4</f>
        <v>ანგარიშვალდებული პირის დასახელება:</v>
      </c>
      <c r="B4" s="113"/>
      <c r="C4" s="113"/>
      <c r="D4" s="113"/>
      <c r="E4" s="113"/>
      <c r="F4" s="113"/>
      <c r="G4" s="112"/>
      <c r="H4" s="112"/>
    </row>
    <row r="5" spans="1:10" ht="15" x14ac:dyDescent="0.3">
      <c r="A5" s="297" t="s">
        <v>471</v>
      </c>
      <c r="B5" s="116"/>
      <c r="C5" s="116"/>
      <c r="D5" s="116"/>
      <c r="E5" s="116"/>
      <c r="F5" s="116"/>
      <c r="G5" s="117"/>
      <c r="H5" s="117"/>
    </row>
    <row r="6" spans="1:10" ht="15" x14ac:dyDescent="0.3">
      <c r="A6" s="113"/>
      <c r="B6" s="113"/>
      <c r="C6" s="113"/>
      <c r="D6" s="113"/>
      <c r="E6" s="113"/>
      <c r="F6" s="113"/>
      <c r="G6" s="112"/>
      <c r="H6" s="112"/>
    </row>
    <row r="7" spans="1:10" ht="15" x14ac:dyDescent="0.2">
      <c r="A7" s="275"/>
      <c r="B7" s="275"/>
      <c r="C7" s="275"/>
      <c r="D7" s="278"/>
      <c r="E7" s="275"/>
      <c r="F7" s="275"/>
      <c r="G7" s="114"/>
      <c r="H7" s="114"/>
    </row>
    <row r="8" spans="1:10" ht="30" x14ac:dyDescent="0.2">
      <c r="A8" s="126" t="s">
        <v>64</v>
      </c>
      <c r="B8" s="126" t="s">
        <v>345</v>
      </c>
      <c r="C8" s="126" t="s">
        <v>346</v>
      </c>
      <c r="D8" s="126" t="s">
        <v>230</v>
      </c>
      <c r="E8" s="126" t="s">
        <v>354</v>
      </c>
      <c r="F8" s="126" t="s">
        <v>347</v>
      </c>
      <c r="G8" s="115" t="s">
        <v>10</v>
      </c>
      <c r="H8" s="115" t="s">
        <v>9</v>
      </c>
      <c r="J8" s="286" t="s">
        <v>353</v>
      </c>
    </row>
    <row r="9" spans="1:10" ht="15" x14ac:dyDescent="0.2">
      <c r="A9" s="134"/>
      <c r="B9" s="134"/>
      <c r="C9" s="134"/>
      <c r="D9" s="134"/>
      <c r="E9" s="134"/>
      <c r="F9" s="134"/>
      <c r="G9" s="4"/>
      <c r="H9" s="4"/>
      <c r="J9" s="286" t="s">
        <v>0</v>
      </c>
    </row>
    <row r="10" spans="1:10" ht="15" x14ac:dyDescent="0.2">
      <c r="A10" s="134"/>
      <c r="B10" s="134"/>
      <c r="C10" s="134"/>
      <c r="D10" s="134"/>
      <c r="E10" s="134"/>
      <c r="F10" s="134"/>
      <c r="G10" s="4"/>
      <c r="H10" s="4"/>
    </row>
    <row r="11" spans="1:10" ht="15" x14ac:dyDescent="0.2">
      <c r="A11" s="123"/>
      <c r="B11" s="123"/>
      <c r="C11" s="123"/>
      <c r="D11" s="123"/>
      <c r="E11" s="123"/>
      <c r="F11" s="123"/>
      <c r="G11" s="4"/>
      <c r="H11" s="4"/>
    </row>
    <row r="12" spans="1:10" ht="15" x14ac:dyDescent="0.2">
      <c r="A12" s="123"/>
      <c r="B12" s="123"/>
      <c r="C12" s="123"/>
      <c r="D12" s="123"/>
      <c r="E12" s="123"/>
      <c r="F12" s="123"/>
      <c r="G12" s="4"/>
      <c r="H12" s="4"/>
    </row>
    <row r="13" spans="1:10" ht="15" x14ac:dyDescent="0.2">
      <c r="A13" s="123"/>
      <c r="B13" s="123"/>
      <c r="C13" s="123"/>
      <c r="D13" s="123"/>
      <c r="E13" s="123"/>
      <c r="F13" s="123"/>
      <c r="G13" s="4"/>
      <c r="H13" s="4"/>
    </row>
    <row r="14" spans="1:10" ht="15" x14ac:dyDescent="0.2">
      <c r="A14" s="123"/>
      <c r="B14" s="123"/>
      <c r="C14" s="123"/>
      <c r="D14" s="123"/>
      <c r="E14" s="123"/>
      <c r="F14" s="123"/>
      <c r="G14" s="4"/>
      <c r="H14" s="4"/>
    </row>
    <row r="15" spans="1:10" ht="15" x14ac:dyDescent="0.2">
      <c r="A15" s="123"/>
      <c r="B15" s="123"/>
      <c r="C15" s="123"/>
      <c r="D15" s="123"/>
      <c r="E15" s="123"/>
      <c r="F15" s="123"/>
      <c r="G15" s="4"/>
      <c r="H15" s="4"/>
    </row>
    <row r="16" spans="1:10" ht="15" x14ac:dyDescent="0.2">
      <c r="A16" s="123"/>
      <c r="B16" s="123"/>
      <c r="C16" s="123"/>
      <c r="D16" s="123"/>
      <c r="E16" s="123"/>
      <c r="F16" s="123"/>
      <c r="G16" s="4"/>
      <c r="H16" s="4"/>
    </row>
    <row r="17" spans="1:8" ht="15" x14ac:dyDescent="0.2">
      <c r="A17" s="123"/>
      <c r="B17" s="123"/>
      <c r="C17" s="123"/>
      <c r="D17" s="123"/>
      <c r="E17" s="123"/>
      <c r="F17" s="123"/>
      <c r="G17" s="4"/>
      <c r="H17" s="4"/>
    </row>
    <row r="18" spans="1:8" ht="15" x14ac:dyDescent="0.2">
      <c r="A18" s="123"/>
      <c r="B18" s="123"/>
      <c r="C18" s="123"/>
      <c r="D18" s="123"/>
      <c r="E18" s="123"/>
      <c r="F18" s="123"/>
      <c r="G18" s="4"/>
      <c r="H18" s="4"/>
    </row>
    <row r="19" spans="1:8" ht="15" x14ac:dyDescent="0.2">
      <c r="A19" s="123"/>
      <c r="B19" s="123"/>
      <c r="C19" s="123"/>
      <c r="D19" s="123"/>
      <c r="E19" s="123"/>
      <c r="F19" s="123"/>
      <c r="G19" s="4"/>
      <c r="H19" s="4"/>
    </row>
    <row r="20" spans="1:8" ht="15" x14ac:dyDescent="0.2">
      <c r="A20" s="123"/>
      <c r="B20" s="123"/>
      <c r="C20" s="123"/>
      <c r="D20" s="123"/>
      <c r="E20" s="123"/>
      <c r="F20" s="123"/>
      <c r="G20" s="4"/>
      <c r="H20" s="4"/>
    </row>
    <row r="21" spans="1:8" ht="15" x14ac:dyDescent="0.2">
      <c r="A21" s="123"/>
      <c r="B21" s="123"/>
      <c r="C21" s="123"/>
      <c r="D21" s="123"/>
      <c r="E21" s="123"/>
      <c r="F21" s="123"/>
      <c r="G21" s="4"/>
      <c r="H21" s="4"/>
    </row>
    <row r="22" spans="1:8" ht="15" x14ac:dyDescent="0.2">
      <c r="A22" s="123"/>
      <c r="B22" s="123"/>
      <c r="C22" s="123"/>
      <c r="D22" s="123"/>
      <c r="E22" s="123"/>
      <c r="F22" s="123"/>
      <c r="G22" s="4"/>
      <c r="H22" s="4"/>
    </row>
    <row r="23" spans="1:8" ht="15" x14ac:dyDescent="0.2">
      <c r="A23" s="123"/>
      <c r="B23" s="123"/>
      <c r="C23" s="123"/>
      <c r="D23" s="123"/>
      <c r="E23" s="123"/>
      <c r="F23" s="123"/>
      <c r="G23" s="4"/>
      <c r="H23" s="4"/>
    </row>
    <row r="24" spans="1:8" ht="15" x14ac:dyDescent="0.2">
      <c r="A24" s="123"/>
      <c r="B24" s="123"/>
      <c r="C24" s="123"/>
      <c r="D24" s="123"/>
      <c r="E24" s="123"/>
      <c r="F24" s="123"/>
      <c r="G24" s="4"/>
      <c r="H24" s="4"/>
    </row>
    <row r="25" spans="1:8" ht="15" x14ac:dyDescent="0.2">
      <c r="A25" s="123"/>
      <c r="B25" s="123"/>
      <c r="C25" s="123"/>
      <c r="D25" s="123"/>
      <c r="E25" s="123"/>
      <c r="F25" s="123"/>
      <c r="G25" s="4"/>
      <c r="H25" s="4"/>
    </row>
    <row r="26" spans="1:8" ht="15" x14ac:dyDescent="0.2">
      <c r="A26" s="123"/>
      <c r="B26" s="123"/>
      <c r="C26" s="123"/>
      <c r="D26" s="123"/>
      <c r="E26" s="123"/>
      <c r="F26" s="123"/>
      <c r="G26" s="4"/>
      <c r="H26" s="4"/>
    </row>
    <row r="27" spans="1:8" ht="15" x14ac:dyDescent="0.2">
      <c r="A27" s="123"/>
      <c r="B27" s="123"/>
      <c r="C27" s="123"/>
      <c r="D27" s="123"/>
      <c r="E27" s="123"/>
      <c r="F27" s="123"/>
      <c r="G27" s="4"/>
      <c r="H27" s="4"/>
    </row>
    <row r="28" spans="1:8" ht="15" x14ac:dyDescent="0.2">
      <c r="A28" s="123"/>
      <c r="B28" s="123"/>
      <c r="C28" s="123"/>
      <c r="D28" s="123"/>
      <c r="E28" s="123"/>
      <c r="F28" s="123"/>
      <c r="G28" s="4"/>
      <c r="H28" s="4"/>
    </row>
    <row r="29" spans="1:8" ht="15" x14ac:dyDescent="0.2">
      <c r="A29" s="123"/>
      <c r="B29" s="123"/>
      <c r="C29" s="123"/>
      <c r="D29" s="123"/>
      <c r="E29" s="123"/>
      <c r="F29" s="123"/>
      <c r="G29" s="4"/>
      <c r="H29" s="4"/>
    </row>
    <row r="30" spans="1:8" ht="15" x14ac:dyDescent="0.2">
      <c r="A30" s="123"/>
      <c r="B30" s="123"/>
      <c r="C30" s="123"/>
      <c r="D30" s="123"/>
      <c r="E30" s="123"/>
      <c r="F30" s="123"/>
      <c r="G30" s="4"/>
      <c r="H30" s="4"/>
    </row>
    <row r="31" spans="1:8" ht="15" x14ac:dyDescent="0.2">
      <c r="A31" s="123"/>
      <c r="B31" s="123"/>
      <c r="C31" s="123"/>
      <c r="D31" s="123"/>
      <c r="E31" s="123"/>
      <c r="F31" s="123"/>
      <c r="G31" s="4"/>
      <c r="H31" s="4"/>
    </row>
    <row r="32" spans="1:8" ht="15" x14ac:dyDescent="0.2">
      <c r="A32" s="123"/>
      <c r="B32" s="123"/>
      <c r="C32" s="123"/>
      <c r="D32" s="123"/>
      <c r="E32" s="123"/>
      <c r="F32" s="123"/>
      <c r="G32" s="4"/>
      <c r="H32" s="4"/>
    </row>
    <row r="33" spans="1:9" ht="15" x14ac:dyDescent="0.2">
      <c r="A33" s="123"/>
      <c r="B33" s="123"/>
      <c r="C33" s="123"/>
      <c r="D33" s="123"/>
      <c r="E33" s="123"/>
      <c r="F33" s="123"/>
      <c r="G33" s="4"/>
      <c r="H33" s="4"/>
    </row>
    <row r="34" spans="1:9" ht="15" x14ac:dyDescent="0.3">
      <c r="A34" s="123"/>
      <c r="B34" s="135"/>
      <c r="C34" s="135"/>
      <c r="D34" s="135"/>
      <c r="E34" s="135"/>
      <c r="F34" s="135" t="s">
        <v>352</v>
      </c>
      <c r="G34" s="122">
        <f>SUM(G9:G33)</f>
        <v>0</v>
      </c>
      <c r="H34" s="122">
        <f>SUM(H9:H33)</f>
        <v>0</v>
      </c>
    </row>
    <row r="35" spans="1:9" ht="15" x14ac:dyDescent="0.3">
      <c r="A35" s="284"/>
      <c r="B35" s="284"/>
      <c r="C35" s="284"/>
      <c r="D35" s="284"/>
      <c r="E35" s="284"/>
      <c r="F35" s="284"/>
      <c r="G35" s="284"/>
      <c r="H35" s="241"/>
      <c r="I35" s="241"/>
    </row>
    <row r="36" spans="1:9" ht="15" x14ac:dyDescent="0.3">
      <c r="A36" s="285" t="s">
        <v>402</v>
      </c>
      <c r="B36" s="285"/>
      <c r="C36" s="284"/>
      <c r="D36" s="284"/>
      <c r="E36" s="284"/>
      <c r="F36" s="284"/>
      <c r="G36" s="284"/>
      <c r="H36" s="241"/>
      <c r="I36" s="241"/>
    </row>
    <row r="37" spans="1:9" ht="15" x14ac:dyDescent="0.3">
      <c r="A37" s="285" t="s">
        <v>351</v>
      </c>
      <c r="B37" s="285"/>
      <c r="C37" s="284"/>
      <c r="D37" s="284"/>
      <c r="E37" s="284"/>
      <c r="F37" s="284"/>
      <c r="G37" s="284"/>
      <c r="H37" s="241"/>
      <c r="I37" s="241"/>
    </row>
    <row r="38" spans="1:9" ht="15" x14ac:dyDescent="0.3">
      <c r="A38" s="285"/>
      <c r="B38" s="285"/>
      <c r="C38" s="241"/>
      <c r="D38" s="241"/>
      <c r="E38" s="241"/>
      <c r="F38" s="241"/>
      <c r="G38" s="241"/>
      <c r="H38" s="241"/>
      <c r="I38" s="241"/>
    </row>
    <row r="39" spans="1:9" ht="15" x14ac:dyDescent="0.3">
      <c r="A39" s="285"/>
      <c r="B39" s="285"/>
      <c r="C39" s="241"/>
      <c r="D39" s="241"/>
      <c r="E39" s="241"/>
      <c r="F39" s="241"/>
      <c r="G39" s="241"/>
      <c r="H39" s="241"/>
      <c r="I39" s="241"/>
    </row>
    <row r="40" spans="1:9" x14ac:dyDescent="0.2">
      <c r="A40" s="282"/>
      <c r="B40" s="282"/>
      <c r="C40" s="282"/>
      <c r="D40" s="282"/>
      <c r="E40" s="282"/>
      <c r="F40" s="282"/>
      <c r="G40" s="282"/>
      <c r="H40" s="282"/>
      <c r="I40" s="282"/>
    </row>
    <row r="41" spans="1:9" ht="15" x14ac:dyDescent="0.3">
      <c r="A41" s="247" t="s">
        <v>107</v>
      </c>
      <c r="B41" s="247"/>
      <c r="C41" s="241"/>
      <c r="D41" s="241"/>
      <c r="E41" s="241"/>
      <c r="F41" s="241"/>
      <c r="G41" s="241"/>
      <c r="H41" s="241"/>
      <c r="I41" s="241"/>
    </row>
    <row r="42" spans="1:9" ht="15" x14ac:dyDescent="0.3">
      <c r="A42" s="241"/>
      <c r="B42" s="241"/>
      <c r="C42" s="241"/>
      <c r="D42" s="241"/>
      <c r="E42" s="241"/>
      <c r="F42" s="241"/>
      <c r="G42" s="241"/>
      <c r="H42" s="241"/>
      <c r="I42" s="241"/>
    </row>
    <row r="43" spans="1:9" ht="15" x14ac:dyDescent="0.3">
      <c r="A43" s="241"/>
      <c r="B43" s="241"/>
      <c r="C43" s="241"/>
      <c r="D43" s="241"/>
      <c r="E43" s="241"/>
      <c r="F43" s="241"/>
      <c r="G43" s="241"/>
      <c r="H43" s="241"/>
      <c r="I43" s="248"/>
    </row>
    <row r="44" spans="1:9" ht="15" x14ac:dyDescent="0.3">
      <c r="A44" s="247"/>
      <c r="B44" s="247"/>
      <c r="C44" s="247" t="s">
        <v>434</v>
      </c>
      <c r="D44" s="247"/>
      <c r="E44" s="284"/>
      <c r="F44" s="247"/>
      <c r="G44" s="247"/>
      <c r="H44" s="241"/>
      <c r="I44" s="248"/>
    </row>
    <row r="45" spans="1:9" ht="15" x14ac:dyDescent="0.3">
      <c r="A45" s="241"/>
      <c r="B45" s="241"/>
      <c r="C45" s="241" t="s">
        <v>273</v>
      </c>
      <c r="D45" s="241"/>
      <c r="E45" s="241"/>
      <c r="F45" s="241"/>
      <c r="G45" s="241"/>
      <c r="H45" s="241"/>
      <c r="I45" s="248"/>
    </row>
    <row r="46" spans="1:9" x14ac:dyDescent="0.2">
      <c r="A46" s="249"/>
      <c r="B46" s="249"/>
      <c r="C46" s="249" t="s">
        <v>140</v>
      </c>
      <c r="D46" s="249"/>
      <c r="E46" s="249"/>
      <c r="F46" s="249"/>
      <c r="G46" s="24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0" t="s">
        <v>307</v>
      </c>
      <c r="B1" s="168"/>
      <c r="C1" s="592" t="s">
        <v>110</v>
      </c>
      <c r="D1" s="592"/>
      <c r="E1" s="200"/>
    </row>
    <row r="2" spans="1:12" x14ac:dyDescent="0.3">
      <c r="A2" s="112" t="s">
        <v>141</v>
      </c>
      <c r="B2" s="168"/>
      <c r="C2" s="590" t="s">
        <v>1266</v>
      </c>
      <c r="D2" s="591"/>
      <c r="E2" s="200"/>
    </row>
    <row r="3" spans="1:12" x14ac:dyDescent="0.3">
      <c r="A3" s="112"/>
      <c r="B3" s="168"/>
      <c r="C3" s="111"/>
      <c r="D3" s="111"/>
      <c r="E3" s="200"/>
    </row>
    <row r="4" spans="1:12" s="2" customFormat="1" x14ac:dyDescent="0.3">
      <c r="A4" s="113" t="str">
        <f>'ფორმა N2'!A4</f>
        <v>ანგარიშვალდებული პირის დასახელება:</v>
      </c>
      <c r="B4" s="113"/>
      <c r="C4" s="112"/>
      <c r="D4" s="112"/>
      <c r="E4" s="161"/>
      <c r="L4" s="21"/>
    </row>
    <row r="5" spans="1:12" s="2" customFormat="1" x14ac:dyDescent="0.3">
      <c r="A5" s="174" t="str">
        <f>'ფორმა N1'!D4</f>
        <v>მპგ „ერთიანი ნაციონალური მოძრაობა“</v>
      </c>
      <c r="B5" s="164"/>
      <c r="C5" s="58"/>
      <c r="D5" s="58"/>
      <c r="E5" s="161"/>
    </row>
    <row r="6" spans="1:12" s="2" customFormat="1" x14ac:dyDescent="0.3">
      <c r="A6" s="113"/>
      <c r="B6" s="113"/>
      <c r="C6" s="112"/>
      <c r="D6" s="112"/>
      <c r="E6" s="161"/>
    </row>
    <row r="7" spans="1:12" s="6" customFormat="1" x14ac:dyDescent="0.3">
      <c r="A7" s="136"/>
      <c r="B7" s="136"/>
      <c r="C7" s="114"/>
      <c r="D7" s="114"/>
      <c r="E7" s="201"/>
    </row>
    <row r="8" spans="1:12" s="6" customFormat="1" ht="30" x14ac:dyDescent="0.3">
      <c r="A8" s="157" t="s">
        <v>64</v>
      </c>
      <c r="B8" s="115" t="s">
        <v>11</v>
      </c>
      <c r="C8" s="115" t="s">
        <v>10</v>
      </c>
      <c r="D8" s="115" t="s">
        <v>9</v>
      </c>
      <c r="E8" s="201"/>
    </row>
    <row r="9" spans="1:12" s="9" customFormat="1" ht="18" x14ac:dyDescent="0.2">
      <c r="A9" s="13">
        <v>1</v>
      </c>
      <c r="B9" s="13" t="s">
        <v>57</v>
      </c>
      <c r="C9" s="118">
        <f>SUM(C10,C13,C52,C55,C56,C57,C74,C75)</f>
        <v>0</v>
      </c>
      <c r="D9" s="118">
        <f>SUM(D10,D13,D52,D55,D56,D57,D63,D70,D71,D75)</f>
        <v>0</v>
      </c>
      <c r="E9" s="202"/>
    </row>
    <row r="10" spans="1:12" s="9" customFormat="1" ht="18" x14ac:dyDescent="0.2">
      <c r="A10" s="14">
        <v>1.1000000000000001</v>
      </c>
      <c r="B10" s="14" t="s">
        <v>58</v>
      </c>
      <c r="C10" s="120">
        <f>SUM(C11:C12)</f>
        <v>0</v>
      </c>
      <c r="D10" s="120">
        <f>SUM(D11:D12)</f>
        <v>0</v>
      </c>
      <c r="E10" s="202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202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200"/>
    </row>
    <row r="13" spans="1:12" x14ac:dyDescent="0.3">
      <c r="A13" s="14">
        <v>1.2</v>
      </c>
      <c r="B13" s="14" t="s">
        <v>60</v>
      </c>
      <c r="C13" s="120">
        <f>SUM(C14,C17,C29:C32,C35,C36,C42,C43,C44,C45,C46,C50,C51)</f>
        <v>0</v>
      </c>
      <c r="D13" s="120">
        <f>SUM(D14,D17,D29:D32,D35,D36,D42,D43,D44,D45,D46,D50,D51)</f>
        <v>0</v>
      </c>
      <c r="E13" s="200"/>
    </row>
    <row r="14" spans="1:12" x14ac:dyDescent="0.3">
      <c r="A14" s="16" t="s">
        <v>32</v>
      </c>
      <c r="B14" s="16" t="s">
        <v>1</v>
      </c>
      <c r="C14" s="119">
        <f>SUM(C15:C16)</f>
        <v>0</v>
      </c>
      <c r="D14" s="119">
        <f>SUM(D15:D16)</f>
        <v>0</v>
      </c>
      <c r="E14" s="200"/>
    </row>
    <row r="15" spans="1:12" ht="17.25" customHeight="1" x14ac:dyDescent="0.3">
      <c r="A15" s="17" t="s">
        <v>98</v>
      </c>
      <c r="B15" s="17" t="s">
        <v>61</v>
      </c>
      <c r="C15" s="34"/>
      <c r="D15" s="35"/>
      <c r="E15" s="200"/>
    </row>
    <row r="16" spans="1:12" ht="17.25" customHeight="1" x14ac:dyDescent="0.3">
      <c r="A16" s="17" t="s">
        <v>99</v>
      </c>
      <c r="B16" s="17" t="s">
        <v>62</v>
      </c>
      <c r="C16" s="34"/>
      <c r="D16" s="35"/>
      <c r="E16" s="200"/>
    </row>
    <row r="17" spans="1:5" x14ac:dyDescent="0.3">
      <c r="A17" s="16" t="s">
        <v>33</v>
      </c>
      <c r="B17" s="16" t="s">
        <v>2</v>
      </c>
      <c r="C17" s="119">
        <f>SUM(C18:C23,C28)</f>
        <v>0</v>
      </c>
      <c r="D17" s="119">
        <f>SUM(D18:D23,D28)</f>
        <v>0</v>
      </c>
      <c r="E17" s="200"/>
    </row>
    <row r="18" spans="1:5" ht="30" x14ac:dyDescent="0.3">
      <c r="A18" s="17" t="s">
        <v>12</v>
      </c>
      <c r="B18" s="17" t="s">
        <v>253</v>
      </c>
      <c r="C18" s="36"/>
      <c r="D18" s="37"/>
      <c r="E18" s="200"/>
    </row>
    <row r="19" spans="1:5" x14ac:dyDescent="0.3">
      <c r="A19" s="17" t="s">
        <v>13</v>
      </c>
      <c r="B19" s="17" t="s">
        <v>14</v>
      </c>
      <c r="C19" s="36"/>
      <c r="D19" s="38"/>
      <c r="E19" s="200"/>
    </row>
    <row r="20" spans="1:5" ht="30" x14ac:dyDescent="0.3">
      <c r="A20" s="17" t="s">
        <v>286</v>
      </c>
      <c r="B20" s="17" t="s">
        <v>22</v>
      </c>
      <c r="C20" s="36"/>
      <c r="D20" s="39"/>
      <c r="E20" s="200"/>
    </row>
    <row r="21" spans="1:5" x14ac:dyDescent="0.3">
      <c r="A21" s="17" t="s">
        <v>287</v>
      </c>
      <c r="B21" s="17" t="s">
        <v>15</v>
      </c>
      <c r="C21" s="36"/>
      <c r="D21" s="39"/>
      <c r="E21" s="200"/>
    </row>
    <row r="22" spans="1:5" x14ac:dyDescent="0.3">
      <c r="A22" s="17" t="s">
        <v>288</v>
      </c>
      <c r="B22" s="17" t="s">
        <v>16</v>
      </c>
      <c r="C22" s="36"/>
      <c r="D22" s="39"/>
      <c r="E22" s="200"/>
    </row>
    <row r="23" spans="1:5" x14ac:dyDescent="0.3">
      <c r="A23" s="17" t="s">
        <v>289</v>
      </c>
      <c r="B23" s="17" t="s">
        <v>17</v>
      </c>
      <c r="C23" s="171">
        <f>SUM(C24:C27)</f>
        <v>0</v>
      </c>
      <c r="D23" s="171">
        <f>SUM(D24:D27)</f>
        <v>0</v>
      </c>
      <c r="E23" s="200"/>
    </row>
    <row r="24" spans="1:5" ht="16.5" customHeight="1" x14ac:dyDescent="0.3">
      <c r="A24" s="18" t="s">
        <v>290</v>
      </c>
      <c r="B24" s="18" t="s">
        <v>18</v>
      </c>
      <c r="C24" s="36"/>
      <c r="D24" s="39"/>
      <c r="E24" s="200"/>
    </row>
    <row r="25" spans="1:5" ht="16.5" customHeight="1" x14ac:dyDescent="0.3">
      <c r="A25" s="18" t="s">
        <v>291</v>
      </c>
      <c r="B25" s="18" t="s">
        <v>19</v>
      </c>
      <c r="C25" s="36"/>
      <c r="D25" s="39"/>
      <c r="E25" s="200"/>
    </row>
    <row r="26" spans="1:5" ht="16.5" customHeight="1" x14ac:dyDescent="0.3">
      <c r="A26" s="18" t="s">
        <v>292</v>
      </c>
      <c r="B26" s="18" t="s">
        <v>20</v>
      </c>
      <c r="C26" s="36"/>
      <c r="D26" s="39"/>
      <c r="E26" s="200"/>
    </row>
    <row r="27" spans="1:5" ht="16.5" customHeight="1" x14ac:dyDescent="0.3">
      <c r="A27" s="18" t="s">
        <v>293</v>
      </c>
      <c r="B27" s="18" t="s">
        <v>23</v>
      </c>
      <c r="C27" s="36"/>
      <c r="D27" s="40"/>
      <c r="E27" s="200"/>
    </row>
    <row r="28" spans="1:5" x14ac:dyDescent="0.3">
      <c r="A28" s="17" t="s">
        <v>294</v>
      </c>
      <c r="B28" s="17" t="s">
        <v>21</v>
      </c>
      <c r="C28" s="36"/>
      <c r="D28" s="40"/>
      <c r="E28" s="200"/>
    </row>
    <row r="29" spans="1:5" x14ac:dyDescent="0.3">
      <c r="A29" s="16" t="s">
        <v>34</v>
      </c>
      <c r="B29" s="16" t="s">
        <v>3</v>
      </c>
      <c r="C29" s="32"/>
      <c r="D29" s="33"/>
      <c r="E29" s="200"/>
    </row>
    <row r="30" spans="1:5" x14ac:dyDescent="0.3">
      <c r="A30" s="16" t="s">
        <v>35</v>
      </c>
      <c r="B30" s="16" t="s">
        <v>4</v>
      </c>
      <c r="C30" s="32"/>
      <c r="D30" s="33"/>
      <c r="E30" s="200"/>
    </row>
    <row r="31" spans="1:5" x14ac:dyDescent="0.3">
      <c r="A31" s="16" t="s">
        <v>36</v>
      </c>
      <c r="B31" s="16" t="s">
        <v>5</v>
      </c>
      <c r="C31" s="32"/>
      <c r="D31" s="33"/>
      <c r="E31" s="200"/>
    </row>
    <row r="32" spans="1:5" ht="30" x14ac:dyDescent="0.3">
      <c r="A32" s="16" t="s">
        <v>37</v>
      </c>
      <c r="B32" s="16" t="s">
        <v>63</v>
      </c>
      <c r="C32" s="119">
        <f>SUM(C33:C34)</f>
        <v>0</v>
      </c>
      <c r="D32" s="119">
        <f>SUM(D33:D34)</f>
        <v>0</v>
      </c>
      <c r="E32" s="200"/>
    </row>
    <row r="33" spans="1:5" x14ac:dyDescent="0.3">
      <c r="A33" s="17" t="s">
        <v>295</v>
      </c>
      <c r="B33" s="17" t="s">
        <v>56</v>
      </c>
      <c r="C33" s="32"/>
      <c r="D33" s="33"/>
      <c r="E33" s="200"/>
    </row>
    <row r="34" spans="1:5" x14ac:dyDescent="0.3">
      <c r="A34" s="17" t="s">
        <v>296</v>
      </c>
      <c r="B34" s="17" t="s">
        <v>55</v>
      </c>
      <c r="C34" s="32"/>
      <c r="D34" s="33"/>
      <c r="E34" s="200"/>
    </row>
    <row r="35" spans="1:5" x14ac:dyDescent="0.3">
      <c r="A35" s="16" t="s">
        <v>38</v>
      </c>
      <c r="B35" s="16" t="s">
        <v>49</v>
      </c>
      <c r="C35" s="32"/>
      <c r="D35" s="33"/>
      <c r="E35" s="200"/>
    </row>
    <row r="36" spans="1:5" x14ac:dyDescent="0.3">
      <c r="A36" s="16" t="s">
        <v>39</v>
      </c>
      <c r="B36" s="16" t="s">
        <v>361</v>
      </c>
      <c r="C36" s="119">
        <f>SUM(C37:C41)</f>
        <v>0</v>
      </c>
      <c r="D36" s="119">
        <f>SUM(D37:D41)</f>
        <v>0</v>
      </c>
      <c r="E36" s="200"/>
    </row>
    <row r="37" spans="1:5" x14ac:dyDescent="0.3">
      <c r="A37" s="17" t="s">
        <v>358</v>
      </c>
      <c r="B37" s="17" t="s">
        <v>362</v>
      </c>
      <c r="C37" s="32"/>
      <c r="D37" s="32"/>
      <c r="E37" s="200"/>
    </row>
    <row r="38" spans="1:5" x14ac:dyDescent="0.3">
      <c r="A38" s="17" t="s">
        <v>359</v>
      </c>
      <c r="B38" s="17" t="s">
        <v>363</v>
      </c>
      <c r="C38" s="32"/>
      <c r="D38" s="32"/>
      <c r="E38" s="200"/>
    </row>
    <row r="39" spans="1:5" x14ac:dyDescent="0.3">
      <c r="A39" s="17" t="s">
        <v>360</v>
      </c>
      <c r="B39" s="17" t="s">
        <v>366</v>
      </c>
      <c r="C39" s="32"/>
      <c r="D39" s="33"/>
      <c r="E39" s="200"/>
    </row>
    <row r="40" spans="1:5" x14ac:dyDescent="0.3">
      <c r="A40" s="17" t="s">
        <v>365</v>
      </c>
      <c r="B40" s="17" t="s">
        <v>367</v>
      </c>
      <c r="C40" s="32"/>
      <c r="D40" s="33"/>
      <c r="E40" s="200"/>
    </row>
    <row r="41" spans="1:5" x14ac:dyDescent="0.3">
      <c r="A41" s="17" t="s">
        <v>368</v>
      </c>
      <c r="B41" s="17" t="s">
        <v>364</v>
      </c>
      <c r="C41" s="32"/>
      <c r="D41" s="33"/>
      <c r="E41" s="200"/>
    </row>
    <row r="42" spans="1:5" ht="30" x14ac:dyDescent="0.3">
      <c r="A42" s="16" t="s">
        <v>40</v>
      </c>
      <c r="B42" s="16" t="s">
        <v>28</v>
      </c>
      <c r="C42" s="32"/>
      <c r="D42" s="33"/>
      <c r="E42" s="200"/>
    </row>
    <row r="43" spans="1:5" x14ac:dyDescent="0.3">
      <c r="A43" s="16" t="s">
        <v>41</v>
      </c>
      <c r="B43" s="16" t="s">
        <v>24</v>
      </c>
      <c r="C43" s="32"/>
      <c r="D43" s="33"/>
      <c r="E43" s="200"/>
    </row>
    <row r="44" spans="1:5" x14ac:dyDescent="0.3">
      <c r="A44" s="16" t="s">
        <v>42</v>
      </c>
      <c r="B44" s="16" t="s">
        <v>25</v>
      </c>
      <c r="C44" s="32"/>
      <c r="D44" s="33"/>
      <c r="E44" s="200"/>
    </row>
    <row r="45" spans="1:5" x14ac:dyDescent="0.3">
      <c r="A45" s="16" t="s">
        <v>43</v>
      </c>
      <c r="B45" s="16" t="s">
        <v>26</v>
      </c>
      <c r="C45" s="32"/>
      <c r="D45" s="33"/>
      <c r="E45" s="200"/>
    </row>
    <row r="46" spans="1:5" x14ac:dyDescent="0.3">
      <c r="A46" s="16" t="s">
        <v>44</v>
      </c>
      <c r="B46" s="16" t="s">
        <v>301</v>
      </c>
      <c r="C46" s="119">
        <f>SUM(C47:C49)</f>
        <v>0</v>
      </c>
      <c r="D46" s="119">
        <f>SUM(D47:D49)</f>
        <v>0</v>
      </c>
      <c r="E46" s="200"/>
    </row>
    <row r="47" spans="1:5" x14ac:dyDescent="0.3">
      <c r="A47" s="133" t="s">
        <v>373</v>
      </c>
      <c r="B47" s="133" t="s">
        <v>376</v>
      </c>
      <c r="C47" s="32"/>
      <c r="D47" s="33"/>
      <c r="E47" s="200"/>
    </row>
    <row r="48" spans="1:5" x14ac:dyDescent="0.3">
      <c r="A48" s="133" t="s">
        <v>374</v>
      </c>
      <c r="B48" s="133" t="s">
        <v>375</v>
      </c>
      <c r="C48" s="32"/>
      <c r="D48" s="33"/>
      <c r="E48" s="200"/>
    </row>
    <row r="49" spans="1:5" x14ac:dyDescent="0.3">
      <c r="A49" s="133" t="s">
        <v>377</v>
      </c>
      <c r="B49" s="133" t="s">
        <v>378</v>
      </c>
      <c r="C49" s="32"/>
      <c r="D49" s="33"/>
      <c r="E49" s="200"/>
    </row>
    <row r="50" spans="1:5" ht="26.25" customHeight="1" x14ac:dyDescent="0.3">
      <c r="A50" s="16" t="s">
        <v>45</v>
      </c>
      <c r="B50" s="16" t="s">
        <v>29</v>
      </c>
      <c r="C50" s="32"/>
      <c r="D50" s="33"/>
      <c r="E50" s="200"/>
    </row>
    <row r="51" spans="1:5" x14ac:dyDescent="0.3">
      <c r="A51" s="16" t="s">
        <v>46</v>
      </c>
      <c r="B51" s="16" t="s">
        <v>6</v>
      </c>
      <c r="C51" s="32"/>
      <c r="D51" s="33"/>
      <c r="E51" s="200"/>
    </row>
    <row r="52" spans="1:5" ht="30" x14ac:dyDescent="0.3">
      <c r="A52" s="14">
        <v>1.3</v>
      </c>
      <c r="B52" s="123" t="s">
        <v>415</v>
      </c>
      <c r="C52" s="120">
        <f>SUM(C53:C54)</f>
        <v>0</v>
      </c>
      <c r="D52" s="120">
        <f>SUM(D53:D54)</f>
        <v>0</v>
      </c>
      <c r="E52" s="200"/>
    </row>
    <row r="53" spans="1:5" ht="30" x14ac:dyDescent="0.3">
      <c r="A53" s="16" t="s">
        <v>50</v>
      </c>
      <c r="B53" s="16" t="s">
        <v>48</v>
      </c>
      <c r="C53" s="32"/>
      <c r="D53" s="33"/>
      <c r="E53" s="200"/>
    </row>
    <row r="54" spans="1:5" x14ac:dyDescent="0.3">
      <c r="A54" s="16" t="s">
        <v>51</v>
      </c>
      <c r="B54" s="16" t="s">
        <v>47</v>
      </c>
      <c r="C54" s="32"/>
      <c r="D54" s="33"/>
      <c r="E54" s="200"/>
    </row>
    <row r="55" spans="1:5" x14ac:dyDescent="0.3">
      <c r="A55" s="14">
        <v>1.4</v>
      </c>
      <c r="B55" s="14" t="s">
        <v>417</v>
      </c>
      <c r="C55" s="32"/>
      <c r="D55" s="33"/>
      <c r="E55" s="200"/>
    </row>
    <row r="56" spans="1:5" x14ac:dyDescent="0.3">
      <c r="A56" s="14">
        <v>1.5</v>
      </c>
      <c r="B56" s="14" t="s">
        <v>7</v>
      </c>
      <c r="C56" s="36"/>
      <c r="D56" s="39"/>
      <c r="E56" s="200"/>
    </row>
    <row r="57" spans="1:5" x14ac:dyDescent="0.3">
      <c r="A57" s="14">
        <v>1.6</v>
      </c>
      <c r="B57" s="44" t="s">
        <v>8</v>
      </c>
      <c r="C57" s="120">
        <f>SUM(C58:C62)</f>
        <v>0</v>
      </c>
      <c r="D57" s="120">
        <f>SUM(D58:D62)</f>
        <v>0</v>
      </c>
      <c r="E57" s="200"/>
    </row>
    <row r="58" spans="1:5" x14ac:dyDescent="0.3">
      <c r="A58" s="16" t="s">
        <v>302</v>
      </c>
      <c r="B58" s="45" t="s">
        <v>52</v>
      </c>
      <c r="C58" s="36"/>
      <c r="D58" s="39"/>
      <c r="E58" s="200"/>
    </row>
    <row r="59" spans="1:5" ht="30" x14ac:dyDescent="0.3">
      <c r="A59" s="16" t="s">
        <v>303</v>
      </c>
      <c r="B59" s="45" t="s">
        <v>54</v>
      </c>
      <c r="C59" s="36"/>
      <c r="D59" s="39"/>
      <c r="E59" s="200"/>
    </row>
    <row r="60" spans="1:5" x14ac:dyDescent="0.3">
      <c r="A60" s="16" t="s">
        <v>304</v>
      </c>
      <c r="B60" s="45" t="s">
        <v>53</v>
      </c>
      <c r="C60" s="39"/>
      <c r="D60" s="39"/>
      <c r="E60" s="200"/>
    </row>
    <row r="61" spans="1:5" x14ac:dyDescent="0.3">
      <c r="A61" s="16" t="s">
        <v>305</v>
      </c>
      <c r="B61" s="45" t="s">
        <v>27</v>
      </c>
      <c r="C61" s="36"/>
      <c r="D61" s="39"/>
      <c r="E61" s="200"/>
    </row>
    <row r="62" spans="1:5" x14ac:dyDescent="0.3">
      <c r="A62" s="16" t="s">
        <v>342</v>
      </c>
      <c r="B62" s="273" t="s">
        <v>343</v>
      </c>
      <c r="C62" s="36"/>
      <c r="D62" s="274"/>
      <c r="E62" s="200"/>
    </row>
    <row r="63" spans="1:5" x14ac:dyDescent="0.3">
      <c r="A63" s="13">
        <v>2</v>
      </c>
      <c r="B63" s="46" t="s">
        <v>106</v>
      </c>
      <c r="C63" s="340"/>
      <c r="D63" s="172">
        <f>SUM(D64:D69)</f>
        <v>0</v>
      </c>
      <c r="E63" s="200"/>
    </row>
    <row r="64" spans="1:5" x14ac:dyDescent="0.3">
      <c r="A64" s="15">
        <v>2.1</v>
      </c>
      <c r="B64" s="47" t="s">
        <v>100</v>
      </c>
      <c r="C64" s="340"/>
      <c r="D64" s="41"/>
      <c r="E64" s="200"/>
    </row>
    <row r="65" spans="1:5" x14ac:dyDescent="0.3">
      <c r="A65" s="15">
        <v>2.2000000000000002</v>
      </c>
      <c r="B65" s="47" t="s">
        <v>104</v>
      </c>
      <c r="C65" s="342"/>
      <c r="D65" s="42"/>
      <c r="E65" s="200"/>
    </row>
    <row r="66" spans="1:5" x14ac:dyDescent="0.3">
      <c r="A66" s="15">
        <v>2.2999999999999998</v>
      </c>
      <c r="B66" s="47" t="s">
        <v>103</v>
      </c>
      <c r="C66" s="342"/>
      <c r="D66" s="42"/>
      <c r="E66" s="200"/>
    </row>
    <row r="67" spans="1:5" x14ac:dyDescent="0.3">
      <c r="A67" s="15">
        <v>2.4</v>
      </c>
      <c r="B67" s="47" t="s">
        <v>105</v>
      </c>
      <c r="C67" s="342"/>
      <c r="D67" s="42"/>
      <c r="E67" s="200"/>
    </row>
    <row r="68" spans="1:5" x14ac:dyDescent="0.3">
      <c r="A68" s="15">
        <v>2.5</v>
      </c>
      <c r="B68" s="47" t="s">
        <v>101</v>
      </c>
      <c r="C68" s="342"/>
      <c r="D68" s="42"/>
      <c r="E68" s="200"/>
    </row>
    <row r="69" spans="1:5" x14ac:dyDescent="0.3">
      <c r="A69" s="15">
        <v>2.6</v>
      </c>
      <c r="B69" s="47" t="s">
        <v>102</v>
      </c>
      <c r="C69" s="342"/>
      <c r="D69" s="42"/>
      <c r="E69" s="200"/>
    </row>
    <row r="70" spans="1:5" s="2" customFormat="1" x14ac:dyDescent="0.3">
      <c r="A70" s="13">
        <v>3</v>
      </c>
      <c r="B70" s="338" t="s">
        <v>452</v>
      </c>
      <c r="C70" s="341"/>
      <c r="D70" s="339"/>
      <c r="E70" s="156"/>
    </row>
    <row r="71" spans="1:5" s="2" customFormat="1" x14ac:dyDescent="0.3">
      <c r="A71" s="13">
        <v>4</v>
      </c>
      <c r="B71" s="13" t="s">
        <v>255</v>
      </c>
      <c r="C71" s="341">
        <f>SUM(C72:C73)</f>
        <v>0</v>
      </c>
      <c r="D71" s="121">
        <f>SUM(D72:D73)</f>
        <v>0</v>
      </c>
      <c r="E71" s="156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56"/>
    </row>
    <row r="73" spans="1:5" s="2" customFormat="1" x14ac:dyDescent="0.3">
      <c r="A73" s="15">
        <v>4.2</v>
      </c>
      <c r="B73" s="15" t="s">
        <v>257</v>
      </c>
      <c r="C73" s="8"/>
      <c r="D73" s="8"/>
      <c r="E73" s="156"/>
    </row>
    <row r="74" spans="1:5" s="2" customFormat="1" x14ac:dyDescent="0.3">
      <c r="A74" s="13">
        <v>5</v>
      </c>
      <c r="B74" s="336" t="s">
        <v>284</v>
      </c>
      <c r="C74" s="8"/>
      <c r="D74" s="121"/>
      <c r="E74" s="156"/>
    </row>
    <row r="75" spans="1:5" s="2" customFormat="1" ht="30" x14ac:dyDescent="0.3">
      <c r="A75" s="13">
        <v>6</v>
      </c>
      <c r="B75" s="336" t="s">
        <v>462</v>
      </c>
      <c r="C75" s="120">
        <f>SUM(C76:C81)</f>
        <v>0</v>
      </c>
      <c r="D75" s="120">
        <f>SUM(D76:D81)</f>
        <v>0</v>
      </c>
      <c r="E75" s="156"/>
    </row>
    <row r="76" spans="1:5" s="2" customFormat="1" x14ac:dyDescent="0.3">
      <c r="A76" s="15">
        <v>6.1</v>
      </c>
      <c r="B76" s="15" t="s">
        <v>68</v>
      </c>
      <c r="C76" s="8"/>
      <c r="D76" s="8"/>
      <c r="E76" s="156"/>
    </row>
    <row r="77" spans="1:5" s="2" customFormat="1" x14ac:dyDescent="0.3">
      <c r="A77" s="15">
        <v>6.2</v>
      </c>
      <c r="B77" s="15" t="s">
        <v>74</v>
      </c>
      <c r="C77" s="8"/>
      <c r="D77" s="8"/>
      <c r="E77" s="156"/>
    </row>
    <row r="78" spans="1:5" s="2" customFormat="1" x14ac:dyDescent="0.3">
      <c r="A78" s="15">
        <v>6.3</v>
      </c>
      <c r="B78" s="15" t="s">
        <v>69</v>
      </c>
      <c r="C78" s="8"/>
      <c r="D78" s="8"/>
      <c r="E78" s="156"/>
    </row>
    <row r="79" spans="1:5" s="2" customFormat="1" x14ac:dyDescent="0.3">
      <c r="A79" s="15">
        <v>6.4</v>
      </c>
      <c r="B79" s="15" t="s">
        <v>463</v>
      </c>
      <c r="C79" s="8"/>
      <c r="D79" s="8"/>
      <c r="E79" s="156"/>
    </row>
    <row r="80" spans="1:5" s="2" customFormat="1" x14ac:dyDescent="0.3">
      <c r="A80" s="15">
        <v>6.5</v>
      </c>
      <c r="B80" s="15" t="s">
        <v>464</v>
      </c>
      <c r="C80" s="8"/>
      <c r="D80" s="8"/>
      <c r="E80" s="156"/>
    </row>
    <row r="81" spans="1:9" s="2" customFormat="1" x14ac:dyDescent="0.3">
      <c r="A81" s="15">
        <v>6.6</v>
      </c>
      <c r="B81" s="15" t="s">
        <v>8</v>
      </c>
      <c r="C81" s="8"/>
      <c r="D81" s="8"/>
      <c r="E81" s="156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102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2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97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2013-09-11T11:33:21Z</cp:lastPrinted>
  <dcterms:created xsi:type="dcterms:W3CDTF">2011-12-27T13:20:18Z</dcterms:created>
  <dcterms:modified xsi:type="dcterms:W3CDTF">2016-04-20T06:52:37Z</dcterms:modified>
</cp:coreProperties>
</file>