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30" windowWidth="14940" windowHeight="7335" tabRatio="985" activeTab="1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  <sheet name="Sheet1" sheetId="42" r:id="rId26"/>
  </sheets>
  <externalReferences>
    <externalReference r:id="rId27"/>
    <externalReference r:id="rId28"/>
    <externalReference r:id="rId29"/>
  </externalReferences>
  <definedNames>
    <definedName name="_xlnm._FilterDatabase" localSheetId="0" hidden="1">'ფორმა N1'!$A$19:$M$71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N5.1'!$B$9:$D$22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4.4'!$A$1:$H$47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8.1'!$A$1:$G$52</definedName>
    <definedName name="_xlnm.Print_Area" localSheetId="22">'ფორმა N 9.7'!$A$1:$I$8</definedName>
    <definedName name="_xlnm.Print_Area" localSheetId="0">'ფორმა N1'!$A$1:$M$88</definedName>
    <definedName name="_xlnm.Print_Area" localSheetId="1">'ფორმა N2'!$A$1:$E$41</definedName>
    <definedName name="_xlnm.Print_Area" localSheetId="2">'ფორმა N3'!$A$1:$E$43</definedName>
    <definedName name="_xlnm.Print_Area" localSheetId="3">'ფორმა N4'!$A$1:$E$88</definedName>
    <definedName name="_xlnm.Print_Area" localSheetId="4">'ფორმა N4.1'!$A$1:$E$38</definedName>
    <definedName name="_xlnm.Print_Area" localSheetId="8">'ფორმა N5'!$A$1:$D$85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D9" i="7" l="1"/>
  <c r="I12" i="7"/>
  <c r="D10" i="7"/>
  <c r="I10" i="29"/>
  <c r="I11" i="29"/>
  <c r="I12" i="29"/>
  <c r="I13" i="29"/>
  <c r="I14" i="29"/>
  <c r="I15" i="29"/>
  <c r="I16" i="29"/>
  <c r="I17" i="29"/>
  <c r="I18" i="29"/>
  <c r="I19" i="29"/>
  <c r="I20" i="29"/>
  <c r="I9" i="29"/>
  <c r="G19" i="18"/>
  <c r="G18" i="18"/>
  <c r="G10" i="18"/>
  <c r="G11" i="18" s="1"/>
  <c r="G12" i="18" s="1"/>
  <c r="G13" i="18" s="1"/>
  <c r="G14" i="18" s="1"/>
  <c r="G15" i="18" s="1"/>
  <c r="G16" i="18" s="1"/>
  <c r="G17" i="18" s="1"/>
  <c r="C12" i="40" l="1"/>
  <c r="C19" i="40"/>
  <c r="C34" i="40"/>
  <c r="D27" i="27"/>
  <c r="C27" i="27"/>
  <c r="D34" i="8"/>
  <c r="D13" i="8"/>
  <c r="D9" i="8" s="1"/>
  <c r="C13" i="8"/>
  <c r="C9" i="8" s="1"/>
  <c r="D10" i="8"/>
  <c r="C10" i="8"/>
  <c r="C10" i="7" l="1"/>
  <c r="C74" i="40"/>
  <c r="D65" i="40"/>
  <c r="C65" i="40"/>
  <c r="D16" i="40"/>
  <c r="C16" i="40"/>
  <c r="D17" i="5"/>
  <c r="D10" i="5" s="1"/>
  <c r="A4" i="7"/>
  <c r="A5" i="7"/>
  <c r="E9" i="10"/>
  <c r="D38" i="40" l="1"/>
  <c r="D34" i="40"/>
  <c r="D12" i="40"/>
  <c r="C25" i="40"/>
  <c r="D15" i="3"/>
  <c r="D12" i="3"/>
  <c r="C15" i="3"/>
  <c r="C12" i="3"/>
  <c r="J11" i="10"/>
  <c r="J10" i="10"/>
  <c r="J9" i="10" s="1"/>
  <c r="C10" i="3" l="1"/>
  <c r="C9" i="3" s="1"/>
  <c r="D10" i="3"/>
  <c r="D9" i="3" s="1"/>
  <c r="C38" i="40"/>
  <c r="C15" i="40" s="1"/>
  <c r="D19" i="40"/>
  <c r="D25" i="40"/>
  <c r="D45" i="12"/>
  <c r="C45" i="12"/>
  <c r="D11" i="12" l="1"/>
  <c r="C11" i="12"/>
  <c r="D24" i="26"/>
  <c r="A4" i="30" l="1"/>
  <c r="C24" i="26"/>
  <c r="D54" i="40"/>
  <c r="C54" i="40"/>
  <c r="A4" i="35"/>
  <c r="D14" i="5" l="1"/>
  <c r="D11" i="5"/>
  <c r="D34" i="12" l="1"/>
  <c r="D10" i="12" s="1"/>
  <c r="D67" i="12" s="1"/>
  <c r="C34" i="12"/>
  <c r="C10" i="12" s="1"/>
  <c r="C67" i="12" s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4" i="40" l="1"/>
  <c r="D59" i="40"/>
  <c r="C59" i="40"/>
  <c r="C11" i="40" s="1"/>
  <c r="D48" i="40"/>
  <c r="D15" i="40" s="1"/>
  <c r="A7" i="40"/>
  <c r="A6" i="40"/>
  <c r="D11" i="40" l="1"/>
  <c r="H39" i="10"/>
  <c r="H36" i="10" s="1"/>
  <c r="H32" i="10"/>
  <c r="H24" i="10"/>
  <c r="H19" i="10"/>
  <c r="H17" i="10" s="1"/>
  <c r="H14" i="10"/>
  <c r="A5" i="39" l="1"/>
  <c r="A4" i="39"/>
  <c r="H34" i="34" l="1"/>
  <c r="G34" i="34"/>
  <c r="A4" i="34"/>
  <c r="A5" i="33" l="1"/>
  <c r="A4" i="33"/>
  <c r="A5" i="32"/>
  <c r="A4" i="32"/>
  <c r="A4" i="29" l="1"/>
  <c r="D17" i="28" l="1"/>
  <c r="C17" i="28"/>
  <c r="A5" i="28"/>
  <c r="A5" i="27"/>
  <c r="A5" i="26"/>
  <c r="A4" i="18" l="1"/>
  <c r="A5" i="3" l="1"/>
  <c r="H10" i="10" l="1"/>
  <c r="H9" i="10" s="1"/>
  <c r="A5" i="17" l="1"/>
  <c r="A5" i="9"/>
  <c r="A5" i="12"/>
  <c r="A6" i="5"/>
  <c r="A5" i="8"/>
  <c r="A5" i="16"/>
  <c r="A4" i="17" l="1"/>
  <c r="A4" i="16"/>
  <c r="A4" i="10"/>
  <c r="A4" i="9"/>
  <c r="A4" i="12"/>
  <c r="A5" i="5"/>
  <c r="A4" i="8"/>
  <c r="J24" i="10" l="1"/>
  <c r="I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7" i="10"/>
  <c r="E34" i="10" s="1"/>
  <c r="E30" i="10"/>
  <c r="E17" i="10"/>
  <c r="C39" i="10"/>
  <c r="C36" i="10" s="1"/>
  <c r="C32" i="10"/>
  <c r="C19" i="10"/>
  <c r="C17" i="10" s="1"/>
  <c r="G9" i="10" l="1"/>
  <c r="I9" i="10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F14" i="10"/>
  <c r="D14" i="10"/>
  <c r="B14" i="10"/>
  <c r="F10" i="10"/>
  <c r="C17" i="5"/>
  <c r="C10" i="5" s="1"/>
  <c r="C11" i="5"/>
  <c r="D9" i="10" l="1"/>
  <c r="F9" i="10"/>
</calcChain>
</file>

<file path=xl/sharedStrings.xml><?xml version="1.0" encoding="utf-8"?>
<sst xmlns="http://schemas.openxmlformats.org/spreadsheetml/2006/main" count="1359" uniqueCount="758">
  <si>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</si>
  <si>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</si>
  <si>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</si>
  <si>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</si>
  <si>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</si>
  <si>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</si>
  <si>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</si>
  <si>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</si>
  <si>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</si>
  <si>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</si>
  <si>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</si>
  <si>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</si>
  <si>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</si>
  <si>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</si>
  <si>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</si>
  <si>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</si>
  <si>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</si>
  <si>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</si>
  <si>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</si>
  <si>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</si>
  <si>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</si>
  <si>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</si>
  <si>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</si>
  <si>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</si>
  <si>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</si>
  <si>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</si>
  <si>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</si>
  <si>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</si>
  <si>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</si>
  <si>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</si>
  <si>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</si>
  <si>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</si>
  <si>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</si>
  <si>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</si>
  <si>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</si>
  <si>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</si>
  <si>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</si>
  <si>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</si>
  <si>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</si>
  <si>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</si>
  <si>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</si>
  <si>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</si>
  <si>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</si>
  <si>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</si>
  <si>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</si>
  <si>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</si>
  <si>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</si>
  <si>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</si>
  <si>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</si>
  <si>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</si>
  <si>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</si>
  <si>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</si>
  <si>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</si>
  <si>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</si>
  <si>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</si>
  <si>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</si>
  <si>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</si>
  <si>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</si>
  <si>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</si>
  <si>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</si>
  <si>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</si>
  <si>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</si>
  <si>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</si>
  <si>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</si>
  <si>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</si>
  <si>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</si>
  <si>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</si>
  <si>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</si>
  <si>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</si>
  <si>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</si>
  <si>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</si>
  <si>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</si>
  <si>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</si>
  <si>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</si>
  <si>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</si>
  <si>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</si>
  <si>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</si>
  <si>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</si>
  <si>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</si>
  <si>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</si>
  <si>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</si>
  <si>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</si>
  <si>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</si>
  <si>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</si>
  <si>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</si>
  <si>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</si>
  <si>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</si>
  <si>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</si>
  <si>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</si>
  <si>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</si>
  <si>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</si>
  <si>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</si>
  <si>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</si>
  <si>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</si>
  <si>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1.2.1.1.1</t>
  </si>
  <si>
    <t>1.2.1.1.2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</si>
  <si>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</si>
  <si>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</si>
  <si>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</si>
  <si>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</si>
  <si>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</si>
  <si>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</si>
  <si>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</si>
  <si>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</si>
  <si>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</si>
  <si>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</si>
  <si>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</si>
  <si>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</si>
  <si>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</si>
  <si>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</si>
  <si>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</si>
  <si>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</si>
  <si>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</si>
  <si>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</si>
  <si>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</si>
  <si>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</si>
  <si>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</si>
  <si>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</si>
  <si>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</si>
  <si>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</si>
  <si>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</si>
  <si>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</si>
  <si>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</si>
  <si>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</si>
  <si>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</si>
  <si>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</si>
  <si>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</si>
  <si>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</si>
  <si>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</si>
  <si>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</si>
  <si>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</si>
  <si>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</si>
  <si>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</si>
  <si>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</si>
  <si>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</si>
  <si>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</si>
  <si>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</si>
  <si>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1.2.1.1.3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</si>
  <si>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</si>
  <si>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</si>
  <si>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</si>
  <si>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</si>
  <si>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</si>
  <si>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</si>
  <si>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</si>
  <si>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</si>
  <si>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</si>
  <si>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</si>
  <si>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</si>
  <si>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</si>
  <si>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</si>
  <si>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</si>
  <si>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</si>
  <si>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</si>
  <si>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</si>
  <si>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</si>
  <si>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</si>
  <si>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</si>
  <si>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</si>
  <si>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</si>
  <si>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</si>
  <si>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</si>
  <si>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</si>
  <si>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</si>
  <si>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</si>
  <si>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</si>
  <si>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</si>
  <si>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</si>
  <si>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</si>
  <si>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</si>
  <si>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</si>
  <si>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</si>
  <si>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</si>
  <si>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</si>
  <si>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</si>
  <si>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</si>
  <si>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</si>
  <si>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</si>
  <si>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</si>
  <si>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</si>
  <si>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</si>
  <si>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</si>
  <si>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</si>
  <si>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</si>
  <si>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</si>
  <si>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</si>
  <si>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</si>
  <si>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</si>
  <si>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</si>
  <si>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</si>
  <si>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</si>
  <si>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</si>
  <si>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</si>
  <si>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</si>
  <si>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</si>
  <si>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</si>
  <si>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</si>
  <si>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</si>
  <si>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</si>
  <si>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</si>
  <si>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</si>
  <si>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</si>
  <si>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</si>
  <si>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</si>
  <si>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</si>
  <si>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</si>
  <si>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</si>
  <si>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</si>
  <si>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</si>
  <si>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</si>
  <si>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</si>
  <si>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</si>
  <si>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</si>
  <si>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</si>
  <si>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</si>
  <si>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</si>
  <si>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</si>
  <si>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</si>
  <si>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</si>
  <si>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</si>
  <si>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</si>
  <si>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</si>
  <si>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</si>
  <si>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</si>
  <si>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</si>
  <si>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</si>
  <si>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</si>
  <si>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</si>
  <si>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</si>
  <si>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</si>
  <si>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</si>
  <si>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</si>
  <si>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</si>
  <si>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</si>
  <si>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</si>
  <si>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</si>
  <si>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</si>
  <si>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</si>
  <si>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</si>
  <si>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</si>
  <si>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</si>
  <si>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</si>
  <si>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</si>
  <si>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</si>
  <si>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</si>
  <si>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</si>
  <si>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</si>
  <si>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</si>
  <si>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</si>
  <si>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</si>
  <si>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</si>
  <si>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</si>
  <si>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</si>
  <si>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</si>
  <si>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</si>
  <si>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</si>
  <si>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</si>
  <si>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</si>
  <si>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</si>
  <si>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</si>
  <si>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</si>
  <si>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</si>
  <si>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</si>
  <si>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</si>
  <si>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</si>
  <si>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</si>
  <si>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</si>
  <si>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</si>
  <si>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</si>
  <si>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</si>
  <si>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</si>
  <si>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</si>
  <si>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</si>
  <si>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</si>
  <si>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საანგარიშგებო პერიოდი:</t>
  </si>
  <si>
    <t xml:space="preserve"> </t>
  </si>
  <si>
    <t>ცენტრიდან მიღებული  სახსრებით გაწეული ხარჯები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</si>
  <si>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</si>
  <si>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</si>
  <si>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</si>
  <si>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</si>
  <si>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</si>
  <si>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</si>
  <si>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</si>
  <si>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</si>
  <si>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</si>
  <si>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</si>
  <si>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</si>
  <si>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</si>
  <si>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</si>
  <si>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</si>
  <si>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</si>
  <si>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</si>
  <si>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</si>
  <si>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</si>
  <si>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</si>
  <si>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</si>
  <si>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</si>
  <si>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</si>
  <si>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</si>
  <si>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</si>
  <si>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</si>
  <si>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</si>
  <si>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</si>
  <si>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</si>
  <si>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 xml:space="preserve">ფორმა N6 - სსიპ საარჩევნო სისტემების განვითარების, რეფორმებისა და სწავლების 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</si>
  <si>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</si>
  <si>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</si>
  <si>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</si>
  <si>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</si>
  <si>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</si>
  <si>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</si>
  <si>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</si>
  <si>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</si>
  <si>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</si>
  <si>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</si>
  <si>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</si>
  <si>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</si>
  <si>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</si>
  <si>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</si>
  <si>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</si>
  <si>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</si>
  <si>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</si>
  <si>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</si>
  <si>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</si>
  <si>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</si>
  <si>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</si>
  <si>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</si>
  <si>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</si>
  <si>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</si>
  <si>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</si>
  <si>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</si>
  <si>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</si>
  <si>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</si>
  <si>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</si>
  <si>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</si>
  <si>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</si>
  <si>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</si>
  <si>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</si>
  <si>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</si>
  <si>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</si>
  <si>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 xml:space="preserve">ფორმა N6.1 - სსიპ საარჩევნო სისტემების განვითარების, რეფორმებისა და სწავლების </t>
  </si>
  <si>
    <t>ცენტრიდან მიღებული  სახსრებით გაწეული სხვა ხარჯების განმარტებითი შენიშვნა*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</si>
  <si>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</si>
  <si>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</si>
  <si>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</si>
  <si>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</si>
  <si>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</si>
  <si>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</si>
  <si>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</si>
  <si>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</si>
  <si>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</si>
  <si>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</si>
  <si>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</si>
  <si>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</si>
  <si>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</si>
  <si>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</si>
  <si>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</si>
  <si>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ფორმა N9.4 - იჯარით აღებული უძრავი ქონების რეესტრი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</si>
  <si>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</si>
  <si>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</si>
  <si>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</si>
  <si>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</si>
  <si>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</si>
  <si>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</si>
  <si>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</si>
  <si>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</si>
  <si>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</si>
  <si>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</si>
  <si>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</si>
  <si>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</si>
  <si>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</si>
  <si>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</si>
  <si>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</si>
  <si>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</si>
  <si>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</si>
  <si>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</si>
  <si>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</si>
  <si>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</si>
  <si>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</si>
  <si>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</si>
  <si>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</si>
  <si>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</si>
  <si>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</si>
  <si>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</si>
  <si>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</si>
  <si>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</si>
  <si>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</si>
  <si>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</si>
  <si>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ფორმა N9.6 - იჯარით აღებული სხვა მოძრავი ქონების რეესტრი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</si>
  <si>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</si>
  <si>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</si>
  <si>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</si>
  <si>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</si>
  <si>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</si>
  <si>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</si>
  <si>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</si>
  <si>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</si>
  <si>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</si>
  <si>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</si>
  <si>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</si>
  <si>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</si>
  <si>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</si>
  <si>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</si>
  <si>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ფორმა N9.5 - იჯარით აღებული სატრანსპორტო საშუალებების რეესტრი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</si>
  <si>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</si>
  <si>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</si>
  <si>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</si>
  <si>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</si>
  <si>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</si>
  <si>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</si>
  <si>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</si>
  <si>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</si>
  <si>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</si>
  <si>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</si>
  <si>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</si>
  <si>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</si>
  <si>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</si>
  <si>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</si>
  <si>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</si>
  <si>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 xml:space="preserve">ფორმა N4.4 - სხვა განაცემები ფიზიკურ პირებზე (ხელფასების და პრემიების გარდა) 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</si>
  <si>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</si>
  <si>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</si>
  <si>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</si>
  <si>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</si>
  <si>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</si>
  <si>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</si>
  <si>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</si>
  <si>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</si>
  <si>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</si>
  <si>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</si>
  <si>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</si>
  <si>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</si>
  <si>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</si>
  <si>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</si>
  <si>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</si>
  <si>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</si>
  <si>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</si>
  <si>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</si>
  <si>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</si>
  <si>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</si>
  <si>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</si>
  <si>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</si>
  <si>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</si>
  <si>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</si>
  <si>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</si>
  <si>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</si>
  <si>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</si>
  <si>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</si>
  <si>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</si>
  <si>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ფორმა N 9.8 - საარჩევნო პერიოდში აღებული სესხი/კრედიტი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</si>
  <si>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</si>
  <si>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</si>
  <si>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</si>
  <si>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</si>
  <si>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t>სხვა ფინანსური აქტივების ზრდა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</si>
  <si>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</si>
  <si>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</si>
  <si>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</si>
  <si>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თიბისი</t>
  </si>
  <si>
    <t>შემოსავლის ტიპი *</t>
  </si>
  <si>
    <t xml:space="preserve">ოფისის ხარჯი რომელიც არ არის კლასიფიცირებული     </t>
  </si>
  <si>
    <t xml:space="preserve"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    </t>
  </si>
  <si>
    <t xml:space="preserve">ვალდებულებები მოწოდებიდან და მომსახურებიდან </t>
  </si>
  <si>
    <t>სხვა სარეკლამო ხარჯები  (გახმოვანებით მომსახურება)</t>
  </si>
  <si>
    <r>
      <t xml:space="preserve">ხელმძღვანელი   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</si>
  <si>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 xml:space="preserve">საფოსტო მომსახურების ხარჯი                 </t>
  </si>
  <si>
    <r>
      <t xml:space="preserve">ხელმძღვანელი       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</si>
  <si>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 xml:space="preserve">ელექტროენერგიის ხარჯი       </t>
  </si>
  <si>
    <t xml:space="preserve">სატელევიზიო რეკლამის ხარჯები (74100-ceskos  mier sateleviz. rek.dafinanseba, romelic pirdapir televiziis angariSzea gadaricxuli) </t>
  </si>
  <si>
    <t>,</t>
  </si>
  <si>
    <r>
      <t xml:space="preserve">ხელმძღვანელი             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</si>
  <si>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>ელექტროენერგიის ხარჯი</t>
  </si>
  <si>
    <t xml:space="preserve">აუდიტორიული მომსახურების ხარჯი  </t>
  </si>
  <si>
    <t xml:space="preserve">სხვა დანარჩენი საქონელი და მომსახურება  </t>
  </si>
  <si>
    <t>მცირე ღირებულების აქსესუარები (მაისურები, კეპები, ქუდები, დროშები და ა.შ.)</t>
  </si>
  <si>
    <t xml:space="preserve">uZravi qonebis ijara        </t>
  </si>
  <si>
    <t xml:space="preserve">მცირე ღირებულების აქსესუარები (მაისურები, კეპები, ქუდები, დროშები და ა.შ.) </t>
  </si>
  <si>
    <t xml:space="preserve">გადასახადები (გარდა საშემოსავლო და საქონლის ღირებულებაში აღრიცხული დღგ-ის) </t>
  </si>
  <si>
    <t xml:space="preserve">საბიუჯეტო დაფინანსება  </t>
  </si>
  <si>
    <r>
      <t xml:space="preserve">ხელმძღვანელი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</si>
  <si>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 xml:space="preserve">        </t>
  </si>
  <si>
    <t>1.2.15.</t>
  </si>
  <si>
    <t>საბიუჯეტო დაფინანსება</t>
  </si>
  <si>
    <t>კავშირგაბმულობის ხარჯი   (magTikomi da Sss)</t>
  </si>
  <si>
    <t>pasuxismgebeli piri)</t>
  </si>
  <si>
    <t xml:space="preserve">სხვა სესხების დაფარვა </t>
  </si>
  <si>
    <t xml:space="preserve">1.2 მანქანა-დანადგარები და ინვენტარი   </t>
  </si>
  <si>
    <t>01/01/2013-31/12/2013</t>
  </si>
  <si>
    <t xml:space="preserve"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 </t>
  </si>
  <si>
    <t>სხვა ძირითადი აქტივები ( orisi buR. Pprograma)</t>
  </si>
  <si>
    <t>სხვადასხვა ხარჯები     (jarima)</t>
  </si>
  <si>
    <t>გიორგი</t>
  </si>
  <si>
    <t>შენგელია</t>
  </si>
  <si>
    <t>61003003522</t>
  </si>
  <si>
    <t>საქართველოს ბანკი</t>
  </si>
  <si>
    <t>GE50BG0000000209694801</t>
  </si>
  <si>
    <t>13/052014</t>
  </si>
  <si>
    <t>ფულადი შემოწირულობა</t>
  </si>
  <si>
    <t>ზურაბიშვილი</t>
  </si>
  <si>
    <t>სალომე</t>
  </si>
  <si>
    <t>01017027556</t>
  </si>
  <si>
    <t>GE69BG0000000303110600</t>
  </si>
  <si>
    <t>გუნთიაშვილი</t>
  </si>
  <si>
    <t>როსტომ</t>
  </si>
  <si>
    <t>61004001361</t>
  </si>
  <si>
    <t>GE51BG0000000283233102</t>
  </si>
  <si>
    <t xml:space="preserve">გუნთიაშვილი </t>
  </si>
  <si>
    <t>61004006007</t>
  </si>
  <si>
    <t>GE80BG0000000300000700</t>
  </si>
  <si>
    <t>ჯაში</t>
  </si>
  <si>
    <t>ლაშა</t>
  </si>
  <si>
    <t>61001016398</t>
  </si>
  <si>
    <t>GE07BG0000000710344100</t>
  </si>
  <si>
    <t>ფუტკარაძე</t>
  </si>
  <si>
    <t>სულხან</t>
  </si>
  <si>
    <t>61006036151</t>
  </si>
  <si>
    <t>GE52BG0000000283662600</t>
  </si>
  <si>
    <t>არევაზოვი</t>
  </si>
  <si>
    <t>მიხეილ</t>
  </si>
  <si>
    <t>61001021375</t>
  </si>
  <si>
    <t>GE89TB7399536010100001</t>
  </si>
  <si>
    <t>შეწირული</t>
  </si>
  <si>
    <t>ანა</t>
  </si>
  <si>
    <t>61001062210</t>
  </si>
  <si>
    <t>16/05/2014</t>
  </si>
  <si>
    <t>დუმბაძე</t>
  </si>
  <si>
    <t>ნინო</t>
  </si>
  <si>
    <t>61001036507</t>
  </si>
  <si>
    <t>კალანდაძე</t>
  </si>
  <si>
    <t>35001038734</t>
  </si>
  <si>
    <t>GE18TB1100000327718252</t>
  </si>
  <si>
    <t>ღვინჯილია</t>
  </si>
  <si>
    <t>ნატო</t>
  </si>
  <si>
    <t>01017013886</t>
  </si>
  <si>
    <t>GE71PC0293600100012970</t>
  </si>
  <si>
    <t>პროკრედიტ ბანკი</t>
  </si>
  <si>
    <t>ზაზა</t>
  </si>
  <si>
    <t>19001094754</t>
  </si>
  <si>
    <t>GE56BG0000000873478400</t>
  </si>
  <si>
    <t>ლაშხი</t>
  </si>
  <si>
    <t>ვახტანგ</t>
  </si>
  <si>
    <t>01015007181</t>
  </si>
  <si>
    <t>GE13BG0000000629607400</t>
  </si>
  <si>
    <t>GE20TB7659145061600001</t>
  </si>
  <si>
    <t>ლაგვილავა</t>
  </si>
  <si>
    <t>პაატა</t>
  </si>
  <si>
    <t>42001005147</t>
  </si>
  <si>
    <t>GE86BG0000000513270300</t>
  </si>
  <si>
    <t>გუგუნავა</t>
  </si>
  <si>
    <t>გოჩა</t>
  </si>
  <si>
    <t>61001001768</t>
  </si>
  <si>
    <t>GE28BG000000014912600</t>
  </si>
  <si>
    <t>ქინქლაძე</t>
  </si>
  <si>
    <t>თინათინი</t>
  </si>
  <si>
    <t>61001025820</t>
  </si>
  <si>
    <t>03/06/2014</t>
  </si>
  <si>
    <t>ჭიპაშვილი</t>
  </si>
  <si>
    <t>დიმიტრი</t>
  </si>
  <si>
    <t>56001003151</t>
  </si>
  <si>
    <t>GE11BO112155102698000</t>
  </si>
  <si>
    <t>ლიბერთი</t>
  </si>
  <si>
    <t>02/06/2014</t>
  </si>
  <si>
    <t>ურიადმყოფელი</t>
  </si>
  <si>
    <t>გრიგოლი</t>
  </si>
  <si>
    <t>18001003240</t>
  </si>
  <si>
    <t>GE22CN0000036101100409</t>
  </si>
  <si>
    <t>კონსტანტა</t>
  </si>
  <si>
    <t>04/06/2014</t>
  </si>
  <si>
    <t>05/06/2014</t>
  </si>
  <si>
    <t>ნაკაიძე</t>
  </si>
  <si>
    <t>ირაკლი</t>
  </si>
  <si>
    <t>33001068128</t>
  </si>
  <si>
    <t>GE52BG0000000706330400</t>
  </si>
  <si>
    <t>ჭოლაძე</t>
  </si>
  <si>
    <t>თამაზი</t>
  </si>
  <si>
    <t>01019010455</t>
  </si>
  <si>
    <t>GE52PC0423600100001671</t>
  </si>
  <si>
    <t>06/06/2014</t>
  </si>
  <si>
    <t>09/06/2014</t>
  </si>
  <si>
    <t>10/06/2014</t>
  </si>
  <si>
    <t>თამარაძე</t>
  </si>
  <si>
    <t>ალექსანდრე</t>
  </si>
  <si>
    <t>47001006569</t>
  </si>
  <si>
    <t>GE78BG0000000793517800</t>
  </si>
  <si>
    <t>12/06/2014</t>
  </si>
  <si>
    <t>სარია</t>
  </si>
  <si>
    <t>ბელა</t>
  </si>
  <si>
    <t>01020002804</t>
  </si>
  <si>
    <t>GE19BG0000000281761800</t>
  </si>
  <si>
    <t>ჩანთაძე</t>
  </si>
  <si>
    <t>01005003025</t>
  </si>
  <si>
    <t>GE03TB0800000300200169</t>
  </si>
  <si>
    <t>13/06/2014</t>
  </si>
  <si>
    <t>ფოტომომსახურება</t>
  </si>
  <si>
    <t>სარეკლამო მომსახურება</t>
  </si>
  <si>
    <t>კლიპის გახმოვანება</t>
  </si>
  <si>
    <t>1.2.15.3</t>
  </si>
  <si>
    <t>რეკლამის გადაკეთება თარჯიმნის ვიდეოგამოსახულების დამატებით</t>
  </si>
  <si>
    <t>შემოწირულების უკან დაბრუნება  (ააიპ   ღიბრაძეების ოჯახი)</t>
  </si>
  <si>
    <t>წარმომადგენლების მომსახურება გაცემული სალაროს ოპერაციით</t>
  </si>
  <si>
    <t>1.2.15.10</t>
  </si>
  <si>
    <t>გადახდილი საშემოსავლო</t>
  </si>
  <si>
    <t>1.2.15.11</t>
  </si>
  <si>
    <t>წარმომადგენლების მომსახურება გაცემული ბანკის  ოპერაციით</t>
  </si>
  <si>
    <t>1.2.15.12</t>
  </si>
  <si>
    <t>ცესკოში დაბრუნებული თანხა</t>
  </si>
  <si>
    <t xml:space="preserve"> ჯარიმა   (სახელმწიფო აუდიტის სამსახური და სასამართლო)</t>
  </si>
  <si>
    <t xml:space="preserve">საოფისე ავეჯი                    </t>
  </si>
  <si>
    <t xml:space="preserve">კვების ხარჯები                                             </t>
  </si>
  <si>
    <t>კავშირგაბმულობის ხარჯი                 1900</t>
  </si>
  <si>
    <t>a/manqanis dazRveva</t>
  </si>
  <si>
    <t>GE07BR0000000152050900</t>
  </si>
  <si>
    <t>წარმომადგენლების ხელფასი</t>
  </si>
  <si>
    <t>ქ. თბილისი ბარნოვის ქN56</t>
  </si>
  <si>
    <t>საცხოვრებელი ფართი</t>
  </si>
  <si>
    <t>1 წელი</t>
  </si>
  <si>
    <t>მარიამ</t>
  </si>
  <si>
    <t>პიტავა</t>
  </si>
  <si>
    <t>ქ გორი, ლუნაჩარსკისქ N2</t>
  </si>
  <si>
    <t>2 თვე</t>
  </si>
  <si>
    <t>მალხაზ</t>
  </si>
  <si>
    <t>ედიშერაშვილი</t>
  </si>
  <si>
    <t>ქ. წყალტუბო, ჭავჭავაძის ქ N9</t>
  </si>
  <si>
    <t>53001023043</t>
  </si>
  <si>
    <t xml:space="preserve">გულნარა </t>
  </si>
  <si>
    <t xml:space="preserve"> ღოღობერიძე</t>
  </si>
  <si>
    <t>ქ თერჯოლა კოსტავას ქ N1</t>
  </si>
  <si>
    <t>რევაზ</t>
  </si>
  <si>
    <t>ჭუმბურიძე</t>
  </si>
  <si>
    <t>ქარელი ჭავჭავაძის ქ N1</t>
  </si>
  <si>
    <t>მზია</t>
  </si>
  <si>
    <t>ფეიქრიშვილი</t>
  </si>
  <si>
    <t>ქობულეთი, ნინოშვილის ქ N7</t>
  </si>
  <si>
    <t>ოთარ</t>
  </si>
  <si>
    <t>ხიმშიაშვილი</t>
  </si>
  <si>
    <t>ბათუმი მემედ აბაშიძის ქ.N 29ბ 13</t>
  </si>
  <si>
    <t>56 დღე</t>
  </si>
  <si>
    <t>61001003449</t>
  </si>
  <si>
    <t>არმენ</t>
  </si>
  <si>
    <t>გევორქიანი</t>
  </si>
  <si>
    <t>ბათუმი,  მაიაკოვსკის N10</t>
  </si>
  <si>
    <t>61003000923</t>
  </si>
  <si>
    <t>დავით</t>
  </si>
  <si>
    <t>სვანიძე</t>
  </si>
  <si>
    <t>ბათუმი, თამარ მეფის დასახლებაN 34</t>
  </si>
  <si>
    <t>60009004078</t>
  </si>
  <si>
    <t>შალვა</t>
  </si>
  <si>
    <t>სოლომონიძე</t>
  </si>
  <si>
    <t>ბათუმი, აღმაშენებლის 19ა ბ39</t>
  </si>
  <si>
    <t>61002010524</t>
  </si>
  <si>
    <t>ტარიელაძე</t>
  </si>
  <si>
    <t xml:space="preserve">ხელვაჩაური, </t>
  </si>
  <si>
    <t>60006008494</t>
  </si>
  <si>
    <t>ომარ</t>
  </si>
  <si>
    <t>აფაქიძე</t>
  </si>
  <si>
    <t>ბათუმი, მელაშვილისქ N16</t>
  </si>
  <si>
    <t>ფლორა</t>
  </si>
  <si>
    <t>მიმინოშვილი</t>
  </si>
  <si>
    <t>ბათუმი, რუსთაველის N 13</t>
  </si>
  <si>
    <t>01019006353</t>
  </si>
  <si>
    <t>ვაჟა</t>
  </si>
  <si>
    <t>უსანეთაშვილი</t>
  </si>
  <si>
    <t>ბათუმი, ლერმონტოვის N98</t>
  </si>
  <si>
    <t>61001030622</t>
  </si>
  <si>
    <t>სონია</t>
  </si>
  <si>
    <t>მუმლაძე</t>
  </si>
  <si>
    <t>ბათუმი, პუშკინის N116</t>
  </si>
  <si>
    <t>გოგი</t>
  </si>
  <si>
    <t>ბასილია</t>
  </si>
  <si>
    <t>გურჯაანი, თამარ მეფის ქ N3</t>
  </si>
  <si>
    <t>13001002619</t>
  </si>
  <si>
    <t>ლერი</t>
  </si>
  <si>
    <t>სონღულაშვილი</t>
  </si>
  <si>
    <t>რუსთავი, კოსტავას N10</t>
  </si>
  <si>
    <t>35001041266</t>
  </si>
  <si>
    <t>ირმა</t>
  </si>
  <si>
    <t>ძაბუნიძე</t>
  </si>
  <si>
    <t>ჭიათურა, ყაზბეგის 6</t>
  </si>
  <si>
    <t>2თვე</t>
  </si>
  <si>
    <t>01026001725</t>
  </si>
  <si>
    <t>ნოდარ</t>
  </si>
  <si>
    <t>ნადირაშვილი</t>
  </si>
  <si>
    <t>ოზურგეთი, ჯავახიშვილის N59</t>
  </si>
  <si>
    <t>1 თვე</t>
  </si>
  <si>
    <t>ზვიად</t>
  </si>
  <si>
    <t>ხაჭაპურიძე</t>
  </si>
  <si>
    <t>ხარაგაული, სოლომონ მეფის N 7</t>
  </si>
  <si>
    <t>თამარი</t>
  </si>
  <si>
    <t>წიქარიშვილი</t>
  </si>
  <si>
    <t>დაბა ხელვაჩაური, სოფ. ჭარნალი</t>
  </si>
  <si>
    <t>1 ვე</t>
  </si>
  <si>
    <t>60006051825</t>
  </si>
  <si>
    <t>ხათუნა</t>
  </si>
  <si>
    <t>მალაყმაძე</t>
  </si>
  <si>
    <t>ქუთაისი, რუსთაველისქ N13</t>
  </si>
  <si>
    <t>45 დღე</t>
  </si>
  <si>
    <t>ცისმარი</t>
  </si>
  <si>
    <t>ბოჭორიშვილი</t>
  </si>
  <si>
    <t>ქ ბათუმი, დაბა ჩაქვი თამარ მეფის ქ N 68</t>
  </si>
  <si>
    <t>ავთო</t>
  </si>
  <si>
    <t>კოჩალიძე</t>
  </si>
  <si>
    <t>ქ ბათუმი, ლერმონტოვის ჩიხი #1</t>
  </si>
  <si>
    <t xml:space="preserve">ზურაბ </t>
  </si>
  <si>
    <t>დიასამიძე</t>
  </si>
  <si>
    <t>ქ. ბათუმი, აეროპორტის გამზირი 44</t>
  </si>
  <si>
    <t>ნინიძე</t>
  </si>
  <si>
    <t>ქ.ხობი, ც.დადიანის ქ.69</t>
  </si>
  <si>
    <t>1თვე</t>
  </si>
  <si>
    <t>ნათელა</t>
  </si>
  <si>
    <t>სიორდია</t>
  </si>
  <si>
    <t>ქ.ახალციხე,თაბუკაშვილის ქ. 1</t>
  </si>
  <si>
    <t>სამსონიძე</t>
  </si>
  <si>
    <t>მარინა</t>
  </si>
  <si>
    <t>გაბაშვილი</t>
  </si>
  <si>
    <t>01010015985</t>
  </si>
  <si>
    <t>ფინ. მენეჯერი</t>
  </si>
  <si>
    <t>ნათია</t>
  </si>
  <si>
    <t>პავლიაშვილი</t>
  </si>
  <si>
    <t>01008010939</t>
  </si>
  <si>
    <t>პრესმდივანი</t>
  </si>
  <si>
    <t xml:space="preserve">ლია </t>
  </si>
  <si>
    <t>ბერიძე</t>
  </si>
  <si>
    <t>01030036989</t>
  </si>
  <si>
    <t>ორგი</t>
  </si>
  <si>
    <t>ცქიტიშვილი</t>
  </si>
  <si>
    <t>01008024711</t>
  </si>
  <si>
    <t>გენ. მდივანი</t>
  </si>
  <si>
    <t>სალაძე</t>
  </si>
  <si>
    <t>01017004455</t>
  </si>
  <si>
    <t>ზურაბ</t>
  </si>
  <si>
    <t>მეზურნიშვილი</t>
  </si>
  <si>
    <t>01010017840</t>
  </si>
  <si>
    <t>თამაზ</t>
  </si>
  <si>
    <t>მძღოლი</t>
  </si>
  <si>
    <t>მაია</t>
  </si>
  <si>
    <t>გუგუშვილი</t>
  </si>
  <si>
    <t>01019026028</t>
  </si>
  <si>
    <t>კანცელარია</t>
  </si>
  <si>
    <t>გუნანა</t>
  </si>
  <si>
    <t>ნიჟარაძე</t>
  </si>
  <si>
    <t>01017006017</t>
  </si>
  <si>
    <t>თარჯიმანი</t>
  </si>
  <si>
    <t>გლუნჩაძე</t>
  </si>
  <si>
    <t>რეგ. მდივანი</t>
  </si>
  <si>
    <t>დევდარიანი</t>
  </si>
  <si>
    <t>01008009362</t>
  </si>
  <si>
    <t>საგ.მდივანი</t>
  </si>
  <si>
    <t>მსხილაძე</t>
  </si>
  <si>
    <t>სულ</t>
  </si>
  <si>
    <t>05/08/2014</t>
  </si>
  <si>
    <t>GE95BG0000000267108000</t>
  </si>
  <si>
    <t>ბანკი რესპუბლიკა</t>
  </si>
  <si>
    <t>სხვა ფულადი შემოსავლები     (a/m  realizacia)</t>
  </si>
  <si>
    <t>01/01/2014--31/12/2014</t>
  </si>
  <si>
    <t>იურიდიული მრჩეველი</t>
  </si>
  <si>
    <t>საქართველოს გზა</t>
  </si>
  <si>
    <t>1.2.1.3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</si>
</sst>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#,##0.0"/>
  </numFmts>
  <fonts count="47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16"/>
      <name val="Sylfaen"/>
      <family val="1"/>
    </font>
    <font>
      <sz val="10"/>
      <color theme="1"/>
      <name val="Acad Nusx Geo"/>
      <family val="2"/>
    </font>
    <font>
      <sz val="10"/>
      <color theme="1"/>
      <name val="AcadNusx"/>
    </font>
    <font>
      <sz val="10"/>
      <color theme="1"/>
      <name val="AacadHN"/>
    </font>
    <font>
      <b/>
      <sz val="12"/>
      <name val="AcadNusx"/>
    </font>
    <font>
      <sz val="9"/>
      <name val="AcadNusx"/>
    </font>
    <font>
      <sz val="16"/>
      <name val="AcadNusx"/>
    </font>
    <font>
      <sz val="10"/>
      <color indexed="8"/>
      <name val="Sylfaen"/>
      <family val="1"/>
      <charset val="204"/>
    </font>
    <font>
      <sz val="10"/>
      <color indexed="8"/>
      <name val="AcadNusx"/>
    </font>
    <font>
      <sz val="11"/>
      <name val="Sylfaen"/>
      <family val="1"/>
    </font>
    <font>
      <sz val="10"/>
      <name val="Sylfaen"/>
      <family val="1"/>
      <charset val="204"/>
    </font>
    <font>
      <sz val="12"/>
      <color rgb="FFFF0000"/>
      <name val="AcadNusx"/>
    </font>
    <font>
      <sz val="10"/>
      <color rgb="FFFF0000"/>
      <name val="AcadNusx"/>
    </font>
    <font>
      <sz val="9"/>
      <color rgb="FFFF0000"/>
      <name val="AcadNusx"/>
    </font>
    <font>
      <sz val="9"/>
      <color theme="1"/>
      <name val="Arial Unicode MS"/>
      <family val="2"/>
    </font>
    <font>
      <sz val="9"/>
      <color theme="1"/>
      <name val="Sylfaen"/>
      <family val="1"/>
    </font>
    <font>
      <sz val="9"/>
      <name val="Sylfaen"/>
      <family val="1"/>
    </font>
    <font>
      <sz val="9"/>
      <name val="Arial Unicode MS"/>
      <family val="2"/>
    </font>
    <font>
      <sz val="10"/>
      <color theme="1"/>
      <name val="Sylfaen"/>
      <family val="1"/>
      <charset val="204"/>
    </font>
    <font>
      <sz val="10"/>
      <name val="Merriweathe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EAD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1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611">
    <xf numFmtId="0" fontId="0" fillId="0" borderId="0" xfId="0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6" fillId="2" borderId="1" xfId="1" applyFont="1" applyFill="1" applyBorder="1" applyAlignment="1" applyProtection="1">
      <alignment horizontal="left" vertical="center" wrapTex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3" fillId="0" borderId="0" xfId="4" applyFont="1" applyAlignment="1" applyProtection="1">
      <alignment vertical="center" wrapText="1"/>
      <protection locked="0"/>
    </xf>
    <xf numFmtId="0" fontId="14" fillId="0" borderId="0" xfId="4" applyFont="1" applyProtection="1">
      <protection locked="0"/>
    </xf>
    <xf numFmtId="0" fontId="13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alignment horizontal="left" indent="1"/>
      <protection locked="0"/>
    </xf>
    <xf numFmtId="0" fontId="16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alignment horizontal="center" wrapText="1"/>
    </xf>
    <xf numFmtId="0" fontId="16" fillId="0" borderId="0" xfId="0" applyFont="1" applyAlignment="1" applyProtection="1">
      <alignment horizontal="center" vertical="center" wrapText="1"/>
    </xf>
    <xf numFmtId="0" fontId="16" fillId="0" borderId="1" xfId="0" applyFont="1" applyFill="1" applyBorder="1" applyAlignment="1" applyProtection="1">
      <alignment horizontal="left"/>
    </xf>
    <xf numFmtId="0" fontId="16" fillId="0" borderId="1" xfId="0" applyFont="1" applyBorder="1" applyAlignment="1" applyProtection="1">
      <alignment horizontal="center" vertical="center" wrapText="1"/>
    </xf>
    <xf numFmtId="0" fontId="16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6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5" fillId="0" borderId="1" xfId="4" applyFont="1" applyBorder="1" applyAlignment="1" applyProtection="1">
      <alignment vertical="center" wrapText="1"/>
    </xf>
    <xf numFmtId="0" fontId="13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1" fillId="0" borderId="0" xfId="5" applyFont="1" applyProtection="1"/>
    <xf numFmtId="0" fontId="21" fillId="0" borderId="0" xfId="5" applyFont="1" applyProtection="1">
      <protection locked="0"/>
    </xf>
    <xf numFmtId="0" fontId="22" fillId="0" borderId="0" xfId="5" applyFont="1" applyAlignment="1" applyProtection="1">
      <alignment horizontal="center" vertical="top" wrapText="1"/>
      <protection locked="0"/>
    </xf>
    <xf numFmtId="49" fontId="21" fillId="0" borderId="0" xfId="5" applyNumberFormat="1" applyFont="1" applyProtection="1">
      <protection locked="0"/>
    </xf>
    <xf numFmtId="0" fontId="13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4" fillId="0" borderId="0" xfId="4" applyFont="1" applyBorder="1" applyProtection="1">
      <protection locked="0"/>
    </xf>
    <xf numFmtId="0" fontId="11" fillId="0" borderId="0" xfId="0" applyFont="1"/>
    <xf numFmtId="0" fontId="21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3" fillId="0" borderId="1" xfId="4" applyFont="1" applyBorder="1" applyAlignment="1" applyProtection="1">
      <alignment horizontal="center" vertical="center" wrapText="1"/>
      <protection locked="0"/>
    </xf>
    <xf numFmtId="0" fontId="16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6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3" fillId="0" borderId="0" xfId="5" applyFont="1" applyProtection="1">
      <protection locked="0"/>
    </xf>
    <xf numFmtId="0" fontId="13" fillId="0" borderId="0" xfId="5" applyFont="1" applyProtection="1"/>
    <xf numFmtId="49" fontId="13" fillId="0" borderId="0" xfId="5" applyNumberFormat="1" applyFont="1" applyProtection="1">
      <protection locked="0"/>
    </xf>
    <xf numFmtId="0" fontId="16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6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6" fillId="5" borderId="1" xfId="1" applyNumberFormat="1" applyFont="1" applyFill="1" applyBorder="1" applyAlignment="1" applyProtection="1">
      <alignment horizontal="right" vertical="center"/>
    </xf>
    <xf numFmtId="0" fontId="16" fillId="5" borderId="1" xfId="0" applyFont="1" applyFill="1" applyBorder="1" applyProtection="1"/>
    <xf numFmtId="3" fontId="16" fillId="5" borderId="1" xfId="0" applyNumberFormat="1" applyFont="1" applyFill="1" applyBorder="1" applyProtection="1"/>
    <xf numFmtId="0" fontId="16" fillId="0" borderId="1" xfId="1" applyFont="1" applyFill="1" applyBorder="1" applyAlignment="1" applyProtection="1">
      <alignment horizontal="left" vertical="center" wrapText="1" indent="1"/>
    </xf>
    <xf numFmtId="3" fontId="16" fillId="6" borderId="1" xfId="1" applyNumberFormat="1" applyFont="1" applyFill="1" applyBorder="1" applyAlignment="1" applyProtection="1">
      <alignment horizontal="left" vertical="center" wrapText="1"/>
    </xf>
    <xf numFmtId="3" fontId="16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6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3" fillId="5" borderId="0" xfId="5" applyFont="1" applyFill="1" applyProtection="1"/>
    <xf numFmtId="0" fontId="13" fillId="5" borderId="0" xfId="5" applyFont="1" applyFill="1" applyProtection="1">
      <protection locked="0"/>
    </xf>
    <xf numFmtId="0" fontId="15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0" fontId="13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6" fillId="5" borderId="1" xfId="1" applyNumberFormat="1" applyFont="1" applyFill="1" applyBorder="1" applyAlignment="1" applyProtection="1">
      <alignment horizontal="left" vertical="center" wrapText="1"/>
    </xf>
    <xf numFmtId="0" fontId="12" fillId="5" borderId="0" xfId="0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6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6" fillId="5" borderId="3" xfId="0" applyFont="1" applyFill="1" applyBorder="1" applyAlignment="1" applyProtection="1">
      <alignment horizontal="center" vertical="center" wrapText="1"/>
    </xf>
    <xf numFmtId="0" fontId="16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8" fillId="5" borderId="8" xfId="2" applyFont="1" applyFill="1" applyBorder="1" applyAlignment="1" applyProtection="1">
      <alignment horizontal="center" vertical="top" wrapText="1"/>
    </xf>
    <xf numFmtId="0" fontId="18" fillId="5" borderId="27" xfId="2" applyFont="1" applyFill="1" applyBorder="1" applyAlignment="1" applyProtection="1">
      <alignment horizontal="center" vertical="top" wrapText="1"/>
    </xf>
    <xf numFmtId="1" fontId="18" fillId="5" borderId="27" xfId="2" applyNumberFormat="1" applyFont="1" applyFill="1" applyBorder="1" applyAlignment="1" applyProtection="1">
      <alignment horizontal="center" vertical="top" wrapText="1"/>
    </xf>
    <xf numFmtId="1" fontId="18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3" fillId="5" borderId="1" xfId="4" applyFont="1" applyFill="1" applyBorder="1" applyAlignment="1" applyProtection="1">
      <alignment vertical="center" wrapText="1"/>
    </xf>
    <xf numFmtId="0" fontId="15" fillId="5" borderId="5" xfId="4" applyFont="1" applyFill="1" applyBorder="1" applyAlignment="1" applyProtection="1">
      <alignment horizontal="center" vertical="center" wrapText="1"/>
    </xf>
    <xf numFmtId="0" fontId="15" fillId="5" borderId="4" xfId="4" applyFont="1" applyFill="1" applyBorder="1" applyAlignment="1" applyProtection="1">
      <alignment horizontal="center" vertical="center" wrapText="1"/>
    </xf>
    <xf numFmtId="0" fontId="15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4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5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4" fillId="5" borderId="0" xfId="4" applyFont="1" applyFill="1" applyBorder="1" applyProtection="1">
      <protection locked="0"/>
    </xf>
    <xf numFmtId="0" fontId="13" fillId="5" borderId="1" xfId="4" applyFont="1" applyFill="1" applyBorder="1" applyAlignment="1" applyProtection="1">
      <alignment horizontal="center" vertical="center" wrapText="1"/>
    </xf>
    <xf numFmtId="14" fontId="21" fillId="0" borderId="2" xfId="5" applyNumberFormat="1" applyFont="1" applyBorder="1" applyAlignment="1" applyProtection="1">
      <alignment wrapText="1"/>
      <protection locked="0"/>
    </xf>
    <xf numFmtId="14" fontId="16" fillId="0" borderId="0" xfId="0" applyNumberFormat="1" applyFont="1" applyFill="1" applyBorder="1" applyAlignment="1" applyProtection="1">
      <alignment horizontal="center" vertical="center" wrapText="1"/>
    </xf>
    <xf numFmtId="0" fontId="20" fillId="5" borderId="1" xfId="2" applyFont="1" applyFill="1" applyBorder="1" applyAlignment="1" applyProtection="1">
      <alignment horizontal="center" vertical="top" wrapText="1"/>
    </xf>
    <xf numFmtId="1" fontId="20" fillId="5" borderId="1" xfId="2" applyNumberFormat="1" applyFont="1" applyFill="1" applyBorder="1" applyAlignment="1" applyProtection="1">
      <alignment horizontal="center" vertical="top" wrapTex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0" fillId="5" borderId="6" xfId="2" applyFont="1" applyFill="1" applyBorder="1" applyAlignment="1" applyProtection="1">
      <alignment horizontal="center" vertical="top" wrapText="1"/>
    </xf>
    <xf numFmtId="1" fontId="20" fillId="5" borderId="6" xfId="2" applyNumberFormat="1" applyFont="1" applyFill="1" applyBorder="1" applyAlignment="1" applyProtection="1">
      <alignment horizontal="center" vertical="top" wrapText="1"/>
    </xf>
    <xf numFmtId="0" fontId="20" fillId="0" borderId="6" xfId="2" applyFont="1" applyFill="1" applyBorder="1" applyAlignment="1" applyProtection="1">
      <alignment horizontal="left" vertical="top"/>
    </xf>
    <xf numFmtId="0" fontId="18" fillId="0" borderId="6" xfId="2" applyFont="1" applyFill="1" applyBorder="1" applyAlignment="1" applyProtection="1">
      <alignment horizontal="center" vertical="top" wrapText="1"/>
      <protection locked="0"/>
    </xf>
    <xf numFmtId="0" fontId="18" fillId="0" borderId="0" xfId="2" applyFont="1" applyFill="1" applyBorder="1" applyAlignment="1" applyProtection="1">
      <alignment horizontal="center" vertical="top" wrapText="1"/>
      <protection locked="0"/>
    </xf>
    <xf numFmtId="1" fontId="18" fillId="0" borderId="0" xfId="2" applyNumberFormat="1" applyFont="1" applyFill="1" applyBorder="1" applyAlignment="1" applyProtection="1">
      <alignment horizontal="center" vertical="top" wrapText="1"/>
      <protection locked="0"/>
    </xf>
    <xf numFmtId="1" fontId="18" fillId="5" borderId="6" xfId="2" applyNumberFormat="1" applyFont="1" applyFill="1" applyBorder="1" applyAlignment="1" applyProtection="1">
      <alignment horizontal="center" vertical="top" wrapText="1"/>
      <protection locked="0"/>
    </xf>
    <xf numFmtId="0" fontId="18" fillId="0" borderId="6" xfId="2" applyFont="1" applyFill="1" applyBorder="1" applyAlignment="1" applyProtection="1">
      <alignment horizontal="left" vertical="top" wrapText="1"/>
      <protection locked="0"/>
    </xf>
    <xf numFmtId="1" fontId="18" fillId="0" borderId="6" xfId="2" applyNumberFormat="1" applyFont="1" applyFill="1" applyBorder="1" applyAlignment="1" applyProtection="1">
      <alignment horizontal="left" vertical="top" wrapText="1"/>
      <protection locked="0"/>
    </xf>
    <xf numFmtId="0" fontId="19" fillId="5" borderId="6" xfId="2" applyFont="1" applyFill="1" applyBorder="1" applyAlignment="1" applyProtection="1">
      <alignment horizontal="right" vertical="top" wrapText="1"/>
      <protection locked="0"/>
    </xf>
    <xf numFmtId="0" fontId="18" fillId="0" borderId="7" xfId="2" applyFont="1" applyFill="1" applyBorder="1" applyAlignment="1" applyProtection="1">
      <alignment horizontal="left" vertical="top" wrapText="1"/>
      <protection locked="0"/>
    </xf>
    <xf numFmtId="1" fontId="18" fillId="0" borderId="7" xfId="2" applyNumberFormat="1" applyFont="1" applyFill="1" applyBorder="1" applyAlignment="1" applyProtection="1">
      <alignment horizontal="left" vertical="top" wrapText="1"/>
      <protection locked="0"/>
    </xf>
    <xf numFmtId="0" fontId="20" fillId="5" borderId="28" xfId="2" applyFont="1" applyFill="1" applyBorder="1" applyAlignment="1" applyProtection="1">
      <alignment horizontal="left" vertical="top"/>
      <protection locked="0"/>
    </xf>
    <xf numFmtId="0" fontId="18" fillId="5" borderId="28" xfId="2" applyFont="1" applyFill="1" applyBorder="1" applyAlignment="1" applyProtection="1">
      <alignment horizontal="left" vertical="top" wrapText="1"/>
      <protection locked="0"/>
    </xf>
    <xf numFmtId="0" fontId="18" fillId="5" borderId="29" xfId="2" applyFont="1" applyFill="1" applyBorder="1" applyAlignment="1" applyProtection="1">
      <alignment horizontal="left" vertical="top" wrapText="1"/>
      <protection locked="0"/>
    </xf>
    <xf numFmtId="1" fontId="18" fillId="5" borderId="29" xfId="2" applyNumberFormat="1" applyFont="1" applyFill="1" applyBorder="1" applyAlignment="1" applyProtection="1">
      <alignment horizontal="left" vertical="top" wrapText="1"/>
      <protection locked="0"/>
    </xf>
    <xf numFmtId="1" fontId="18" fillId="5" borderId="30" xfId="2" applyNumberFormat="1" applyFont="1" applyFill="1" applyBorder="1" applyAlignment="1" applyProtection="1">
      <alignment horizontal="left" vertical="top" wrapText="1"/>
      <protection locked="0"/>
    </xf>
    <xf numFmtId="0" fontId="19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6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6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6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6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3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6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4" fillId="2" borderId="0" xfId="4" applyFont="1" applyFill="1" applyProtection="1"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6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6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4" fillId="5" borderId="0" xfId="0" applyFont="1" applyFill="1" applyBorder="1" applyAlignment="1" applyProtection="1">
      <alignment horizontal="left"/>
    </xf>
    <xf numFmtId="0" fontId="25" fillId="5" borderId="0" xfId="0" applyFont="1" applyFill="1" applyBorder="1" applyProtection="1"/>
    <xf numFmtId="0" fontId="25" fillId="5" borderId="0" xfId="0" applyFont="1" applyFill="1" applyBorder="1" applyAlignment="1" applyProtection="1">
      <alignment horizontal="center" vertical="center"/>
    </xf>
    <xf numFmtId="0" fontId="26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2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1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0" borderId="1" xfId="0" applyFont="1" applyBorder="1" applyAlignment="1" applyProtection="1">
      <alignment horizontal="right"/>
      <protection locked="0"/>
    </xf>
    <xf numFmtId="0" fontId="8" fillId="5" borderId="0" xfId="0" applyFont="1" applyFill="1"/>
    <xf numFmtId="164" fontId="13" fillId="5" borderId="0" xfId="5" applyNumberFormat="1" applyFont="1" applyFill="1" applyBorder="1" applyProtection="1"/>
    <xf numFmtId="14" fontId="13" fillId="5" borderId="0" xfId="5" applyNumberFormat="1" applyFont="1" applyFill="1" applyBorder="1" applyProtection="1"/>
    <xf numFmtId="0" fontId="8" fillId="5" borderId="0" xfId="0" applyFont="1" applyFill="1" applyBorder="1"/>
    <xf numFmtId="14" fontId="15" fillId="5" borderId="0" xfId="5" applyNumberFormat="1" applyFont="1" applyFill="1" applyBorder="1" applyProtection="1"/>
    <xf numFmtId="49" fontId="13" fillId="5" borderId="0" xfId="5" applyNumberFormat="1" applyFont="1" applyFill="1" applyProtection="1">
      <protection locked="0"/>
    </xf>
    <xf numFmtId="0" fontId="13" fillId="5" borderId="0" xfId="5" applyFont="1" applyFill="1" applyAlignment="1" applyProtection="1">
      <alignment horizontal="left"/>
    </xf>
    <xf numFmtId="0" fontId="15" fillId="5" borderId="0" xfId="5" applyFont="1" applyFill="1" applyBorder="1" applyAlignment="1" applyProtection="1">
      <alignment horizontal="right"/>
      <protection locked="0"/>
    </xf>
    <xf numFmtId="0" fontId="12" fillId="5" borderId="0" xfId="1" applyFont="1" applyFill="1" applyAlignment="1" applyProtection="1">
      <alignment horizontal="left" vertical="center"/>
    </xf>
    <xf numFmtId="0" fontId="15" fillId="5" borderId="0" xfId="5" applyFont="1" applyFill="1" applyProtection="1"/>
    <xf numFmtId="0" fontId="13" fillId="5" borderId="0" xfId="5" applyFont="1" applyFill="1" applyBorder="1" applyAlignment="1" applyProtection="1"/>
    <xf numFmtId="0" fontId="15" fillId="5" borderId="13" xfId="5" applyFont="1" applyFill="1" applyBorder="1" applyAlignment="1" applyProtection="1">
      <alignment horizontal="center" vertical="top" wrapText="1"/>
    </xf>
    <xf numFmtId="0" fontId="15" fillId="5" borderId="14" xfId="5" applyFont="1" applyFill="1" applyBorder="1" applyAlignment="1" applyProtection="1">
      <alignment horizontal="center" vertical="top" wrapText="1"/>
    </xf>
    <xf numFmtId="0" fontId="15" fillId="5" borderId="15" xfId="5" applyFont="1" applyFill="1" applyBorder="1" applyAlignment="1" applyProtection="1">
      <alignment horizontal="center" vertical="top" wrapText="1"/>
    </xf>
    <xf numFmtId="0" fontId="15" fillId="3" borderId="13" xfId="5" applyFont="1" applyFill="1" applyBorder="1" applyAlignment="1" applyProtection="1">
      <alignment horizontal="center" vertical="top" wrapText="1"/>
    </xf>
    <xf numFmtId="0" fontId="15" fillId="3" borderId="14" xfId="5" applyFont="1" applyFill="1" applyBorder="1" applyAlignment="1" applyProtection="1">
      <alignment horizontal="center" vertical="top" wrapText="1"/>
    </xf>
    <xf numFmtId="49" fontId="15" fillId="3" borderId="14" xfId="5" applyNumberFormat="1" applyFont="1" applyFill="1" applyBorder="1" applyAlignment="1" applyProtection="1">
      <alignment horizontal="center" vertical="top" wrapText="1"/>
    </xf>
    <xf numFmtId="0" fontId="15" fillId="3" borderId="17" xfId="5" applyFont="1" applyFill="1" applyBorder="1" applyAlignment="1" applyProtection="1">
      <alignment horizontal="center" vertical="top" wrapText="1"/>
    </xf>
    <xf numFmtId="0" fontId="15" fillId="3" borderId="16" xfId="5" applyFont="1" applyFill="1" applyBorder="1" applyAlignment="1" applyProtection="1">
      <alignment horizontal="center" vertical="top" wrapText="1"/>
    </xf>
    <xf numFmtId="0" fontId="15" fillId="4" borderId="13" xfId="5" applyFont="1" applyFill="1" applyBorder="1" applyAlignment="1" applyProtection="1">
      <alignment horizontal="center" vertical="top" wrapText="1"/>
    </xf>
    <xf numFmtId="0" fontId="15" fillId="4" borderId="14" xfId="5" applyFont="1" applyFill="1" applyBorder="1" applyAlignment="1" applyProtection="1">
      <alignment horizontal="center" vertical="top" wrapText="1"/>
    </xf>
    <xf numFmtId="0" fontId="15" fillId="5" borderId="16" xfId="5" applyFont="1" applyFill="1" applyBorder="1" applyAlignment="1" applyProtection="1">
      <alignment horizontal="center" vertical="top" wrapText="1"/>
    </xf>
    <xf numFmtId="0" fontId="15" fillId="5" borderId="13" xfId="5" applyFont="1" applyFill="1" applyBorder="1" applyAlignment="1" applyProtection="1">
      <alignment horizontal="center" vertical="center"/>
    </xf>
    <xf numFmtId="0" fontId="15" fillId="5" borderId="14" xfId="5" applyFont="1" applyFill="1" applyBorder="1" applyAlignment="1" applyProtection="1">
      <alignment horizontal="center"/>
    </xf>
    <xf numFmtId="0" fontId="15" fillId="5" borderId="15" xfId="5" applyFont="1" applyFill="1" applyBorder="1" applyAlignment="1" applyProtection="1">
      <alignment horizontal="center"/>
    </xf>
    <xf numFmtId="0" fontId="15" fillId="5" borderId="13" xfId="5" applyFont="1" applyFill="1" applyBorder="1" applyAlignment="1" applyProtection="1">
      <alignment horizontal="center"/>
    </xf>
    <xf numFmtId="0" fontId="15" fillId="5" borderId="14" xfId="5" applyNumberFormat="1" applyFont="1" applyFill="1" applyBorder="1" applyAlignment="1" applyProtection="1">
      <alignment horizontal="center"/>
    </xf>
    <xf numFmtId="0" fontId="15" fillId="5" borderId="17" xfId="5" applyFont="1" applyFill="1" applyBorder="1" applyAlignment="1" applyProtection="1">
      <alignment horizontal="center"/>
    </xf>
    <xf numFmtId="0" fontId="15" fillId="5" borderId="16" xfId="5" applyFont="1" applyFill="1" applyBorder="1" applyAlignment="1" applyProtection="1">
      <alignment horizontal="center"/>
    </xf>
    <xf numFmtId="0" fontId="13" fillId="0" borderId="18" xfId="5" applyFont="1" applyBorder="1" applyAlignment="1" applyProtection="1">
      <alignment horizontal="center"/>
      <protection locked="0"/>
    </xf>
    <xf numFmtId="14" fontId="13" fillId="0" borderId="2" xfId="5" applyNumberFormat="1" applyFont="1" applyBorder="1" applyAlignment="1" applyProtection="1">
      <alignment wrapText="1"/>
      <protection locked="0"/>
    </xf>
    <xf numFmtId="0" fontId="13" fillId="0" borderId="2" xfId="5" applyFont="1" applyBorder="1" applyAlignment="1" applyProtection="1">
      <alignment wrapText="1"/>
      <protection locked="0"/>
    </xf>
    <xf numFmtId="0" fontId="13" fillId="0" borderId="19" xfId="5" applyFont="1" applyBorder="1" applyAlignment="1" applyProtection="1">
      <alignment horizontal="right"/>
      <protection locked="0"/>
    </xf>
    <xf numFmtId="49" fontId="13" fillId="0" borderId="33" xfId="8" applyNumberFormat="1" applyFont="1" applyBorder="1" applyProtection="1">
      <protection locked="0"/>
    </xf>
    <xf numFmtId="49" fontId="13" fillId="0" borderId="2" xfId="5" applyNumberFormat="1" applyFont="1" applyBorder="1" applyProtection="1">
      <protection locked="0"/>
    </xf>
    <xf numFmtId="0" fontId="13" fillId="0" borderId="20" xfId="8" applyFont="1" applyBorder="1" applyAlignment="1" applyProtection="1">
      <alignment wrapText="1"/>
      <protection locked="0"/>
    </xf>
    <xf numFmtId="0" fontId="13" fillId="4" borderId="18" xfId="5" applyFont="1" applyFill="1" applyBorder="1" applyAlignment="1" applyProtection="1">
      <alignment wrapText="1"/>
      <protection locked="0"/>
    </xf>
    <xf numFmtId="0" fontId="13" fillId="4" borderId="2" xfId="5" applyFont="1" applyFill="1" applyBorder="1" applyAlignment="1" applyProtection="1">
      <alignment wrapText="1"/>
      <protection locked="0"/>
    </xf>
    <xf numFmtId="0" fontId="13" fillId="4" borderId="2" xfId="5" applyFont="1" applyFill="1" applyBorder="1" applyProtection="1">
      <protection locked="0"/>
    </xf>
    <xf numFmtId="0" fontId="13" fillId="0" borderId="20" xfId="5" applyFont="1" applyBorder="1" applyAlignment="1" applyProtection="1">
      <alignment wrapText="1"/>
      <protection locked="0"/>
    </xf>
    <xf numFmtId="0" fontId="13" fillId="0" borderId="21" xfId="5" applyFont="1" applyBorder="1" applyAlignment="1" applyProtection="1">
      <alignment horizontal="center"/>
      <protection locked="0"/>
    </xf>
    <xf numFmtId="0" fontId="13" fillId="0" borderId="5" xfId="5" applyFont="1" applyBorder="1" applyProtection="1">
      <protection locked="0"/>
    </xf>
    <xf numFmtId="49" fontId="13" fillId="0" borderId="1" xfId="5" applyNumberFormat="1" applyFont="1" applyBorder="1" applyProtection="1">
      <protection locked="0"/>
    </xf>
    <xf numFmtId="0" fontId="13" fillId="4" borderId="21" xfId="5" applyFont="1" applyFill="1" applyBorder="1" applyAlignment="1" applyProtection="1">
      <alignment wrapText="1"/>
      <protection locked="0"/>
    </xf>
    <xf numFmtId="0" fontId="13" fillId="4" borderId="1" xfId="5" applyFont="1" applyFill="1" applyBorder="1" applyAlignment="1" applyProtection="1">
      <alignment wrapText="1"/>
      <protection locked="0"/>
    </xf>
    <xf numFmtId="0" fontId="13" fillId="4" borderId="1" xfId="5" applyFont="1" applyFill="1" applyBorder="1" applyProtection="1">
      <protection locked="0"/>
    </xf>
    <xf numFmtId="0" fontId="13" fillId="0" borderId="22" xfId="5" applyFont="1" applyBorder="1" applyAlignment="1" applyProtection="1">
      <alignment wrapText="1"/>
      <protection locked="0"/>
    </xf>
    <xf numFmtId="0" fontId="13" fillId="0" borderId="26" xfId="5" applyFont="1" applyBorder="1" applyAlignment="1" applyProtection="1">
      <alignment wrapText="1"/>
      <protection locked="0"/>
    </xf>
    <xf numFmtId="0" fontId="27" fillId="0" borderId="0" xfId="0" applyFont="1" applyProtection="1">
      <protection locked="0"/>
    </xf>
    <xf numFmtId="0" fontId="12" fillId="0" borderId="3" xfId="0" applyFont="1" applyBorder="1" applyAlignment="1" applyProtection="1">
      <alignment horizontal="center"/>
      <protection locked="0"/>
    </xf>
    <xf numFmtId="0" fontId="7" fillId="0" borderId="1" xfId="1" applyFont="1" applyFill="1" applyBorder="1" applyAlignment="1" applyProtection="1">
      <alignment horizontal="left" vertical="center" wrapText="1" indent="1"/>
    </xf>
    <xf numFmtId="0" fontId="28" fillId="0" borderId="18" xfId="5" applyFont="1" applyBorder="1" applyAlignment="1" applyProtection="1">
      <alignment wrapText="1"/>
      <protection locked="0"/>
    </xf>
    <xf numFmtId="0" fontId="29" fillId="0" borderId="2" xfId="5" applyFont="1" applyBorder="1" applyAlignment="1" applyProtection="1">
      <alignment wrapText="1"/>
      <protection locked="0"/>
    </xf>
    <xf numFmtId="0" fontId="30" fillId="0" borderId="21" xfId="5" applyFont="1" applyBorder="1" applyAlignment="1" applyProtection="1">
      <alignment wrapText="1"/>
      <protection locked="0"/>
    </xf>
    <xf numFmtId="0" fontId="28" fillId="0" borderId="1" xfId="5" applyFont="1" applyBorder="1" applyAlignment="1" applyProtection="1">
      <alignment wrapText="1"/>
      <protection locked="0"/>
    </xf>
    <xf numFmtId="0" fontId="26" fillId="0" borderId="1" xfId="1" applyFont="1" applyFill="1" applyBorder="1" applyAlignment="1" applyProtection="1">
      <alignment horizontal="left" vertical="center" wrapText="1" indent="3"/>
    </xf>
    <xf numFmtId="49" fontId="13" fillId="0" borderId="1" xfId="4" applyNumberFormat="1" applyFont="1" applyBorder="1" applyAlignment="1" applyProtection="1">
      <alignment vertical="center" wrapText="1"/>
      <protection locked="0"/>
    </xf>
    <xf numFmtId="49" fontId="13" fillId="0" borderId="2" xfId="4" applyNumberFormat="1" applyFont="1" applyBorder="1" applyAlignment="1" applyProtection="1">
      <alignment vertical="center" wrapText="1"/>
      <protection locked="0"/>
    </xf>
    <xf numFmtId="0" fontId="13" fillId="0" borderId="1" xfId="4" applyFont="1" applyFill="1" applyBorder="1" applyAlignment="1" applyProtection="1">
      <alignment vertical="center" wrapText="1"/>
      <protection locked="0"/>
    </xf>
    <xf numFmtId="49" fontId="13" fillId="0" borderId="5" xfId="5" applyNumberFormat="1" applyFont="1" applyBorder="1" applyProtection="1">
      <protection locked="0"/>
    </xf>
    <xf numFmtId="0" fontId="7" fillId="5" borderId="0" xfId="0" applyFont="1" applyFill="1" applyProtection="1"/>
    <xf numFmtId="0" fontId="26" fillId="5" borderId="0" xfId="1" applyFont="1" applyFill="1" applyAlignment="1" applyProtection="1">
      <alignment horizontal="center" vertical="center"/>
    </xf>
    <xf numFmtId="0" fontId="26" fillId="6" borderId="0" xfId="1" applyFont="1" applyFill="1" applyProtection="1">
      <protection locked="0"/>
    </xf>
    <xf numFmtId="0" fontId="26" fillId="0" borderId="0" xfId="1" applyFont="1" applyProtection="1">
      <protection locked="0"/>
    </xf>
    <xf numFmtId="0" fontId="26" fillId="5" borderId="0" xfId="1" applyFont="1" applyFill="1" applyBorder="1" applyAlignment="1" applyProtection="1">
      <alignment horizontal="center" vertical="center"/>
    </xf>
    <xf numFmtId="0" fontId="26" fillId="5" borderId="0" xfId="0" applyFont="1" applyFill="1" applyProtection="1"/>
    <xf numFmtId="0" fontId="26" fillId="5" borderId="0" xfId="0" applyFont="1" applyFill="1" applyBorder="1" applyProtection="1"/>
    <xf numFmtId="0" fontId="26" fillId="6" borderId="0" xfId="0" applyFont="1" applyFill="1" applyAlignment="1" applyProtection="1">
      <alignment horizontal="center" vertical="center"/>
      <protection locked="0"/>
    </xf>
    <xf numFmtId="0" fontId="26" fillId="0" borderId="0" xfId="0" applyFont="1" applyProtection="1">
      <protection locked="0"/>
    </xf>
    <xf numFmtId="0" fontId="7" fillId="0" borderId="0" xfId="0" applyFont="1" applyBorder="1" applyAlignment="1" applyProtection="1">
      <alignment horizontal="left"/>
    </xf>
    <xf numFmtId="0" fontId="26" fillId="2" borderId="0" xfId="0" applyFont="1" applyFill="1" applyBorder="1" applyProtection="1"/>
    <xf numFmtId="0" fontId="26" fillId="2" borderId="0" xfId="0" applyFont="1" applyFill="1" applyProtection="1"/>
    <xf numFmtId="0" fontId="26" fillId="5" borderId="0" xfId="1" applyFont="1" applyFill="1" applyAlignment="1" applyProtection="1">
      <alignment vertical="center"/>
    </xf>
    <xf numFmtId="3" fontId="7" fillId="6" borderId="1" xfId="1" applyNumberFormat="1" applyFont="1" applyFill="1" applyBorder="1" applyAlignment="1" applyProtection="1">
      <alignment horizontal="left" vertical="center" wrapText="1"/>
    </xf>
    <xf numFmtId="3" fontId="7" fillId="6" borderId="1" xfId="1" applyNumberFormat="1" applyFont="1" applyFill="1" applyBorder="1" applyAlignment="1" applyProtection="1">
      <alignment horizontal="center" vertical="center" wrapText="1"/>
    </xf>
    <xf numFmtId="3" fontId="7" fillId="5" borderId="1" xfId="1" applyNumberFormat="1" applyFont="1" applyFill="1" applyBorder="1" applyAlignment="1" applyProtection="1">
      <alignment horizontal="center" vertical="center" wrapText="1"/>
    </xf>
    <xf numFmtId="0" fontId="7" fillId="0" borderId="1" xfId="1" applyFont="1" applyFill="1" applyBorder="1" applyAlignment="1" applyProtection="1">
      <alignment horizontal="left" vertical="center" wrapText="1"/>
    </xf>
    <xf numFmtId="0" fontId="7" fillId="6" borderId="0" xfId="1" applyFont="1" applyFill="1" applyAlignment="1" applyProtection="1">
      <alignment horizontal="center" vertical="center"/>
      <protection locked="0"/>
    </xf>
    <xf numFmtId="0" fontId="7" fillId="0" borderId="0" xfId="1" applyFont="1" applyAlignment="1" applyProtection="1">
      <alignment horizontal="center" vertical="center"/>
      <protection locked="0"/>
    </xf>
    <xf numFmtId="3" fontId="26" fillId="5" borderId="1" xfId="1" applyNumberFormat="1" applyFont="1" applyFill="1" applyBorder="1" applyAlignment="1" applyProtection="1">
      <alignment horizontal="right" vertical="center" wrapText="1"/>
    </xf>
    <xf numFmtId="0" fontId="31" fillId="6" borderId="0" xfId="1" applyFont="1" applyFill="1" applyAlignment="1" applyProtection="1">
      <alignment horizontal="center" vertical="center" wrapText="1"/>
      <protection locked="0"/>
    </xf>
    <xf numFmtId="0" fontId="31" fillId="0" borderId="0" xfId="1" applyFont="1" applyAlignment="1" applyProtection="1">
      <alignment horizontal="center" vertical="center" wrapText="1"/>
      <protection locked="0"/>
    </xf>
    <xf numFmtId="0" fontId="26" fillId="0" borderId="1" xfId="1" applyFont="1" applyFill="1" applyBorder="1" applyAlignment="1" applyProtection="1">
      <alignment horizontal="left" vertical="center" wrapText="1" indent="2"/>
    </xf>
    <xf numFmtId="3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6" fillId="6" borderId="0" xfId="1" applyFont="1" applyFill="1" applyAlignment="1" applyProtection="1">
      <alignment horizontal="center" vertical="center" wrapText="1"/>
      <protection locked="0"/>
    </xf>
    <xf numFmtId="0" fontId="26" fillId="0" borderId="0" xfId="1" applyFont="1" applyAlignment="1" applyProtection="1">
      <alignment horizontal="center" vertical="center" wrapText="1"/>
      <protection locked="0"/>
    </xf>
    <xf numFmtId="0" fontId="26" fillId="6" borderId="0" xfId="1" applyFont="1" applyFill="1" applyAlignment="1" applyProtection="1">
      <alignment horizontal="center" vertical="center"/>
      <protection locked="0"/>
    </xf>
    <xf numFmtId="0" fontId="26" fillId="0" borderId="0" xfId="1" applyFont="1" applyAlignment="1" applyProtection="1">
      <alignment horizontal="center" vertical="center"/>
      <protection locked="0"/>
    </xf>
    <xf numFmtId="4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7" fillId="2" borderId="1" xfId="1" applyNumberFormat="1" applyFont="1" applyFill="1" applyBorder="1" applyAlignment="1" applyProtection="1">
      <alignment horizontal="center" vertical="center"/>
      <protection locked="0"/>
    </xf>
    <xf numFmtId="3" fontId="26" fillId="6" borderId="0" xfId="1" applyNumberFormat="1" applyFont="1" applyFill="1" applyAlignment="1" applyProtection="1">
      <alignment horizontal="center" vertical="center"/>
      <protection locked="0"/>
    </xf>
    <xf numFmtId="3" fontId="26" fillId="0" borderId="0" xfId="1" applyNumberFormat="1" applyFont="1" applyAlignment="1" applyProtection="1">
      <alignment horizontal="center" vertical="center"/>
      <protection locked="0"/>
    </xf>
    <xf numFmtId="0" fontId="26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4" fontId="26" fillId="0" borderId="1" xfId="2" applyNumberFormat="1" applyFont="1" applyFill="1" applyBorder="1" applyAlignment="1" applyProtection="1">
      <alignment horizontal="right" vertical="center"/>
      <protection locked="0"/>
    </xf>
    <xf numFmtId="0" fontId="26" fillId="0" borderId="1" xfId="1" applyFont="1" applyFill="1" applyBorder="1" applyAlignment="1" applyProtection="1">
      <alignment horizontal="left" vertical="center" wrapText="1" indent="4"/>
    </xf>
    <xf numFmtId="0" fontId="26" fillId="2" borderId="1" xfId="1" applyFont="1" applyFill="1" applyBorder="1" applyAlignment="1" applyProtection="1">
      <alignment horizontal="left" vertical="center" wrapText="1" indent="3"/>
    </xf>
    <xf numFmtId="4" fontId="26" fillId="0" borderId="0" xfId="1" applyNumberFormat="1" applyFont="1" applyAlignment="1" applyProtection="1">
      <alignment horizontal="center" vertical="center"/>
      <protection locked="0"/>
    </xf>
    <xf numFmtId="4" fontId="7" fillId="2" borderId="1" xfId="1" applyNumberFormat="1" applyFont="1" applyFill="1" applyBorder="1" applyAlignment="1" applyProtection="1">
      <alignment horizontal="center" vertical="center"/>
      <protection locked="0"/>
    </xf>
    <xf numFmtId="0" fontId="7" fillId="0" borderId="1" xfId="2" applyFont="1" applyFill="1" applyBorder="1" applyAlignment="1" applyProtection="1">
      <alignment horizontal="left" vertical="top" indent="1"/>
    </xf>
    <xf numFmtId="0" fontId="7" fillId="5" borderId="1" xfId="0" applyFont="1" applyFill="1" applyBorder="1" applyProtection="1"/>
    <xf numFmtId="0" fontId="26" fillId="0" borderId="1" xfId="2" applyFont="1" applyFill="1" applyBorder="1" applyAlignment="1" applyProtection="1">
      <alignment horizontal="left" vertical="center" wrapText="1" indent="2"/>
    </xf>
    <xf numFmtId="0" fontId="26" fillId="5" borderId="1" xfId="0" applyFont="1" applyFill="1" applyBorder="1" applyAlignment="1" applyProtection="1">
      <alignment horizontal="center"/>
    </xf>
    <xf numFmtId="0" fontId="26" fillId="6" borderId="0" xfId="0" applyFont="1" applyFill="1" applyProtection="1">
      <protection locked="0"/>
    </xf>
    <xf numFmtId="0" fontId="26" fillId="0" borderId="1" xfId="1" applyFont="1" applyFill="1" applyBorder="1" applyAlignment="1" applyProtection="1">
      <alignment horizontal="left" vertical="center" wrapText="1" indent="1"/>
    </xf>
    <xf numFmtId="0" fontId="26" fillId="0" borderId="5" xfId="0" applyFont="1" applyFill="1" applyBorder="1" applyAlignment="1" applyProtection="1">
      <alignment horizontal="left" vertical="center" indent="1"/>
    </xf>
    <xf numFmtId="0" fontId="26" fillId="0" borderId="4" xfId="0" applyFont="1" applyBorder="1" applyProtection="1">
      <protection locked="0"/>
    </xf>
    <xf numFmtId="0" fontId="26" fillId="5" borderId="2" xfId="0" applyFont="1" applyFill="1" applyBorder="1" applyAlignment="1" applyProtection="1">
      <alignment horizontal="center"/>
    </xf>
    <xf numFmtId="0" fontId="26" fillId="0" borderId="1" xfId="0" applyFont="1" applyBorder="1" applyProtection="1">
      <protection locked="0"/>
    </xf>
    <xf numFmtId="0" fontId="26" fillId="0" borderId="1" xfId="0" applyFont="1" applyFill="1" applyBorder="1" applyAlignment="1" applyProtection="1">
      <alignment horizontal="center"/>
    </xf>
    <xf numFmtId="0" fontId="7" fillId="0" borderId="0" xfId="0" applyFont="1" applyAlignment="1" applyProtection="1">
      <alignment horizontal="left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0" fontId="26" fillId="0" borderId="0" xfId="0" applyFont="1"/>
    <xf numFmtId="0" fontId="26" fillId="0" borderId="0" xfId="0" applyFont="1" applyBorder="1" applyProtection="1">
      <protection locked="0"/>
    </xf>
    <xf numFmtId="0" fontId="7" fillId="0" borderId="0" xfId="0" applyFont="1"/>
    <xf numFmtId="4" fontId="7" fillId="5" borderId="1" xfId="1" applyNumberFormat="1" applyFont="1" applyFill="1" applyBorder="1" applyAlignment="1" applyProtection="1">
      <alignment horizontal="right" vertical="center" wrapText="1"/>
    </xf>
    <xf numFmtId="0" fontId="26" fillId="5" borderId="0" xfId="3" applyFont="1" applyFill="1" applyProtection="1"/>
    <xf numFmtId="0" fontId="26" fillId="5" borderId="0" xfId="3" applyFont="1" applyFill="1" applyProtection="1">
      <protection locked="0"/>
    </xf>
    <xf numFmtId="0" fontId="26" fillId="0" borderId="0" xfId="3" applyFont="1" applyProtection="1">
      <protection locked="0"/>
    </xf>
    <xf numFmtId="0" fontId="26" fillId="5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left"/>
    </xf>
    <xf numFmtId="0" fontId="26" fillId="0" borderId="0" xfId="0" applyFont="1" applyFill="1" applyBorder="1" applyProtection="1">
      <protection locked="0"/>
    </xf>
    <xf numFmtId="0" fontId="26" fillId="0" borderId="0" xfId="0" applyFont="1" applyFill="1" applyProtection="1"/>
    <xf numFmtId="0" fontId="26" fillId="5" borderId="0" xfId="1" applyFont="1" applyFill="1" applyProtection="1">
      <protection locked="0"/>
    </xf>
    <xf numFmtId="3" fontId="7" fillId="5" borderId="1" xfId="1" applyNumberFormat="1" applyFont="1" applyFill="1" applyBorder="1" applyAlignment="1" applyProtection="1">
      <alignment horizontal="left" vertical="center" wrapText="1"/>
    </xf>
    <xf numFmtId="0" fontId="7" fillId="2" borderId="1" xfId="1" applyFont="1" applyFill="1" applyBorder="1" applyAlignment="1" applyProtection="1">
      <alignment horizontal="left" vertical="center" wrapText="1"/>
    </xf>
    <xf numFmtId="0" fontId="31" fillId="5" borderId="0" xfId="1" applyFont="1" applyFill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left" vertical="center" wrapText="1" indent="1"/>
    </xf>
    <xf numFmtId="0" fontId="26" fillId="2" borderId="1" xfId="1" applyFont="1" applyFill="1" applyBorder="1" applyAlignment="1" applyProtection="1">
      <alignment horizontal="left" vertical="center" wrapText="1" indent="2"/>
    </xf>
    <xf numFmtId="3" fontId="26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33" fillId="0" borderId="0" xfId="3" applyFont="1" applyProtection="1">
      <protection locked="0"/>
    </xf>
    <xf numFmtId="0" fontId="26" fillId="2" borderId="1" xfId="1" applyFont="1" applyFill="1" applyBorder="1" applyAlignment="1" applyProtection="1">
      <alignment horizontal="left" vertical="center" wrapText="1" indent="4"/>
    </xf>
    <xf numFmtId="0" fontId="26" fillId="0" borderId="5" xfId="2" applyFont="1" applyFill="1" applyBorder="1" applyAlignment="1" applyProtection="1">
      <alignment horizontal="left" vertical="center" wrapText="1" indent="2"/>
    </xf>
    <xf numFmtId="0" fontId="7" fillId="2" borderId="5" xfId="1" applyFont="1" applyFill="1" applyBorder="1" applyAlignment="1" applyProtection="1">
      <alignment horizontal="left" vertical="center" wrapText="1"/>
    </xf>
    <xf numFmtId="0" fontId="26" fillId="2" borderId="1" xfId="1" applyFont="1" applyFill="1" applyBorder="1" applyAlignment="1" applyProtection="1">
      <alignment horizontal="left" vertical="center" wrapText="1" indent="1"/>
    </xf>
    <xf numFmtId="0" fontId="26" fillId="0" borderId="5" xfId="3" applyFont="1" applyBorder="1" applyAlignment="1" applyProtection="1">
      <alignment horizontal="left" vertical="center" indent="1"/>
    </xf>
    <xf numFmtId="0" fontId="7" fillId="0" borderId="5" xfId="1" applyFont="1" applyFill="1" applyBorder="1" applyAlignment="1" applyProtection="1">
      <alignment horizontal="left" vertical="center" wrapText="1"/>
    </xf>
    <xf numFmtId="0" fontId="26" fillId="5" borderId="0" xfId="0" applyFont="1" applyFill="1" applyProtection="1">
      <protection locked="0"/>
    </xf>
    <xf numFmtId="0" fontId="7" fillId="2" borderId="1" xfId="1" applyFont="1" applyFill="1" applyBorder="1" applyAlignment="1" applyProtection="1">
      <alignment vertical="center" wrapText="1"/>
    </xf>
    <xf numFmtId="0" fontId="26" fillId="0" borderId="0" xfId="0" applyFont="1" applyAlignment="1" applyProtection="1">
      <alignment horizontal="right"/>
      <protection locked="0"/>
    </xf>
    <xf numFmtId="4" fontId="26" fillId="0" borderId="0" xfId="3" applyNumberFormat="1" applyFont="1" applyProtection="1">
      <protection locked="0"/>
    </xf>
    <xf numFmtId="0" fontId="7" fillId="0" borderId="1" xfId="0" applyFont="1" applyFill="1" applyBorder="1" applyProtection="1">
      <protection locked="0"/>
    </xf>
    <xf numFmtId="0" fontId="26" fillId="0" borderId="0" xfId="0" applyFont="1" applyAlignment="1" applyProtection="1">
      <alignment horizontal="left"/>
      <protection locked="0"/>
    </xf>
    <xf numFmtId="4" fontId="7" fillId="5" borderId="1" xfId="0" applyNumberFormat="1" applyFont="1" applyFill="1" applyBorder="1" applyProtection="1"/>
    <xf numFmtId="4" fontId="26" fillId="5" borderId="1" xfId="1" applyNumberFormat="1" applyFont="1" applyFill="1" applyBorder="1" applyAlignment="1" applyProtection="1">
      <alignment horizontal="right" vertical="center" wrapText="1"/>
    </xf>
    <xf numFmtId="4" fontId="16" fillId="5" borderId="1" xfId="1" applyNumberFormat="1" applyFont="1" applyFill="1" applyBorder="1" applyAlignment="1" applyProtection="1">
      <alignment horizontal="right" vertical="center"/>
    </xf>
    <xf numFmtId="4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20" fillId="5" borderId="0" xfId="2" applyFont="1" applyFill="1" applyBorder="1" applyAlignment="1" applyProtection="1">
      <alignment horizontal="center" vertical="top" wrapText="1"/>
    </xf>
    <xf numFmtId="2" fontId="34" fillId="5" borderId="1" xfId="2" applyNumberFormat="1" applyFont="1" applyFill="1" applyBorder="1" applyAlignment="1" applyProtection="1">
      <alignment horizontal="center" vertical="top" wrapText="1"/>
    </xf>
    <xf numFmtId="0" fontId="26" fillId="5" borderId="0" xfId="1" applyFont="1" applyFill="1" applyBorder="1" applyAlignment="1" applyProtection="1">
      <alignment horizontal="center" vertical="center"/>
      <protection locked="0"/>
    </xf>
    <xf numFmtId="0" fontId="26" fillId="2" borderId="0" xfId="0" applyFont="1" applyFill="1" applyProtection="1">
      <protection locked="0"/>
    </xf>
    <xf numFmtId="0" fontId="26" fillId="5" borderId="0" xfId="1" applyFont="1" applyFill="1" applyBorder="1" applyAlignment="1" applyProtection="1">
      <alignment horizontal="right" vertical="center"/>
    </xf>
    <xf numFmtId="0" fontId="26" fillId="5" borderId="0" xfId="0" applyFont="1" applyFill="1" applyBorder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26" fillId="2" borderId="0" xfId="0" applyFont="1" applyFill="1" applyBorder="1" applyProtection="1">
      <protection locked="0"/>
    </xf>
    <xf numFmtId="0" fontId="7" fillId="5" borderId="0" xfId="0" applyFont="1" applyFill="1" applyAlignment="1" applyProtection="1"/>
    <xf numFmtId="0" fontId="26" fillId="5" borderId="0" xfId="0" applyFont="1" applyFill="1" applyAlignment="1" applyProtection="1"/>
    <xf numFmtId="0" fontId="26" fillId="5" borderId="0" xfId="0" applyFont="1" applyFill="1" applyBorder="1" applyAlignment="1" applyProtection="1"/>
    <xf numFmtId="0" fontId="7" fillId="2" borderId="0" xfId="0" applyFont="1" applyFill="1" applyBorder="1" applyAlignment="1" applyProtection="1"/>
    <xf numFmtId="0" fontId="26" fillId="2" borderId="0" xfId="0" applyFont="1" applyFill="1" applyAlignment="1" applyProtection="1">
      <protection locked="0"/>
    </xf>
    <xf numFmtId="0" fontId="26" fillId="5" borderId="0" xfId="1" applyFont="1" applyFill="1" applyAlignment="1" applyProtection="1">
      <alignment horizontal="center" vertical="center"/>
    </xf>
    <xf numFmtId="3" fontId="26" fillId="0" borderId="1" xfId="2" applyNumberFormat="1" applyFont="1" applyFill="1" applyBorder="1" applyAlignment="1" applyProtection="1">
      <alignment horizontal="left" vertical="top"/>
      <protection locked="0"/>
    </xf>
    <xf numFmtId="4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3" fontId="32" fillId="0" borderId="0" xfId="0" applyNumberFormat="1" applyFont="1" applyAlignment="1" applyProtection="1">
      <alignment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4" fontId="26" fillId="0" borderId="1" xfId="2" applyNumberFormat="1" applyFont="1" applyFill="1" applyBorder="1" applyAlignment="1" applyProtection="1">
      <alignment horizontal="left" vertical="center"/>
      <protection locked="0"/>
    </xf>
    <xf numFmtId="3" fontId="7" fillId="2" borderId="1" xfId="1" applyNumberFormat="1" applyFont="1" applyFill="1" applyBorder="1" applyAlignment="1" applyProtection="1">
      <alignment horizontal="left" vertical="center" wrapText="1"/>
      <protection locked="0"/>
    </xf>
    <xf numFmtId="4" fontId="26" fillId="5" borderId="1" xfId="1" applyNumberFormat="1" applyFont="1" applyFill="1" applyBorder="1" applyAlignment="1" applyProtection="1">
      <alignment horizontal="right" vertical="center" wrapText="1"/>
      <protection locked="0"/>
    </xf>
    <xf numFmtId="4" fontId="7" fillId="2" borderId="1" xfId="1" applyNumberFormat="1" applyFont="1" applyFill="1" applyBorder="1" applyAlignment="1" applyProtection="1">
      <alignment horizontal="left" vertical="center" wrapText="1"/>
      <protection locked="0"/>
    </xf>
    <xf numFmtId="4" fontId="7" fillId="5" borderId="1" xfId="1" applyNumberFormat="1" applyFont="1" applyFill="1" applyBorder="1" applyAlignment="1" applyProtection="1">
      <alignment horizontal="right" vertical="center"/>
    </xf>
    <xf numFmtId="0" fontId="26" fillId="5" borderId="0" xfId="1" applyFont="1" applyFill="1" applyAlignment="1" applyProtection="1">
      <alignment horizontal="center" vertical="center"/>
    </xf>
    <xf numFmtId="0" fontId="13" fillId="0" borderId="21" xfId="8" applyFont="1" applyBorder="1" applyAlignment="1" applyProtection="1">
      <alignment horizontal="center"/>
      <protection locked="0"/>
    </xf>
    <xf numFmtId="49" fontId="13" fillId="0" borderId="1" xfId="8" applyNumberFormat="1" applyFont="1" applyBorder="1" applyProtection="1">
      <protection locked="0"/>
    </xf>
    <xf numFmtId="0" fontId="13" fillId="0" borderId="22" xfId="8" applyFont="1" applyBorder="1" applyAlignment="1" applyProtection="1">
      <alignment wrapText="1"/>
      <protection locked="0"/>
    </xf>
    <xf numFmtId="0" fontId="13" fillId="4" borderId="1" xfId="8" applyFont="1" applyFill="1" applyBorder="1" applyAlignment="1" applyProtection="1">
      <alignment wrapText="1"/>
      <protection locked="0"/>
    </xf>
    <xf numFmtId="0" fontId="13" fillId="4" borderId="1" xfId="8" applyFont="1" applyFill="1" applyBorder="1" applyProtection="1">
      <protection locked="0"/>
    </xf>
    <xf numFmtId="0" fontId="21" fillId="0" borderId="0" xfId="8" applyFont="1" applyProtection="1">
      <protection locked="0"/>
    </xf>
    <xf numFmtId="0" fontId="13" fillId="0" borderId="1" xfId="8" applyFont="1" applyBorder="1" applyAlignment="1" applyProtection="1">
      <alignment wrapText="1"/>
      <protection locked="0"/>
    </xf>
    <xf numFmtId="0" fontId="13" fillId="0" borderId="35" xfId="8" applyFont="1" applyBorder="1" applyProtection="1">
      <protection locked="0"/>
    </xf>
    <xf numFmtId="0" fontId="13" fillId="0" borderId="34" xfId="8" applyFont="1" applyBorder="1" applyAlignment="1" applyProtection="1">
      <alignment wrapText="1"/>
      <protection locked="0"/>
    </xf>
    <xf numFmtId="0" fontId="13" fillId="0" borderId="33" xfId="8" applyFont="1" applyBorder="1" applyAlignment="1" applyProtection="1">
      <alignment wrapText="1"/>
      <protection locked="0"/>
    </xf>
    <xf numFmtId="0" fontId="13" fillId="4" borderId="34" xfId="8" applyFont="1" applyFill="1" applyBorder="1" applyAlignment="1" applyProtection="1">
      <alignment wrapText="1"/>
      <protection locked="0"/>
    </xf>
    <xf numFmtId="0" fontId="13" fillId="4" borderId="33" xfId="8" applyFont="1" applyFill="1" applyBorder="1" applyAlignment="1" applyProtection="1">
      <alignment wrapText="1"/>
      <protection locked="0"/>
    </xf>
    <xf numFmtId="0" fontId="13" fillId="4" borderId="33" xfId="8" applyFont="1" applyFill="1" applyBorder="1" applyProtection="1">
      <protection locked="0"/>
    </xf>
    <xf numFmtId="0" fontId="13" fillId="0" borderId="36" xfId="8" applyFont="1" applyBorder="1" applyAlignment="1" applyProtection="1">
      <alignment wrapText="1"/>
      <protection locked="0"/>
    </xf>
    <xf numFmtId="0" fontId="13" fillId="0" borderId="24" xfId="8" applyFont="1" applyBorder="1" applyAlignment="1" applyProtection="1">
      <alignment wrapText="1"/>
      <protection locked="0"/>
    </xf>
    <xf numFmtId="0" fontId="13" fillId="0" borderId="25" xfId="8" applyFont="1" applyBorder="1" applyProtection="1">
      <protection locked="0"/>
    </xf>
    <xf numFmtId="0" fontId="13" fillId="0" borderId="23" xfId="8" applyFont="1" applyBorder="1" applyAlignment="1" applyProtection="1">
      <alignment wrapText="1"/>
      <protection locked="0"/>
    </xf>
    <xf numFmtId="49" fontId="13" fillId="0" borderId="24" xfId="8" applyNumberFormat="1" applyFont="1" applyBorder="1" applyProtection="1">
      <protection locked="0"/>
    </xf>
    <xf numFmtId="0" fontId="13" fillId="4" borderId="23" xfId="8" applyFont="1" applyFill="1" applyBorder="1" applyAlignment="1" applyProtection="1">
      <alignment wrapText="1"/>
      <protection locked="0"/>
    </xf>
    <xf numFmtId="0" fontId="13" fillId="4" borderId="24" xfId="8" applyFont="1" applyFill="1" applyBorder="1" applyAlignment="1" applyProtection="1">
      <alignment wrapText="1"/>
      <protection locked="0"/>
    </xf>
    <xf numFmtId="0" fontId="13" fillId="4" borderId="24" xfId="8" applyFont="1" applyFill="1" applyBorder="1" applyProtection="1">
      <protection locked="0"/>
    </xf>
    <xf numFmtId="0" fontId="26" fillId="5" borderId="0" xfId="1" applyFont="1" applyFill="1" applyBorder="1" applyAlignment="1" applyProtection="1">
      <alignment horizontal="left" vertical="center"/>
    </xf>
    <xf numFmtId="0" fontId="7" fillId="0" borderId="0" xfId="0" applyFont="1" applyBorder="1" applyProtection="1">
      <protection locked="0"/>
    </xf>
    <xf numFmtId="0" fontId="26" fillId="5" borderId="1" xfId="0" applyFont="1" applyFill="1" applyBorder="1" applyProtection="1"/>
    <xf numFmtId="0" fontId="26" fillId="5" borderId="1" xfId="0" applyFont="1" applyFill="1" applyBorder="1" applyProtection="1">
      <protection locked="0"/>
    </xf>
    <xf numFmtId="0" fontId="26" fillId="0" borderId="0" xfId="0" applyFont="1" applyFill="1" applyProtection="1">
      <protection locked="0"/>
    </xf>
    <xf numFmtId="0" fontId="26" fillId="0" borderId="0" xfId="0" applyFont="1" applyFill="1" applyAlignment="1" applyProtection="1">
      <alignment horizontal="center" vertical="center"/>
      <protection locked="0"/>
    </xf>
    <xf numFmtId="0" fontId="26" fillId="0" borderId="0" xfId="0" applyFont="1" applyProtection="1"/>
    <xf numFmtId="0" fontId="26" fillId="0" borderId="0" xfId="0" applyFont="1" applyFill="1"/>
    <xf numFmtId="49" fontId="26" fillId="0" borderId="1" xfId="2" applyNumberFormat="1" applyFont="1" applyFill="1" applyBorder="1" applyAlignment="1" applyProtection="1">
      <alignment horizontal="left" vertical="center"/>
      <protection locked="0"/>
    </xf>
    <xf numFmtId="3" fontId="26" fillId="5" borderId="1" xfId="1" applyNumberFormat="1" applyFont="1" applyFill="1" applyBorder="1" applyAlignment="1" applyProtection="1">
      <alignment horizontal="left" vertical="center" wrapText="1"/>
      <protection locked="0"/>
    </xf>
    <xf numFmtId="4" fontId="26" fillId="5" borderId="1" xfId="1" applyNumberFormat="1" applyFont="1" applyFill="1" applyBorder="1" applyAlignment="1" applyProtection="1">
      <alignment horizontal="right" vertical="center"/>
      <protection locked="0"/>
    </xf>
    <xf numFmtId="4" fontId="26" fillId="5" borderId="1" xfId="0" applyNumberFormat="1" applyFont="1" applyFill="1" applyBorder="1" applyProtection="1"/>
    <xf numFmtId="0" fontId="26" fillId="2" borderId="0" xfId="0" applyFont="1" applyFill="1"/>
    <xf numFmtId="0" fontId="7" fillId="2" borderId="0" xfId="0" applyFont="1" applyFill="1" applyProtection="1">
      <protection locked="0"/>
    </xf>
    <xf numFmtId="0" fontId="7" fillId="2" borderId="0" xfId="0" applyFont="1" applyFill="1"/>
    <xf numFmtId="3" fontId="37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6" fillId="2" borderId="1" xfId="1" applyNumberFormat="1" applyFont="1" applyFill="1" applyBorder="1" applyAlignment="1" applyProtection="1">
      <alignment horizontal="left" vertical="center" wrapText="1"/>
      <protection locked="0"/>
    </xf>
    <xf numFmtId="3" fontId="26" fillId="2" borderId="1" xfId="1" applyNumberFormat="1" applyFont="1" applyFill="1" applyBorder="1" applyAlignment="1" applyProtection="1">
      <alignment horizontal="left" vertical="center" wrapText="1"/>
      <protection locked="0"/>
    </xf>
    <xf numFmtId="4" fontId="26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6" fillId="2" borderId="1" xfId="1" applyNumberFormat="1" applyFont="1" applyFill="1" applyBorder="1" applyAlignment="1" applyProtection="1">
      <alignment horizontal="left" vertical="center"/>
      <protection locked="0"/>
    </xf>
    <xf numFmtId="14" fontId="21" fillId="0" borderId="2" xfId="8" applyNumberFormat="1" applyFont="1" applyBorder="1" applyAlignment="1" applyProtection="1">
      <alignment wrapText="1"/>
      <protection locked="0"/>
    </xf>
    <xf numFmtId="1" fontId="35" fillId="0" borderId="6" xfId="2" applyNumberFormat="1" applyFont="1" applyFill="1" applyBorder="1" applyAlignment="1" applyProtection="1">
      <alignment horizontal="left" vertical="top" wrapText="1"/>
      <protection locked="0"/>
    </xf>
    <xf numFmtId="1" fontId="19" fillId="5" borderId="6" xfId="2" applyNumberFormat="1" applyFont="1" applyFill="1" applyBorder="1" applyAlignment="1" applyProtection="1">
      <alignment horizontal="right" vertical="top" wrapText="1"/>
      <protection locked="0"/>
    </xf>
    <xf numFmtId="2" fontId="19" fillId="5" borderId="6" xfId="2" applyNumberFormat="1" applyFont="1" applyFill="1" applyBorder="1" applyAlignment="1" applyProtection="1">
      <alignment horizontal="right" vertical="top" wrapText="1"/>
      <protection locked="0"/>
    </xf>
    <xf numFmtId="2" fontId="18" fillId="0" borderId="7" xfId="2" applyNumberFormat="1" applyFont="1" applyFill="1" applyBorder="1" applyAlignment="1" applyProtection="1">
      <alignment horizontal="left" vertical="top" wrapText="1"/>
      <protection locked="0"/>
    </xf>
    <xf numFmtId="1" fontId="35" fillId="0" borderId="7" xfId="2" applyNumberFormat="1" applyFont="1" applyFill="1" applyBorder="1" applyAlignment="1" applyProtection="1">
      <alignment horizontal="left" vertical="top" wrapText="1"/>
      <protection locked="0"/>
    </xf>
    <xf numFmtId="1" fontId="35" fillId="0" borderId="9" xfId="2" applyNumberFormat="1" applyFont="1" applyFill="1" applyBorder="1" applyAlignment="1" applyProtection="1">
      <alignment horizontal="left" vertical="top" wrapText="1"/>
      <protection locked="0"/>
    </xf>
    <xf numFmtId="0" fontId="26" fillId="5" borderId="0" xfId="1" applyFont="1" applyFill="1" applyAlignment="1" applyProtection="1">
      <alignment wrapText="1"/>
    </xf>
    <xf numFmtId="0" fontId="26" fillId="5" borderId="0" xfId="3" applyFont="1" applyFill="1" applyAlignment="1" applyProtection="1">
      <alignment horizontal="center" vertical="center"/>
      <protection locked="0"/>
    </xf>
    <xf numFmtId="0" fontId="26" fillId="5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horizontal="left"/>
      <protection locked="0"/>
    </xf>
    <xf numFmtId="0" fontId="38" fillId="5" borderId="0" xfId="3" applyFont="1" applyFill="1" applyAlignment="1" applyProtection="1">
      <alignment horizontal="center" vertical="center" wrapText="1"/>
    </xf>
    <xf numFmtId="0" fontId="38" fillId="0" borderId="0" xfId="3" applyFont="1" applyAlignment="1" applyProtection="1">
      <alignment horizontal="center" vertical="center"/>
      <protection locked="0"/>
    </xf>
    <xf numFmtId="0" fontId="26" fillId="0" borderId="0" xfId="1" applyFont="1" applyBorder="1" applyAlignment="1" applyProtection="1">
      <alignment horizontal="center" vertical="center"/>
      <protection locked="0"/>
    </xf>
    <xf numFmtId="0" fontId="26" fillId="0" borderId="1" xfId="0" applyFont="1" applyFill="1" applyBorder="1" applyAlignment="1" applyProtection="1">
      <alignment horizontal="left" vertical="center" wrapText="1" indent="1"/>
    </xf>
    <xf numFmtId="0" fontId="26" fillId="0" borderId="0" xfId="0" applyFont="1" applyAlignment="1" applyProtection="1">
      <alignment wrapText="1"/>
      <protection locked="0"/>
    </xf>
    <xf numFmtId="0" fontId="26" fillId="0" borderId="0" xfId="3" applyFont="1" applyAlignment="1" applyProtection="1">
      <alignment wrapText="1"/>
      <protection locked="0"/>
    </xf>
    <xf numFmtId="0" fontId="26" fillId="0" borderId="0" xfId="3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0" applyFont="1" applyAlignment="1">
      <alignment wrapText="1"/>
    </xf>
    <xf numFmtId="0" fontId="26" fillId="0" borderId="0" xfId="0" applyFont="1" applyAlignment="1">
      <alignment wrapText="1"/>
    </xf>
    <xf numFmtId="4" fontId="26" fillId="0" borderId="0" xfId="1" applyNumberFormat="1" applyFont="1" applyAlignment="1" applyProtection="1">
      <alignment horizontal="center" vertical="center" wrapText="1"/>
      <protection locked="0"/>
    </xf>
    <xf numFmtId="3" fontId="26" fillId="2" borderId="1" xfId="1" applyNumberFormat="1" applyFont="1" applyFill="1" applyBorder="1" applyAlignment="1" applyProtection="1">
      <alignment horizontal="left" vertical="center"/>
      <protection locked="0"/>
    </xf>
    <xf numFmtId="4" fontId="31" fillId="0" borderId="0" xfId="1" applyNumberFormat="1" applyFont="1" applyAlignment="1" applyProtection="1">
      <alignment horizontal="center" vertical="center" wrapText="1"/>
      <protection locked="0"/>
    </xf>
    <xf numFmtId="0" fontId="26" fillId="0" borderId="0" xfId="3" applyFont="1" applyAlignment="1" applyProtection="1">
      <protection locked="0"/>
    </xf>
    <xf numFmtId="0" fontId="26" fillId="0" borderId="1" xfId="1" applyNumberFormat="1" applyFont="1" applyFill="1" applyBorder="1" applyAlignment="1" applyProtection="1">
      <alignment horizontal="left" vertical="center" wrapText="1" indent="1"/>
    </xf>
    <xf numFmtId="4" fontId="7" fillId="6" borderId="0" xfId="1" applyNumberFormat="1" applyFont="1" applyFill="1" applyAlignment="1" applyProtection="1">
      <alignment horizontal="center" vertical="center"/>
      <protection locked="0"/>
    </xf>
    <xf numFmtId="2" fontId="12" fillId="0" borderId="1" xfId="0" applyNumberFormat="1" applyFont="1" applyBorder="1" applyProtection="1">
      <protection locked="0"/>
    </xf>
    <xf numFmtId="2" fontId="16" fillId="5" borderId="1" xfId="0" applyNumberFormat="1" applyFont="1" applyFill="1" applyBorder="1" applyProtection="1"/>
    <xf numFmtId="14" fontId="21" fillId="0" borderId="2" xfId="5" applyNumberFormat="1" applyFont="1" applyBorder="1" applyAlignment="1" applyProtection="1">
      <alignment vertical="center" wrapText="1"/>
      <protection locked="0"/>
    </xf>
    <xf numFmtId="4" fontId="7" fillId="5" borderId="0" xfId="1" applyNumberFormat="1" applyFont="1" applyFill="1" applyBorder="1" applyAlignment="1" applyProtection="1">
      <alignment horizontal="right" vertical="center"/>
    </xf>
    <xf numFmtId="2" fontId="12" fillId="0" borderId="0" xfId="0" applyNumberFormat="1" applyFont="1" applyProtection="1">
      <protection locked="0"/>
    </xf>
    <xf numFmtId="0" fontId="26" fillId="0" borderId="1" xfId="2" applyFont="1" applyFill="1" applyBorder="1" applyAlignment="1" applyProtection="1">
      <alignment horizontal="left" vertical="center"/>
      <protection locked="0"/>
    </xf>
    <xf numFmtId="0" fontId="12" fillId="5" borderId="1" xfId="4" applyFont="1" applyFill="1" applyBorder="1" applyAlignment="1" applyProtection="1">
      <alignment vertical="center" wrapText="1"/>
    </xf>
    <xf numFmtId="0" fontId="12" fillId="0" borderId="0" xfId="0" applyFont="1" applyBorder="1" applyAlignment="1" applyProtection="1">
      <alignment horizontal="right"/>
      <protection locked="0"/>
    </xf>
    <xf numFmtId="165" fontId="26" fillId="6" borderId="0" xfId="1" applyNumberFormat="1" applyFont="1" applyFill="1" applyAlignment="1" applyProtection="1">
      <alignment horizontal="center" vertical="center"/>
      <protection locked="0"/>
    </xf>
    <xf numFmtId="0" fontId="12" fillId="0" borderId="1" xfId="0" applyFont="1" applyFill="1" applyBorder="1" applyProtection="1">
      <protection locked="0"/>
    </xf>
    <xf numFmtId="3" fontId="1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7" fillId="0" borderId="1" xfId="1" applyFont="1" applyFill="1" applyBorder="1" applyAlignment="1" applyProtection="1">
      <alignment horizontal="left" vertical="center" wrapText="1" indent="1"/>
    </xf>
    <xf numFmtId="17" fontId="26" fillId="0" borderId="1" xfId="1" applyNumberFormat="1" applyFont="1" applyFill="1" applyBorder="1" applyAlignment="1" applyProtection="1">
      <alignment horizontal="left" vertical="center" wrapText="1" indent="1"/>
    </xf>
    <xf numFmtId="0" fontId="26" fillId="5" borderId="0" xfId="1" applyFont="1" applyFill="1" applyAlignment="1" applyProtection="1">
      <alignment horizontal="center" vertical="center"/>
    </xf>
    <xf numFmtId="14" fontId="13" fillId="0" borderId="1" xfId="8" applyNumberFormat="1" applyFont="1" applyBorder="1" applyAlignment="1" applyProtection="1">
      <alignment wrapText="1"/>
      <protection locked="0"/>
    </xf>
    <xf numFmtId="0" fontId="40" fillId="0" borderId="0" xfId="0" applyFont="1" applyAlignment="1" applyProtection="1">
      <alignment vertical="center"/>
      <protection locked="0"/>
    </xf>
    <xf numFmtId="0" fontId="39" fillId="0" borderId="0" xfId="1" applyFont="1" applyAlignment="1" applyProtection="1">
      <alignment horizontal="center" vertical="center"/>
      <protection locked="0"/>
    </xf>
    <xf numFmtId="3" fontId="39" fillId="0" borderId="0" xfId="1" applyNumberFormat="1" applyFont="1" applyAlignment="1" applyProtection="1">
      <alignment horizontal="center" vertical="center"/>
      <protection locked="0"/>
    </xf>
    <xf numFmtId="0" fontId="39" fillId="0" borderId="5" xfId="1" applyFont="1" applyBorder="1" applyAlignment="1" applyProtection="1">
      <alignment horizontal="center" vertical="center"/>
      <protection locked="0"/>
    </xf>
    <xf numFmtId="0" fontId="40" fillId="6" borderId="0" xfId="0" applyFont="1" applyFill="1" applyAlignment="1" applyProtection="1">
      <alignment vertical="center"/>
      <protection locked="0"/>
    </xf>
    <xf numFmtId="0" fontId="13" fillId="0" borderId="37" xfId="8" applyFont="1" applyBorder="1" applyAlignment="1" applyProtection="1">
      <alignment wrapText="1"/>
      <protection locked="0"/>
    </xf>
    <xf numFmtId="0" fontId="13" fillId="4" borderId="38" xfId="8" applyFont="1" applyFill="1" applyBorder="1" applyAlignment="1" applyProtection="1">
      <alignment wrapText="1"/>
      <protection locked="0"/>
    </xf>
    <xf numFmtId="0" fontId="13" fillId="4" borderId="31" xfId="8" applyFont="1" applyFill="1" applyBorder="1" applyAlignment="1" applyProtection="1">
      <alignment wrapText="1"/>
      <protection locked="0"/>
    </xf>
    <xf numFmtId="0" fontId="13" fillId="4" borderId="31" xfId="8" applyFont="1" applyFill="1" applyBorder="1" applyProtection="1">
      <protection locked="0"/>
    </xf>
    <xf numFmtId="0" fontId="21" fillId="0" borderId="1" xfId="8" applyFont="1" applyBorder="1" applyProtection="1">
      <protection locked="0"/>
    </xf>
    <xf numFmtId="49" fontId="41" fillId="0" borderId="39" xfId="0" applyNumberFormat="1" applyFont="1" applyBorder="1" applyAlignment="1">
      <alignment horizontal="left" wrapText="1"/>
    </xf>
    <xf numFmtId="0" fontId="21" fillId="0" borderId="18" xfId="9" applyFont="1" applyBorder="1" applyAlignment="1" applyProtection="1">
      <alignment horizontal="center"/>
      <protection locked="0"/>
    </xf>
    <xf numFmtId="14" fontId="21" fillId="0" borderId="2" xfId="9" applyNumberFormat="1" applyFont="1" applyBorder="1" applyAlignment="1" applyProtection="1">
      <alignment horizontal="center" wrapText="1"/>
      <protection locked="0"/>
    </xf>
    <xf numFmtId="0" fontId="21" fillId="0" borderId="2" xfId="9" applyFont="1" applyBorder="1" applyAlignment="1" applyProtection="1">
      <alignment wrapText="1"/>
      <protection locked="0"/>
    </xf>
    <xf numFmtId="0" fontId="41" fillId="0" borderId="39" xfId="0" applyNumberFormat="1" applyFont="1" applyBorder="1" applyAlignment="1">
      <alignment horizontal="left" wrapText="1"/>
    </xf>
    <xf numFmtId="0" fontId="21" fillId="0" borderId="20" xfId="9" applyFont="1" applyBorder="1" applyAlignment="1" applyProtection="1">
      <alignment wrapText="1"/>
      <protection locked="0"/>
    </xf>
    <xf numFmtId="0" fontId="21" fillId="0" borderId="21" xfId="9" applyFont="1" applyBorder="1" applyAlignment="1" applyProtection="1">
      <alignment horizontal="center"/>
      <protection locked="0"/>
    </xf>
    <xf numFmtId="0" fontId="21" fillId="0" borderId="22" xfId="9" applyFont="1" applyBorder="1" applyAlignment="1" applyProtection="1">
      <alignment wrapText="1"/>
      <protection locked="0"/>
    </xf>
    <xf numFmtId="1" fontId="13" fillId="0" borderId="40" xfId="9" applyNumberFormat="1" applyFont="1" applyBorder="1" applyAlignment="1" applyProtection="1">
      <alignment horizontal="left"/>
      <protection locked="0"/>
    </xf>
    <xf numFmtId="49" fontId="41" fillId="0" borderId="39" xfId="0" applyNumberFormat="1" applyFont="1" applyBorder="1" applyAlignment="1">
      <alignment horizontal="center" wrapText="1"/>
    </xf>
    <xf numFmtId="1" fontId="13" fillId="0" borderId="0" xfId="9" applyNumberFormat="1" applyFont="1" applyAlignment="1" applyProtection="1">
      <alignment horizontal="left"/>
      <protection locked="0"/>
    </xf>
    <xf numFmtId="14" fontId="21" fillId="0" borderId="2" xfId="9" applyNumberFormat="1" applyFont="1" applyBorder="1" applyAlignment="1" applyProtection="1">
      <alignment wrapText="1"/>
      <protection locked="0"/>
    </xf>
    <xf numFmtId="0" fontId="22" fillId="5" borderId="1" xfId="9" applyFont="1" applyFill="1" applyBorder="1" applyAlignment="1" applyProtection="1">
      <alignment horizontal="center" vertical="center"/>
    </xf>
    <xf numFmtId="14" fontId="42" fillId="5" borderId="1" xfId="9" applyNumberFormat="1" applyFont="1" applyFill="1" applyBorder="1" applyAlignment="1" applyProtection="1"/>
    <xf numFmtId="0" fontId="36" fillId="0" borderId="2" xfId="9" applyFont="1" applyBorder="1" applyAlignment="1" applyProtection="1">
      <alignment wrapText="1"/>
      <protection locked="0"/>
    </xf>
    <xf numFmtId="0" fontId="43" fillId="5" borderId="1" xfId="9" applyFont="1" applyFill="1" applyBorder="1" applyAlignment="1" applyProtection="1">
      <alignment horizontal="left"/>
    </xf>
    <xf numFmtId="0" fontId="42" fillId="5" borderId="1" xfId="9" applyFont="1" applyFill="1" applyBorder="1" applyAlignment="1" applyProtection="1">
      <alignment horizontal="center"/>
    </xf>
    <xf numFmtId="0" fontId="44" fillId="0" borderId="41" xfId="0" applyNumberFormat="1" applyFont="1" applyBorder="1" applyAlignment="1">
      <alignment horizontal="left" wrapText="1"/>
    </xf>
    <xf numFmtId="49" fontId="41" fillId="0" borderId="41" xfId="0" applyNumberFormat="1" applyFont="1" applyBorder="1" applyAlignment="1">
      <alignment horizontal="left" wrapText="1"/>
    </xf>
    <xf numFmtId="0" fontId="21" fillId="0" borderId="37" xfId="9" applyFont="1" applyBorder="1" applyAlignment="1" applyProtection="1">
      <alignment wrapText="1"/>
      <protection locked="0"/>
    </xf>
    <xf numFmtId="0" fontId="13" fillId="0" borderId="42" xfId="8" applyFont="1" applyBorder="1" applyAlignment="1" applyProtection="1">
      <alignment wrapText="1"/>
      <protection locked="0"/>
    </xf>
    <xf numFmtId="0" fontId="44" fillId="0" borderId="39" xfId="0" applyNumberFormat="1" applyFont="1" applyBorder="1" applyAlignment="1">
      <alignment horizontal="left" wrapText="1"/>
    </xf>
    <xf numFmtId="0" fontId="21" fillId="0" borderId="36" xfId="9" applyFont="1" applyBorder="1" applyAlignment="1" applyProtection="1">
      <alignment wrapText="1"/>
      <protection locked="0"/>
    </xf>
    <xf numFmtId="0" fontId="13" fillId="0" borderId="43" xfId="8" applyFont="1" applyBorder="1" applyAlignment="1" applyProtection="1">
      <alignment wrapText="1"/>
      <protection locked="0"/>
    </xf>
    <xf numFmtId="49" fontId="41" fillId="0" borderId="39" xfId="0" applyNumberFormat="1" applyFont="1" applyBorder="1" applyAlignment="1">
      <alignment wrapText="1"/>
    </xf>
    <xf numFmtId="0" fontId="21" fillId="0" borderId="43" xfId="9" applyFont="1" applyBorder="1" applyAlignment="1" applyProtection="1">
      <alignment wrapText="1"/>
      <protection locked="0"/>
    </xf>
    <xf numFmtId="0" fontId="13" fillId="0" borderId="44" xfId="8" applyFont="1" applyBorder="1" applyAlignment="1" applyProtection="1">
      <alignment wrapText="1"/>
      <protection locked="0"/>
    </xf>
    <xf numFmtId="0" fontId="21" fillId="0" borderId="31" xfId="9" applyFont="1" applyBorder="1" applyAlignment="1" applyProtection="1">
      <alignment wrapText="1"/>
      <protection locked="0"/>
    </xf>
    <xf numFmtId="0" fontId="41" fillId="0" borderId="45" xfId="0" applyNumberFormat="1" applyFont="1" applyBorder="1" applyAlignment="1">
      <alignment horizontal="left" wrapText="1"/>
    </xf>
    <xf numFmtId="49" fontId="41" fillId="0" borderId="45" xfId="0" applyNumberFormat="1" applyFont="1" applyBorder="1" applyAlignment="1">
      <alignment horizontal="left" wrapText="1"/>
    </xf>
    <xf numFmtId="0" fontId="21" fillId="0" borderId="26" xfId="9" applyFont="1" applyBorder="1" applyAlignment="1" applyProtection="1">
      <alignment wrapText="1"/>
      <protection locked="0"/>
    </xf>
    <xf numFmtId="49" fontId="41" fillId="0" borderId="46" xfId="0" applyNumberFormat="1" applyFont="1" applyBorder="1" applyAlignment="1">
      <alignment wrapText="1"/>
    </xf>
    <xf numFmtId="0" fontId="21" fillId="0" borderId="1" xfId="9" applyFont="1" applyBorder="1" applyAlignment="1" applyProtection="1">
      <alignment wrapText="1"/>
      <protection locked="0"/>
    </xf>
    <xf numFmtId="0" fontId="41" fillId="0" borderId="1" xfId="0" applyNumberFormat="1" applyFont="1" applyBorder="1" applyAlignment="1">
      <alignment horizontal="left" wrapText="1"/>
    </xf>
    <xf numFmtId="49" fontId="41" fillId="0" borderId="1" xfId="0" applyNumberFormat="1" applyFont="1" applyBorder="1" applyAlignment="1">
      <alignment horizontal="left" wrapText="1"/>
    </xf>
    <xf numFmtId="0" fontId="13" fillId="0" borderId="47" xfId="8" applyFont="1" applyBorder="1" applyAlignment="1" applyProtection="1">
      <alignment wrapText="1"/>
      <protection locked="0"/>
    </xf>
    <xf numFmtId="49" fontId="21" fillId="0" borderId="24" xfId="9" applyNumberFormat="1" applyFont="1" applyBorder="1" applyProtection="1">
      <protection locked="0"/>
    </xf>
    <xf numFmtId="0" fontId="13" fillId="0" borderId="48" xfId="8" applyFont="1" applyBorder="1" applyAlignment="1" applyProtection="1">
      <alignment wrapText="1"/>
      <protection locked="0"/>
    </xf>
    <xf numFmtId="0" fontId="21" fillId="0" borderId="0" xfId="9" applyFont="1" applyProtection="1">
      <protection locked="0"/>
    </xf>
    <xf numFmtId="49" fontId="21" fillId="0" borderId="0" xfId="9" applyNumberFormat="1" applyFont="1" applyProtection="1">
      <protection locked="0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0" fontId="12" fillId="0" borderId="1" xfId="1" applyFont="1" applyFill="1" applyBorder="1" applyAlignment="1" applyProtection="1">
      <alignment horizontal="left" vertical="center" wrapText="1" indent="2"/>
    </xf>
    <xf numFmtId="4" fontId="7" fillId="0" borderId="5" xfId="1" applyNumberFormat="1" applyFont="1" applyBorder="1" applyAlignment="1" applyProtection="1">
      <alignment horizontal="center" vertical="center"/>
      <protection locked="0"/>
    </xf>
    <xf numFmtId="165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39" fillId="2" borderId="1" xfId="1" applyNumberFormat="1" applyFont="1" applyFill="1" applyBorder="1" applyAlignment="1" applyProtection="1">
      <alignment horizontal="left" vertical="center" wrapText="1"/>
      <protection locked="0"/>
    </xf>
    <xf numFmtId="4" fontId="39" fillId="0" borderId="0" xfId="1" applyNumberFormat="1" applyFont="1" applyAlignment="1" applyProtection="1">
      <alignment horizontal="center" vertical="center"/>
      <protection locked="0"/>
    </xf>
    <xf numFmtId="0" fontId="21" fillId="0" borderId="0" xfId="5" applyFont="1" applyBorder="1" applyAlignment="1" applyProtection="1">
      <alignment wrapText="1"/>
      <protection locked="0"/>
    </xf>
    <xf numFmtId="1" fontId="18" fillId="0" borderId="0" xfId="2" applyNumberFormat="1" applyFont="1" applyFill="1" applyBorder="1" applyAlignment="1" applyProtection="1">
      <alignment horizontal="left" vertical="top" wrapText="1"/>
      <protection locked="0"/>
    </xf>
    <xf numFmtId="14" fontId="21" fillId="0" borderId="0" xfId="5" applyNumberFormat="1" applyFont="1" applyBorder="1" applyAlignment="1" applyProtection="1">
      <alignment wrapText="1"/>
      <protection locked="0"/>
    </xf>
    <xf numFmtId="2" fontId="34" fillId="5" borderId="0" xfId="2" applyNumberFormat="1" applyFont="1" applyFill="1" applyBorder="1" applyAlignment="1" applyProtection="1">
      <alignment horizontal="center" vertical="top" wrapText="1"/>
    </xf>
    <xf numFmtId="2" fontId="20" fillId="5" borderId="0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Border="1" applyProtection="1">
      <protection locked="0"/>
    </xf>
    <xf numFmtId="14" fontId="21" fillId="0" borderId="0" xfId="5" applyNumberFormat="1" applyFont="1" applyBorder="1" applyAlignment="1" applyProtection="1">
      <alignment vertical="center" wrapText="1"/>
      <protection locked="0"/>
    </xf>
    <xf numFmtId="2" fontId="19" fillId="0" borderId="0" xfId="2" applyNumberFormat="1" applyFont="1" applyFill="1" applyBorder="1" applyAlignment="1" applyProtection="1">
      <alignment horizontal="right" vertical="top" wrapText="1"/>
      <protection locked="0"/>
    </xf>
    <xf numFmtId="0" fontId="19" fillId="0" borderId="0" xfId="2" applyFont="1" applyFill="1" applyBorder="1" applyAlignment="1" applyProtection="1">
      <alignment horizontal="right" vertical="top" wrapText="1"/>
      <protection locked="0"/>
    </xf>
    <xf numFmtId="0" fontId="20" fillId="5" borderId="29" xfId="2" applyFont="1" applyFill="1" applyBorder="1" applyAlignment="1" applyProtection="1">
      <alignment horizontal="center" vertical="top" wrapText="1"/>
    </xf>
    <xf numFmtId="0" fontId="21" fillId="0" borderId="1" xfId="5" applyFont="1" applyBorder="1" applyAlignment="1" applyProtection="1">
      <alignment wrapText="1"/>
      <protection locked="0"/>
    </xf>
    <xf numFmtId="1" fontId="18" fillId="0" borderId="1" xfId="2" applyNumberFormat="1" applyFont="1" applyFill="1" applyBorder="1" applyAlignment="1" applyProtection="1">
      <alignment horizontal="left" vertical="top" wrapText="1"/>
      <protection locked="0"/>
    </xf>
    <xf numFmtId="1" fontId="18" fillId="0" borderId="30" xfId="2" applyNumberFormat="1" applyFont="1" applyFill="1" applyBorder="1" applyAlignment="1" applyProtection="1">
      <alignment horizontal="left" vertical="top" wrapText="1"/>
      <protection locked="0"/>
    </xf>
    <xf numFmtId="14" fontId="36" fillId="0" borderId="1" xfId="5" applyNumberFormat="1" applyFont="1" applyBorder="1" applyAlignment="1" applyProtection="1">
      <alignment wrapText="1"/>
      <protection locked="0"/>
    </xf>
    <xf numFmtId="14" fontId="36" fillId="0" borderId="2" xfId="9" applyNumberFormat="1" applyFont="1" applyBorder="1" applyAlignment="1" applyProtection="1">
      <alignment wrapText="1"/>
      <protection locked="0"/>
    </xf>
    <xf numFmtId="0" fontId="45" fillId="0" borderId="1" xfId="10" applyFont="1" applyFill="1" applyBorder="1" applyAlignment="1" applyProtection="1">
      <alignment horizontal="center" vertical="center" wrapText="1"/>
      <protection locked="0"/>
    </xf>
    <xf numFmtId="0" fontId="37" fillId="0" borderId="1" xfId="0" applyFont="1" applyFill="1" applyBorder="1" applyAlignment="1">
      <alignment horizontal="left" vertical="center" wrapText="1"/>
    </xf>
    <xf numFmtId="0" fontId="37" fillId="0" borderId="1" xfId="0" applyFont="1" applyFill="1" applyBorder="1" applyAlignment="1">
      <alignment horizontal="center" vertical="center" wrapText="1"/>
    </xf>
    <xf numFmtId="49" fontId="37" fillId="0" borderId="1" xfId="0" applyNumberFormat="1" applyFont="1" applyFill="1" applyBorder="1" applyAlignment="1">
      <alignment horizontal="center" vertical="center" wrapText="1"/>
    </xf>
    <xf numFmtId="0" fontId="45" fillId="0" borderId="33" xfId="10" applyFont="1" applyFill="1" applyBorder="1" applyAlignment="1" applyProtection="1">
      <alignment horizontal="center" vertical="center" wrapText="1"/>
      <protection locked="0"/>
    </xf>
    <xf numFmtId="0" fontId="37" fillId="0" borderId="33" xfId="0" applyFont="1" applyFill="1" applyBorder="1" applyAlignment="1">
      <alignment horizontal="left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45" fillId="0" borderId="1" xfId="10" applyFont="1" applyFill="1" applyBorder="1" applyAlignment="1" applyProtection="1">
      <alignment horizontal="center" wrapText="1"/>
      <protection locked="0"/>
    </xf>
    <xf numFmtId="0" fontId="37" fillId="0" borderId="1" xfId="0" applyFont="1" applyFill="1" applyBorder="1" applyAlignment="1">
      <alignment vertical="center" wrapText="1"/>
    </xf>
    <xf numFmtId="0" fontId="45" fillId="0" borderId="2" xfId="10" applyFont="1" applyFill="1" applyBorder="1" applyAlignment="1" applyProtection="1">
      <alignment horizontal="center" vertical="center" wrapText="1"/>
      <protection locked="0"/>
    </xf>
    <xf numFmtId="0" fontId="37" fillId="0" borderId="2" xfId="0" applyFont="1" applyFill="1" applyBorder="1" applyAlignment="1">
      <alignment vertical="center" wrapText="1"/>
    </xf>
    <xf numFmtId="0" fontId="37" fillId="0" borderId="2" xfId="0" applyFont="1" applyFill="1" applyBorder="1" applyAlignment="1">
      <alignment horizontal="left" vertical="center" wrapText="1"/>
    </xf>
    <xf numFmtId="0" fontId="37" fillId="0" borderId="2" xfId="0" applyFont="1" applyFill="1" applyBorder="1" applyAlignment="1">
      <alignment horizontal="center" vertical="center" wrapText="1"/>
    </xf>
    <xf numFmtId="49" fontId="37" fillId="0" borderId="2" xfId="0" applyNumberFormat="1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49" fontId="37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 wrapText="1"/>
    </xf>
    <xf numFmtId="0" fontId="15" fillId="5" borderId="5" xfId="10" applyFont="1" applyFill="1" applyBorder="1" applyAlignment="1" applyProtection="1">
      <alignment horizontal="center" vertical="center" wrapText="1"/>
    </xf>
    <xf numFmtId="0" fontId="15" fillId="5" borderId="1" xfId="10" applyFont="1" applyFill="1" applyBorder="1" applyAlignment="1" applyProtection="1">
      <alignment horizontal="center" vertical="center" wrapText="1"/>
    </xf>
    <xf numFmtId="0" fontId="15" fillId="5" borderId="19" xfId="10" applyFont="1" applyFill="1" applyBorder="1" applyAlignment="1" applyProtection="1">
      <alignment horizontal="center" vertical="center" wrapText="1"/>
    </xf>
    <xf numFmtId="0" fontId="15" fillId="5" borderId="2" xfId="10" applyFont="1" applyFill="1" applyBorder="1" applyAlignment="1" applyProtection="1">
      <alignment horizontal="center" vertical="center" wrapText="1"/>
    </xf>
    <xf numFmtId="0" fontId="13" fillId="0" borderId="1" xfId="10" applyFont="1" applyBorder="1" applyAlignment="1" applyProtection="1">
      <alignment horizontal="center" vertical="center" wrapText="1"/>
      <protection locked="0"/>
    </xf>
    <xf numFmtId="0" fontId="13" fillId="0" borderId="1" xfId="10" applyFont="1" applyBorder="1" applyAlignment="1" applyProtection="1">
      <alignment vertical="center" wrapText="1"/>
      <protection locked="0"/>
    </xf>
    <xf numFmtId="0" fontId="13" fillId="0" borderId="2" xfId="10" applyFont="1" applyBorder="1" applyAlignment="1" applyProtection="1">
      <alignment vertical="center" wrapText="1"/>
      <protection locked="0"/>
    </xf>
    <xf numFmtId="0" fontId="7" fillId="5" borderId="9" xfId="2" applyFont="1" applyFill="1" applyBorder="1" applyAlignment="1" applyProtection="1">
      <alignment vertical="top" wrapText="1"/>
    </xf>
    <xf numFmtId="0" fontId="7" fillId="5" borderId="9" xfId="2" applyFont="1" applyFill="1" applyBorder="1" applyAlignment="1" applyProtection="1">
      <alignment horizontal="center" vertical="top" wrapText="1"/>
    </xf>
    <xf numFmtId="1" fontId="7" fillId="5" borderId="9" xfId="2" applyNumberFormat="1" applyFont="1" applyFill="1" applyBorder="1" applyAlignment="1" applyProtection="1">
      <alignment horizontal="center" vertical="top" wrapText="1"/>
    </xf>
    <xf numFmtId="0" fontId="26" fillId="2" borderId="1" xfId="0" applyFont="1" applyFill="1" applyBorder="1" applyAlignment="1" applyProtection="1">
      <protection locked="0"/>
    </xf>
    <xf numFmtId="0" fontId="26" fillId="2" borderId="1" xfId="0" applyFont="1" applyFill="1" applyBorder="1" applyProtection="1">
      <protection locked="0"/>
    </xf>
    <xf numFmtId="0" fontId="26" fillId="5" borderId="5" xfId="0" applyFont="1" applyFill="1" applyBorder="1" applyProtection="1">
      <protection locked="0"/>
    </xf>
    <xf numFmtId="49" fontId="12" fillId="0" borderId="1" xfId="1" applyNumberFormat="1" applyFont="1" applyFill="1" applyBorder="1" applyAlignment="1" applyProtection="1">
      <alignment horizontal="left" vertical="center" wrapText="1" indent="1"/>
    </xf>
    <xf numFmtId="49" fontId="44" fillId="0" borderId="39" xfId="0" applyNumberFormat="1" applyFont="1" applyBorder="1" applyAlignment="1">
      <alignment wrapText="1"/>
    </xf>
    <xf numFmtId="0" fontId="36" fillId="0" borderId="1" xfId="9" applyFont="1" applyBorder="1" applyAlignment="1" applyProtection="1">
      <alignment wrapText="1"/>
      <protection locked="0"/>
    </xf>
    <xf numFmtId="0" fontId="36" fillId="0" borderId="25" xfId="9" applyFont="1" applyBorder="1" applyAlignment="1" applyProtection="1">
      <alignment horizontal="left"/>
      <protection locked="0"/>
    </xf>
    <xf numFmtId="0" fontId="36" fillId="0" borderId="23" xfId="9" applyFont="1" applyBorder="1" applyAlignment="1" applyProtection="1">
      <alignment wrapText="1"/>
      <protection locked="0"/>
    </xf>
    <xf numFmtId="0" fontId="36" fillId="0" borderId="24" xfId="9" applyFont="1" applyBorder="1" applyAlignment="1" applyProtection="1">
      <alignment wrapText="1"/>
      <protection locked="0"/>
    </xf>
    <xf numFmtId="0" fontId="13" fillId="5" borderId="0" xfId="5" applyFont="1" applyFill="1" applyAlignment="1" applyProtection="1">
      <protection locked="0"/>
    </xf>
    <xf numFmtId="0" fontId="26" fillId="5" borderId="0" xfId="0" applyFont="1" applyFill="1" applyBorder="1" applyAlignment="1" applyProtection="1">
      <alignment horizontal="center"/>
      <protection locked="0"/>
    </xf>
    <xf numFmtId="0" fontId="15" fillId="4" borderId="10" xfId="5" applyFont="1" applyFill="1" applyBorder="1" applyAlignment="1" applyProtection="1">
      <alignment horizontal="center"/>
    </xf>
    <xf numFmtId="0" fontId="15" fillId="4" borderId="12" xfId="5" applyFont="1" applyFill="1" applyBorder="1" applyAlignment="1" applyProtection="1">
      <alignment horizontal="center"/>
    </xf>
    <xf numFmtId="0" fontId="15" fillId="4" borderId="11" xfId="5" applyFont="1" applyFill="1" applyBorder="1" applyAlignment="1" applyProtection="1">
      <alignment horizontal="center"/>
    </xf>
    <xf numFmtId="14" fontId="26" fillId="0" borderId="0" xfId="1" applyNumberFormat="1" applyFont="1" applyFill="1" applyBorder="1" applyAlignment="1" applyProtection="1">
      <alignment horizontal="center" vertical="center"/>
    </xf>
    <xf numFmtId="0" fontId="26" fillId="0" borderId="0" xfId="1" applyFont="1" applyFill="1" applyBorder="1" applyAlignment="1" applyProtection="1">
      <alignment horizontal="center" vertical="center"/>
    </xf>
    <xf numFmtId="0" fontId="13" fillId="5" borderId="0" xfId="5" applyFont="1" applyFill="1" applyAlignment="1" applyProtection="1">
      <alignment horizontal="center"/>
      <protection locked="0"/>
    </xf>
    <xf numFmtId="0" fontId="26" fillId="5" borderId="0" xfId="1" applyFont="1" applyFill="1" applyAlignment="1" applyProtection="1">
      <alignment horizontal="center" vertical="center"/>
    </xf>
    <xf numFmtId="0" fontId="26" fillId="0" borderId="0" xfId="0" applyFont="1" applyBorder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12" fillId="5" borderId="0" xfId="1" applyFont="1" applyFill="1" applyAlignment="1" applyProtection="1">
      <alignment horizontal="center" vertical="center"/>
    </xf>
    <xf numFmtId="0" fontId="26" fillId="5" borderId="0" xfId="0" applyFont="1" applyFill="1" applyBorder="1" applyAlignment="1" applyProtection="1">
      <alignment horizontal="center"/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3" fillId="5" borderId="1" xfId="4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Alignment="1" applyProtection="1">
      <alignment horizontal="center"/>
    </xf>
    <xf numFmtId="0" fontId="16" fillId="2" borderId="3" xfId="0" applyFont="1" applyFill="1" applyBorder="1" applyAlignment="1" applyProtection="1">
      <alignment horizontal="center"/>
    </xf>
    <xf numFmtId="0" fontId="46" fillId="7" borderId="49" xfId="0" applyFont="1" applyFill="1" applyBorder="1" applyAlignment="1">
      <alignment horizontal="left" vertical="center" wrapText="1"/>
    </xf>
    <xf numFmtId="0" fontId="46" fillId="7" borderId="50" xfId="0" applyFont="1" applyFill="1" applyBorder="1" applyAlignment="1">
      <alignment horizontal="left" vertical="center" wrapText="1"/>
    </xf>
    <xf numFmtId="0" fontId="46" fillId="7" borderId="51" xfId="0" applyFont="1" applyFill="1" applyBorder="1" applyAlignment="1">
      <alignment horizontal="left" vertical="center" wrapText="1"/>
    </xf>
    <xf numFmtId="0" fontId="46" fillId="7" borderId="52" xfId="0" applyFont="1" applyFill="1" applyBorder="1" applyAlignment="1">
      <alignment horizontal="left" vertical="center" wrapText="1"/>
    </xf>
  </cellXfs>
  <cellStyles count="11">
    <cellStyle name="Normal" xfId="0" builtinId="0"/>
    <cellStyle name="Normal 2" xfId="2"/>
    <cellStyle name="Normal 3" xfId="3"/>
    <cellStyle name="Normal 4" xfId="4"/>
    <cellStyle name="Normal 4 2" xfId="10"/>
    <cellStyle name="Normal 5" xfId="5"/>
    <cellStyle name="Normal 5 2" xfId="6"/>
    <cellStyle name="Normal 5 2 2" xfId="7"/>
    <cellStyle name="Normal 5 2 2 2" xfId="9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171450</xdr:rowOff>
    </xdr:from>
    <xdr:to>
      <xdr:col>1</xdr:col>
      <xdr:colOff>1495425</xdr:colOff>
      <xdr:row>38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38</xdr:row>
      <xdr:rowOff>180975</xdr:rowOff>
    </xdr:from>
    <xdr:to>
      <xdr:col>2</xdr:col>
      <xdr:colOff>554556</xdr:colOff>
      <xdr:row>38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23</xdr:row>
      <xdr:rowOff>171450</xdr:rowOff>
    </xdr:from>
    <xdr:to>
      <xdr:col>2</xdr:col>
      <xdr:colOff>1495425</xdr:colOff>
      <xdr:row>23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27</xdr:row>
      <xdr:rowOff>180975</xdr:rowOff>
    </xdr:from>
    <xdr:to>
      <xdr:col>6</xdr:col>
      <xdr:colOff>219075</xdr:colOff>
      <xdr:row>27</xdr:row>
      <xdr:rowOff>180975</xdr:rowOff>
    </xdr:to>
    <xdr:cxnSp macro="">
      <xdr:nvCxnSpPr>
        <xdr:cNvPr id="3" name="Straight Connector 2"/>
        <xdr:cNvCxnSpPr/>
      </xdr:nvCxnSpPr>
      <xdr:spPr>
        <a:xfrm>
          <a:off x="421957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81</xdr:row>
      <xdr:rowOff>171450</xdr:rowOff>
    </xdr:from>
    <xdr:to>
      <xdr:col>1</xdr:col>
      <xdr:colOff>1495425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81</xdr:row>
      <xdr:rowOff>180975</xdr:rowOff>
    </xdr:from>
    <xdr:to>
      <xdr:col>2</xdr:col>
      <xdr:colOff>554556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171450</xdr:rowOff>
    </xdr:from>
    <xdr:to>
      <xdr:col>1</xdr:col>
      <xdr:colOff>1495425</xdr:colOff>
      <xdr:row>32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32</xdr:row>
      <xdr:rowOff>180975</xdr:rowOff>
    </xdr:from>
    <xdr:to>
      <xdr:col>2</xdr:col>
      <xdr:colOff>554556</xdr:colOff>
      <xdr:row>32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User/AppData/Roaming/Microsoft/Excel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86;&#1087;&#1080;&#1103;%20wliuri01-08-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8"/>
      <sheetName val="ფორმა N10"/>
      <sheetName val="ფორმა N11"/>
      <sheetName val="ფორმა N13"/>
      <sheetName val="ფორმა N14"/>
      <sheetName val="ფორმა 15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ფორმა N4.1"/>
      <sheetName val="ფორმა 4.2"/>
      <sheetName val="ფორმა N4.3"/>
      <sheetName val="ფორმა 4.4"/>
      <sheetName val="ფორმა N5.1"/>
      <sheetName val="ფორმა N6.1"/>
      <sheetName val="ფორმა N 8.1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8"/>
      <sheetName val="ფორმა N11"/>
      <sheetName val="ფორმა N13"/>
      <sheetName val="ფორმა N14"/>
      <sheetName val="ფორმა 15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94"/>
  <sheetViews>
    <sheetView showGridLines="0" view="pageBreakPreview" zoomScale="80" zoomScaleSheetLayoutView="80" workbookViewId="0">
      <selection activeCell="B6" sqref="B6:D6"/>
    </sheetView>
  </sheetViews>
  <sheetFormatPr defaultRowHeight="15"/>
  <cols>
    <col min="1" max="1" width="10.85546875" style="43" bestFit="1" customWidth="1"/>
    <col min="2" max="2" width="13.140625" style="43" customWidth="1"/>
    <col min="3" max="3" width="17.5703125" style="43" bestFit="1" customWidth="1"/>
    <col min="4" max="4" width="11" style="43" customWidth="1"/>
    <col min="5" max="5" width="16.7109375" style="43" customWidth="1"/>
    <col min="6" max="6" width="13.85546875" style="43" customWidth="1"/>
    <col min="7" max="7" width="16.42578125" style="45" customWidth="1"/>
    <col min="8" max="8" width="28.5703125" style="45" customWidth="1"/>
    <col min="9" max="9" width="15.28515625" style="45" customWidth="1"/>
    <col min="10" max="11" width="17.42578125" style="43" customWidth="1"/>
    <col min="12" max="12" width="16.7109375" style="43" customWidth="1"/>
    <col min="13" max="13" width="28.140625" style="43" customWidth="1"/>
    <col min="14" max="16384" width="9.140625" style="43"/>
  </cols>
  <sheetData>
    <row r="1" spans="1:13" s="58" customFormat="1">
      <c r="A1" s="61" t="s">
        <v>309</v>
      </c>
      <c r="B1" s="83"/>
      <c r="C1" s="83"/>
      <c r="D1" s="83"/>
      <c r="E1" s="84"/>
      <c r="F1" s="223"/>
      <c r="G1" s="86"/>
      <c r="H1" s="87"/>
      <c r="I1" s="61"/>
      <c r="J1" s="83"/>
      <c r="K1" s="85" t="s">
        <v>274</v>
      </c>
      <c r="L1" s="594" t="s">
        <v>488</v>
      </c>
      <c r="M1" s="595"/>
    </row>
    <row r="2" spans="1:13" s="58" customFormat="1">
      <c r="A2" s="63" t="s">
        <v>138</v>
      </c>
      <c r="B2" s="83"/>
      <c r="C2" s="83"/>
      <c r="D2" s="83"/>
      <c r="E2" s="84"/>
      <c r="F2" s="223"/>
      <c r="G2" s="86"/>
      <c r="H2" s="87"/>
      <c r="I2" s="63"/>
      <c r="J2" s="83"/>
      <c r="K2" s="84"/>
      <c r="L2" s="84"/>
      <c r="M2" s="84"/>
    </row>
    <row r="3" spans="1:13" s="58" customFormat="1">
      <c r="A3" s="83"/>
      <c r="B3" s="83"/>
      <c r="C3" s="85"/>
      <c r="D3" s="224"/>
      <c r="E3" s="84"/>
      <c r="F3" s="84"/>
      <c r="G3" s="225"/>
      <c r="H3" s="84"/>
      <c r="I3" s="84"/>
      <c r="J3" s="223"/>
      <c r="K3" s="83"/>
      <c r="L3" s="83"/>
      <c r="M3" s="84"/>
    </row>
    <row r="4" spans="1:13" s="58" customFormat="1">
      <c r="A4" s="223" t="s">
        <v>272</v>
      </c>
      <c r="B4" s="226"/>
      <c r="C4" s="226"/>
      <c r="D4" s="226" t="s">
        <v>275</v>
      </c>
      <c r="E4" s="227"/>
      <c r="F4" s="84"/>
      <c r="G4" s="228"/>
      <c r="H4" s="84"/>
      <c r="I4" s="229"/>
      <c r="J4" s="227"/>
      <c r="K4" s="83"/>
      <c r="L4" s="84"/>
      <c r="M4" s="84"/>
    </row>
    <row r="5" spans="1:13" s="58" customFormat="1">
      <c r="A5" s="223"/>
      <c r="B5" s="223"/>
      <c r="C5" s="223"/>
      <c r="D5" s="226"/>
      <c r="E5" s="84"/>
      <c r="F5" s="84"/>
      <c r="G5" s="228"/>
      <c r="H5" s="228"/>
      <c r="I5" s="228"/>
      <c r="J5" s="230"/>
      <c r="K5" s="87"/>
      <c r="L5" s="83"/>
      <c r="M5" s="84"/>
    </row>
    <row r="6" spans="1:13" s="58" customFormat="1" ht="15.75" thickBot="1">
      <c r="A6" s="231"/>
      <c r="B6" s="596" t="s">
        <v>756</v>
      </c>
      <c r="C6" s="596"/>
      <c r="D6" s="596"/>
      <c r="E6" s="84"/>
      <c r="F6" s="84"/>
      <c r="G6" s="228"/>
      <c r="H6" s="228"/>
      <c r="I6" s="228"/>
      <c r="J6" s="84"/>
      <c r="K6" s="83"/>
      <c r="L6" s="83"/>
      <c r="M6" s="84"/>
    </row>
    <row r="7" spans="1:13" ht="16.5" thickBot="1">
      <c r="A7" s="83"/>
      <c r="B7" s="232"/>
      <c r="C7" s="83"/>
      <c r="D7" s="83"/>
      <c r="E7" s="233"/>
      <c r="F7" s="233"/>
      <c r="G7" s="223"/>
      <c r="H7" s="223"/>
      <c r="I7" s="223"/>
      <c r="J7" s="591" t="s">
        <v>443</v>
      </c>
      <c r="K7" s="592"/>
      <c r="L7" s="593"/>
      <c r="M7" s="83"/>
    </row>
    <row r="8" spans="1:13" s="44" customFormat="1" ht="75.75" thickBot="1">
      <c r="A8" s="234" t="s">
        <v>60</v>
      </c>
      <c r="B8" s="235" t="s">
        <v>139</v>
      </c>
      <c r="C8" s="235" t="s">
        <v>460</v>
      </c>
      <c r="D8" s="236" t="s">
        <v>282</v>
      </c>
      <c r="E8" s="237" t="s">
        <v>223</v>
      </c>
      <c r="F8" s="238" t="s">
        <v>222</v>
      </c>
      <c r="G8" s="239" t="s">
        <v>226</v>
      </c>
      <c r="H8" s="240" t="s">
        <v>227</v>
      </c>
      <c r="I8" s="241" t="s">
        <v>224</v>
      </c>
      <c r="J8" s="242" t="s">
        <v>278</v>
      </c>
      <c r="K8" s="243" t="s">
        <v>279</v>
      </c>
      <c r="L8" s="243" t="s">
        <v>228</v>
      </c>
      <c r="M8" s="244" t="s">
        <v>229</v>
      </c>
    </row>
    <row r="9" spans="1:13" s="50" customFormat="1" ht="13.5" customHeight="1" thickBot="1">
      <c r="A9" s="245">
        <v>1</v>
      </c>
      <c r="B9" s="246">
        <v>2</v>
      </c>
      <c r="C9" s="246">
        <v>3</v>
      </c>
      <c r="D9" s="247">
        <v>4</v>
      </c>
      <c r="E9" s="248">
        <v>7</v>
      </c>
      <c r="F9" s="246">
        <v>8</v>
      </c>
      <c r="G9" s="249">
        <v>9</v>
      </c>
      <c r="H9" s="250">
        <v>12</v>
      </c>
      <c r="I9" s="251">
        <v>13</v>
      </c>
      <c r="J9" s="248">
        <v>14</v>
      </c>
      <c r="K9" s="246">
        <v>15</v>
      </c>
      <c r="L9" s="246">
        <v>16</v>
      </c>
      <c r="M9" s="251">
        <v>17</v>
      </c>
    </row>
    <row r="10" spans="1:13" ht="15.75" hidden="1">
      <c r="A10" s="252">
        <v>1</v>
      </c>
      <c r="B10" s="253"/>
      <c r="C10" s="254"/>
      <c r="D10" s="255"/>
      <c r="E10" s="274"/>
      <c r="F10" s="275"/>
      <c r="G10" s="256"/>
      <c r="H10" s="257"/>
      <c r="I10" s="258"/>
      <c r="J10" s="259"/>
      <c r="K10" s="260"/>
      <c r="L10" s="261"/>
      <c r="M10" s="262"/>
    </row>
    <row r="11" spans="1:13" ht="0.75" hidden="1" customHeight="1">
      <c r="A11" s="263">
        <v>2</v>
      </c>
      <c r="B11" s="253"/>
      <c r="C11" s="254"/>
      <c r="D11" s="264"/>
      <c r="E11" s="276"/>
      <c r="F11" s="277"/>
      <c r="G11" s="265"/>
      <c r="H11" s="265"/>
      <c r="I11" s="258"/>
      <c r="J11" s="266"/>
      <c r="K11" s="267"/>
      <c r="L11" s="268"/>
      <c r="M11" s="269"/>
    </row>
    <row r="12" spans="1:13" ht="0.75" hidden="1" customHeight="1">
      <c r="A12" s="263"/>
      <c r="B12" s="253"/>
      <c r="C12" s="254"/>
      <c r="D12" s="264"/>
      <c r="E12" s="276"/>
      <c r="F12" s="277"/>
      <c r="G12" s="265"/>
      <c r="H12" s="282"/>
      <c r="I12" s="258"/>
      <c r="J12" s="266"/>
      <c r="K12" s="267"/>
      <c r="L12" s="268"/>
      <c r="M12" s="269"/>
    </row>
    <row r="13" spans="1:13" ht="0.75" hidden="1" customHeight="1">
      <c r="A13" s="263"/>
      <c r="B13" s="253"/>
      <c r="C13" s="254"/>
      <c r="D13" s="264"/>
      <c r="E13" s="276"/>
      <c r="F13" s="277"/>
      <c r="G13" s="265"/>
      <c r="H13" s="282"/>
      <c r="I13" s="258"/>
      <c r="J13" s="266"/>
      <c r="K13" s="267"/>
      <c r="L13" s="268"/>
      <c r="M13" s="269"/>
    </row>
    <row r="14" spans="1:13" ht="0.75" hidden="1" customHeight="1">
      <c r="A14" s="263"/>
      <c r="B14" s="253"/>
      <c r="C14" s="254"/>
      <c r="D14" s="264"/>
      <c r="E14" s="276"/>
      <c r="F14" s="277"/>
      <c r="G14" s="265"/>
      <c r="H14" s="282"/>
      <c r="I14" s="258"/>
      <c r="J14" s="266"/>
      <c r="K14" s="267"/>
      <c r="L14" s="268"/>
      <c r="M14" s="269"/>
    </row>
    <row r="15" spans="1:13" ht="0.75" hidden="1" customHeight="1">
      <c r="A15" s="263"/>
      <c r="B15" s="253"/>
      <c r="C15" s="254"/>
      <c r="D15" s="264"/>
      <c r="E15" s="276"/>
      <c r="F15" s="277"/>
      <c r="G15" s="265"/>
      <c r="H15" s="282"/>
      <c r="I15" s="258"/>
      <c r="J15" s="266"/>
      <c r="K15" s="267"/>
      <c r="L15" s="268"/>
      <c r="M15" s="269"/>
    </row>
    <row r="16" spans="1:13" ht="0.75" hidden="1" customHeight="1">
      <c r="A16" s="263"/>
      <c r="B16" s="253"/>
      <c r="C16" s="254"/>
      <c r="D16" s="264"/>
      <c r="E16" s="276"/>
      <c r="F16" s="277"/>
      <c r="G16" s="265"/>
      <c r="H16" s="282"/>
      <c r="I16" s="258"/>
      <c r="J16" s="266"/>
      <c r="K16" s="267"/>
      <c r="L16" s="268"/>
      <c r="M16" s="269"/>
    </row>
    <row r="17" spans="1:13" ht="1.5" hidden="1" customHeight="1">
      <c r="A17" s="263"/>
      <c r="B17" s="253"/>
      <c r="C17" s="254"/>
      <c r="D17" s="264"/>
      <c r="E17" s="276"/>
      <c r="F17" s="277"/>
      <c r="G17" s="265"/>
      <c r="H17" s="282"/>
      <c r="I17" s="258"/>
      <c r="J17" s="266"/>
      <c r="K17" s="267"/>
      <c r="L17" s="268"/>
      <c r="M17" s="269"/>
    </row>
    <row r="18" spans="1:13" ht="1.5" hidden="1" customHeight="1">
      <c r="A18" s="263"/>
      <c r="B18" s="253"/>
      <c r="C18" s="254"/>
      <c r="D18" s="264"/>
      <c r="E18" s="276"/>
      <c r="F18" s="277"/>
      <c r="G18" s="265"/>
      <c r="H18" s="282"/>
      <c r="I18" s="258"/>
      <c r="J18" s="266"/>
      <c r="K18" s="267"/>
      <c r="L18" s="268"/>
      <c r="M18" s="269"/>
    </row>
    <row r="19" spans="1:13" s="402" customFormat="1" ht="30.75">
      <c r="A19" s="491">
        <v>1</v>
      </c>
      <c r="B19" s="492">
        <v>41772</v>
      </c>
      <c r="C19" s="493" t="s">
        <v>498</v>
      </c>
      <c r="D19" s="494">
        <v>5000</v>
      </c>
      <c r="E19" s="490" t="s">
        <v>499</v>
      </c>
      <c r="F19" s="490" t="s">
        <v>500</v>
      </c>
      <c r="G19" s="490" t="s">
        <v>501</v>
      </c>
      <c r="H19" s="495" t="s">
        <v>502</v>
      </c>
      <c r="I19" s="258" t="s">
        <v>495</v>
      </c>
      <c r="J19" s="490"/>
      <c r="K19" s="490"/>
      <c r="L19" s="401"/>
      <c r="M19" s="399"/>
    </row>
    <row r="20" spans="1:13" s="402" customFormat="1" ht="30.75">
      <c r="A20" s="496">
        <v>2</v>
      </c>
      <c r="B20" s="492">
        <v>41774</v>
      </c>
      <c r="C20" s="493" t="s">
        <v>498</v>
      </c>
      <c r="D20" s="494">
        <v>4990</v>
      </c>
      <c r="E20" s="490" t="s">
        <v>503</v>
      </c>
      <c r="F20" s="490" t="s">
        <v>504</v>
      </c>
      <c r="G20" s="490" t="s">
        <v>505</v>
      </c>
      <c r="H20" s="497" t="s">
        <v>506</v>
      </c>
      <c r="I20" s="258" t="s">
        <v>495</v>
      </c>
      <c r="J20" s="407"/>
      <c r="K20" s="408"/>
      <c r="L20" s="409"/>
      <c r="M20" s="399"/>
    </row>
    <row r="21" spans="1:13" s="402" customFormat="1" ht="30.75">
      <c r="A21" s="496">
        <v>3</v>
      </c>
      <c r="B21" s="492">
        <v>41775</v>
      </c>
      <c r="C21" s="493" t="s">
        <v>498</v>
      </c>
      <c r="D21" s="494">
        <v>5000</v>
      </c>
      <c r="E21" s="490" t="s">
        <v>507</v>
      </c>
      <c r="F21" s="490" t="s">
        <v>492</v>
      </c>
      <c r="G21" s="490" t="s">
        <v>508</v>
      </c>
      <c r="H21" s="497" t="s">
        <v>509</v>
      </c>
      <c r="I21" s="258" t="s">
        <v>495</v>
      </c>
      <c r="J21" s="407"/>
      <c r="K21" s="408"/>
      <c r="L21" s="409"/>
      <c r="M21" s="399"/>
    </row>
    <row r="22" spans="1:13" s="402" customFormat="1" ht="30.75">
      <c r="A22" s="496">
        <v>4</v>
      </c>
      <c r="B22" s="492">
        <v>41774</v>
      </c>
      <c r="C22" s="493" t="s">
        <v>498</v>
      </c>
      <c r="D22" s="494">
        <v>3000</v>
      </c>
      <c r="E22" s="490" t="s">
        <v>510</v>
      </c>
      <c r="F22" s="490" t="s">
        <v>511</v>
      </c>
      <c r="G22" s="490" t="s">
        <v>512</v>
      </c>
      <c r="H22" s="497" t="s">
        <v>513</v>
      </c>
      <c r="I22" s="258" t="s">
        <v>495</v>
      </c>
      <c r="J22" s="407"/>
      <c r="K22" s="408"/>
      <c r="L22" s="409"/>
      <c r="M22" s="399"/>
    </row>
    <row r="23" spans="1:13" s="402" customFormat="1" ht="30.75">
      <c r="A23" s="496">
        <v>5</v>
      </c>
      <c r="B23" s="492">
        <v>41774</v>
      </c>
      <c r="C23" s="493" t="s">
        <v>498</v>
      </c>
      <c r="D23" s="494">
        <v>4000</v>
      </c>
      <c r="E23" s="490" t="s">
        <v>514</v>
      </c>
      <c r="F23" s="490" t="s">
        <v>515</v>
      </c>
      <c r="G23" s="490" t="s">
        <v>516</v>
      </c>
      <c r="H23" s="497" t="s">
        <v>517</v>
      </c>
      <c r="I23" s="258" t="s">
        <v>495</v>
      </c>
      <c r="J23" s="407"/>
      <c r="K23" s="408"/>
      <c r="L23" s="409"/>
      <c r="M23" s="399"/>
    </row>
    <row r="24" spans="1:13" s="402" customFormat="1" ht="30.75">
      <c r="A24" s="496">
        <v>6</v>
      </c>
      <c r="B24" s="492">
        <v>41775</v>
      </c>
      <c r="C24" s="493" t="s">
        <v>498</v>
      </c>
      <c r="D24" s="494">
        <v>3000</v>
      </c>
      <c r="E24" s="490" t="s">
        <v>518</v>
      </c>
      <c r="F24" s="490" t="s">
        <v>519</v>
      </c>
      <c r="G24" s="490" t="s">
        <v>520</v>
      </c>
      <c r="H24" s="497" t="s">
        <v>521</v>
      </c>
      <c r="I24" s="258" t="s">
        <v>459</v>
      </c>
      <c r="J24" s="407"/>
      <c r="K24" s="408"/>
      <c r="L24" s="409"/>
      <c r="M24" s="399"/>
    </row>
    <row r="25" spans="1:13" s="402" customFormat="1" ht="30.75">
      <c r="A25" s="496">
        <v>7</v>
      </c>
      <c r="B25" s="492">
        <v>41775</v>
      </c>
      <c r="C25" s="493" t="s">
        <v>498</v>
      </c>
      <c r="D25" s="494">
        <v>3000</v>
      </c>
      <c r="E25" s="490" t="s">
        <v>522</v>
      </c>
      <c r="F25" s="490" t="s">
        <v>523</v>
      </c>
      <c r="G25" s="490" t="s">
        <v>524</v>
      </c>
      <c r="H25" s="498">
        <v>1.05298143001E+19</v>
      </c>
      <c r="I25" s="258" t="s">
        <v>459</v>
      </c>
      <c r="J25" s="407"/>
      <c r="K25" s="408"/>
      <c r="L25" s="409"/>
      <c r="M25" s="399"/>
    </row>
    <row r="26" spans="1:13" s="402" customFormat="1" ht="30.75">
      <c r="A26" s="496">
        <v>8</v>
      </c>
      <c r="B26" s="499" t="s">
        <v>525</v>
      </c>
      <c r="C26" s="493" t="s">
        <v>498</v>
      </c>
      <c r="D26" s="494">
        <v>3000</v>
      </c>
      <c r="E26" s="490" t="s">
        <v>526</v>
      </c>
      <c r="F26" s="490" t="s">
        <v>527</v>
      </c>
      <c r="G26" s="490" t="s">
        <v>528</v>
      </c>
      <c r="H26" s="500">
        <v>1.05298143001E+19</v>
      </c>
      <c r="I26" s="258" t="s">
        <v>459</v>
      </c>
      <c r="J26" s="407"/>
      <c r="K26" s="408"/>
      <c r="L26" s="409"/>
      <c r="M26" s="399"/>
    </row>
    <row r="27" spans="1:13" s="402" customFormat="1" ht="30.75">
      <c r="A27" s="491">
        <v>1</v>
      </c>
      <c r="B27" s="492" t="s">
        <v>497</v>
      </c>
      <c r="C27" s="493" t="s">
        <v>498</v>
      </c>
      <c r="D27" s="494">
        <v>2200</v>
      </c>
      <c r="E27" s="490" t="s">
        <v>493</v>
      </c>
      <c r="F27" s="490" t="s">
        <v>492</v>
      </c>
      <c r="G27" s="490" t="s">
        <v>494</v>
      </c>
      <c r="H27" s="495" t="s">
        <v>496</v>
      </c>
      <c r="I27" s="258" t="s">
        <v>495</v>
      </c>
      <c r="J27" s="407"/>
      <c r="K27" s="408"/>
      <c r="L27" s="409"/>
      <c r="M27" s="399"/>
    </row>
    <row r="28" spans="1:13" s="402" customFormat="1" ht="30.75">
      <c r="A28" s="496">
        <v>2</v>
      </c>
      <c r="B28" s="501">
        <v>41774</v>
      </c>
      <c r="C28" s="493" t="s">
        <v>498</v>
      </c>
      <c r="D28" s="494">
        <v>3197</v>
      </c>
      <c r="E28" s="490" t="s">
        <v>529</v>
      </c>
      <c r="F28" s="490" t="s">
        <v>492</v>
      </c>
      <c r="G28" s="490" t="s">
        <v>530</v>
      </c>
      <c r="H28" s="495" t="s">
        <v>531</v>
      </c>
      <c r="I28" s="258" t="s">
        <v>459</v>
      </c>
      <c r="J28" s="407"/>
      <c r="K28" s="408"/>
      <c r="L28" s="409"/>
      <c r="M28" s="399"/>
    </row>
    <row r="29" spans="1:13" s="402" customFormat="1" ht="30.75">
      <c r="A29" s="502"/>
      <c r="B29" s="503">
        <v>41836</v>
      </c>
      <c r="C29" s="504" t="s">
        <v>498</v>
      </c>
      <c r="D29" s="505">
        <v>1000</v>
      </c>
      <c r="E29" s="505" t="s">
        <v>532</v>
      </c>
      <c r="F29" s="505" t="s">
        <v>533</v>
      </c>
      <c r="G29" s="490" t="s">
        <v>534</v>
      </c>
      <c r="H29" s="506" t="s">
        <v>535</v>
      </c>
      <c r="I29" s="258" t="s">
        <v>536</v>
      </c>
      <c r="J29" s="407"/>
      <c r="K29" s="408"/>
      <c r="L29" s="409"/>
      <c r="M29" s="399"/>
    </row>
    <row r="30" spans="1:13" s="402" customFormat="1" ht="30.75">
      <c r="A30" s="491">
        <v>1</v>
      </c>
      <c r="B30" s="501">
        <v>41786</v>
      </c>
      <c r="C30" s="493" t="s">
        <v>498</v>
      </c>
      <c r="D30" s="507">
        <v>100</v>
      </c>
      <c r="E30" s="508" t="s">
        <v>493</v>
      </c>
      <c r="F30" s="508" t="s">
        <v>537</v>
      </c>
      <c r="G30" s="508" t="s">
        <v>538</v>
      </c>
      <c r="H30" s="509" t="s">
        <v>539</v>
      </c>
      <c r="I30" s="510" t="s">
        <v>495</v>
      </c>
      <c r="J30" s="407"/>
      <c r="K30" s="408"/>
      <c r="L30" s="409"/>
      <c r="M30" s="399"/>
    </row>
    <row r="31" spans="1:13" s="402" customFormat="1" ht="30.75">
      <c r="A31" s="496">
        <v>2</v>
      </c>
      <c r="B31" s="501">
        <v>41786</v>
      </c>
      <c r="C31" s="493" t="s">
        <v>498</v>
      </c>
      <c r="D31" s="511">
        <v>8000</v>
      </c>
      <c r="E31" s="490" t="s">
        <v>540</v>
      </c>
      <c r="F31" s="490" t="s">
        <v>541</v>
      </c>
      <c r="G31" s="490" t="s">
        <v>542</v>
      </c>
      <c r="H31" s="512" t="s">
        <v>543</v>
      </c>
      <c r="I31" s="513" t="s">
        <v>495</v>
      </c>
      <c r="J31" s="407"/>
      <c r="K31" s="408"/>
      <c r="L31" s="409"/>
      <c r="M31" s="410"/>
    </row>
    <row r="32" spans="1:13" s="489" customFormat="1" ht="30.75">
      <c r="A32" s="496">
        <v>3</v>
      </c>
      <c r="B32" s="501">
        <v>41787</v>
      </c>
      <c r="C32" s="493" t="s">
        <v>498</v>
      </c>
      <c r="D32" s="511">
        <v>55</v>
      </c>
      <c r="E32" s="490" t="s">
        <v>529</v>
      </c>
      <c r="F32" s="490" t="s">
        <v>492</v>
      </c>
      <c r="G32" s="490" t="s">
        <v>530</v>
      </c>
      <c r="H32" s="512" t="s">
        <v>544</v>
      </c>
      <c r="I32" s="513" t="s">
        <v>459</v>
      </c>
      <c r="J32" s="400"/>
      <c r="K32" s="400"/>
      <c r="L32" s="401"/>
      <c r="M32" s="403"/>
    </row>
    <row r="33" spans="1:13" s="402" customFormat="1" ht="30.75">
      <c r="A33" s="496">
        <v>4</v>
      </c>
      <c r="B33" s="501">
        <v>41787</v>
      </c>
      <c r="C33" s="493" t="s">
        <v>498</v>
      </c>
      <c r="D33" s="511">
        <v>90</v>
      </c>
      <c r="E33" s="490" t="s">
        <v>545</v>
      </c>
      <c r="F33" s="490" t="s">
        <v>546</v>
      </c>
      <c r="G33" s="490" t="s">
        <v>547</v>
      </c>
      <c r="H33" s="512" t="s">
        <v>548</v>
      </c>
      <c r="I33" s="513" t="s">
        <v>495</v>
      </c>
      <c r="J33" s="486"/>
      <c r="K33" s="487"/>
      <c r="L33" s="488"/>
      <c r="M33" s="485"/>
    </row>
    <row r="34" spans="1:13" s="402" customFormat="1" ht="30.75">
      <c r="A34" s="496">
        <v>5</v>
      </c>
      <c r="B34" s="501">
        <v>41789</v>
      </c>
      <c r="C34" s="493" t="s">
        <v>498</v>
      </c>
      <c r="D34" s="511">
        <v>10900</v>
      </c>
      <c r="E34" s="490" t="s">
        <v>549</v>
      </c>
      <c r="F34" s="490" t="s">
        <v>550</v>
      </c>
      <c r="G34" s="490" t="s">
        <v>551</v>
      </c>
      <c r="H34" s="512" t="s">
        <v>552</v>
      </c>
      <c r="I34" s="513" t="s">
        <v>495</v>
      </c>
      <c r="J34" s="407"/>
      <c r="K34" s="408"/>
      <c r="L34" s="409"/>
      <c r="M34" s="410"/>
    </row>
    <row r="35" spans="1:13" s="402" customFormat="1" ht="30.75">
      <c r="A35" s="496">
        <v>6</v>
      </c>
      <c r="B35" s="501">
        <v>41789</v>
      </c>
      <c r="C35" s="493" t="s">
        <v>498</v>
      </c>
      <c r="D35" s="511">
        <v>500</v>
      </c>
      <c r="E35" s="490" t="s">
        <v>553</v>
      </c>
      <c r="F35" s="490" t="s">
        <v>554</v>
      </c>
      <c r="G35" s="490" t="s">
        <v>555</v>
      </c>
      <c r="H35" s="490"/>
      <c r="I35" s="513" t="s">
        <v>459</v>
      </c>
      <c r="J35" s="407"/>
      <c r="K35" s="408"/>
      <c r="L35" s="409"/>
      <c r="M35" s="410"/>
    </row>
    <row r="36" spans="1:13" s="402" customFormat="1" ht="30.75">
      <c r="A36" s="496">
        <v>7</v>
      </c>
      <c r="B36" s="514" t="s">
        <v>556</v>
      </c>
      <c r="C36" s="493" t="s">
        <v>498</v>
      </c>
      <c r="D36" s="511">
        <v>300</v>
      </c>
      <c r="E36" s="490" t="s">
        <v>557</v>
      </c>
      <c r="F36" s="490" t="s">
        <v>558</v>
      </c>
      <c r="G36" s="490" t="s">
        <v>559</v>
      </c>
      <c r="H36" s="512" t="s">
        <v>560</v>
      </c>
      <c r="I36" s="513" t="s">
        <v>561</v>
      </c>
      <c r="J36" s="407"/>
      <c r="K36" s="408"/>
      <c r="L36" s="409"/>
      <c r="M36" s="410"/>
    </row>
    <row r="37" spans="1:13" s="402" customFormat="1" ht="30.75">
      <c r="A37" s="496">
        <v>8</v>
      </c>
      <c r="B37" s="514" t="s">
        <v>562</v>
      </c>
      <c r="C37" s="493" t="s">
        <v>498</v>
      </c>
      <c r="D37" s="511">
        <v>360</v>
      </c>
      <c r="E37" s="490" t="s">
        <v>563</v>
      </c>
      <c r="F37" s="490" t="s">
        <v>564</v>
      </c>
      <c r="G37" s="490" t="s">
        <v>565</v>
      </c>
      <c r="H37" s="512" t="s">
        <v>566</v>
      </c>
      <c r="I37" s="513" t="s">
        <v>567</v>
      </c>
      <c r="J37" s="407"/>
      <c r="K37" s="408"/>
      <c r="L37" s="409"/>
      <c r="M37" s="410"/>
    </row>
    <row r="38" spans="1:13" s="402" customFormat="1" ht="30.75">
      <c r="A38" s="496">
        <v>9</v>
      </c>
      <c r="B38" s="514" t="s">
        <v>568</v>
      </c>
      <c r="C38" s="493" t="s">
        <v>498</v>
      </c>
      <c r="D38" s="511">
        <v>4855</v>
      </c>
      <c r="E38" s="490" t="s">
        <v>493</v>
      </c>
      <c r="F38" s="490" t="s">
        <v>492</v>
      </c>
      <c r="G38" s="490" t="s">
        <v>494</v>
      </c>
      <c r="H38" s="512" t="s">
        <v>496</v>
      </c>
      <c r="I38" s="513" t="s">
        <v>495</v>
      </c>
      <c r="J38" s="407"/>
      <c r="K38" s="408"/>
      <c r="L38" s="409"/>
      <c r="M38" s="410"/>
    </row>
    <row r="39" spans="1:13" s="402" customFormat="1" ht="30.75">
      <c r="A39" s="496">
        <v>10</v>
      </c>
      <c r="B39" s="514" t="s">
        <v>569</v>
      </c>
      <c r="C39" s="493" t="s">
        <v>498</v>
      </c>
      <c r="D39" s="511">
        <v>1900</v>
      </c>
      <c r="E39" s="490" t="s">
        <v>570</v>
      </c>
      <c r="F39" s="490" t="s">
        <v>571</v>
      </c>
      <c r="G39" s="490" t="s">
        <v>572</v>
      </c>
      <c r="H39" s="512" t="s">
        <v>573</v>
      </c>
      <c r="I39" s="513" t="s">
        <v>495</v>
      </c>
      <c r="J39" s="407"/>
      <c r="K39" s="408"/>
      <c r="L39" s="409"/>
      <c r="M39" s="410"/>
    </row>
    <row r="40" spans="1:13" s="402" customFormat="1" ht="30.75">
      <c r="A40" s="496">
        <v>11</v>
      </c>
      <c r="B40" s="514" t="s">
        <v>569</v>
      </c>
      <c r="C40" s="493" t="s">
        <v>498</v>
      </c>
      <c r="D40" s="511">
        <v>4500</v>
      </c>
      <c r="E40" s="490" t="s">
        <v>574</v>
      </c>
      <c r="F40" s="490" t="s">
        <v>575</v>
      </c>
      <c r="G40" s="490" t="s">
        <v>576</v>
      </c>
      <c r="H40" s="512" t="s">
        <v>577</v>
      </c>
      <c r="I40" s="513" t="s">
        <v>536</v>
      </c>
      <c r="J40" s="407"/>
      <c r="K40" s="408"/>
      <c r="L40" s="409"/>
      <c r="M40" s="410"/>
    </row>
    <row r="41" spans="1:13" s="402" customFormat="1" ht="30.75">
      <c r="A41" s="496">
        <v>12</v>
      </c>
      <c r="B41" s="514" t="s">
        <v>578</v>
      </c>
      <c r="C41" s="493" t="s">
        <v>498</v>
      </c>
      <c r="D41" s="511">
        <v>540</v>
      </c>
      <c r="E41" s="490" t="s">
        <v>545</v>
      </c>
      <c r="F41" s="490" t="s">
        <v>546</v>
      </c>
      <c r="G41" s="490" t="s">
        <v>547</v>
      </c>
      <c r="H41" s="512" t="s">
        <v>548</v>
      </c>
      <c r="I41" s="513" t="s">
        <v>495</v>
      </c>
      <c r="J41" s="407"/>
      <c r="K41" s="408"/>
      <c r="L41" s="409"/>
      <c r="M41" s="410"/>
    </row>
    <row r="42" spans="1:13" s="402" customFormat="1" ht="30.75">
      <c r="A42" s="496">
        <v>13</v>
      </c>
      <c r="B42" s="514" t="s">
        <v>578</v>
      </c>
      <c r="C42" s="493" t="s">
        <v>498</v>
      </c>
      <c r="D42" s="511">
        <v>179</v>
      </c>
      <c r="E42" s="490" t="s">
        <v>563</v>
      </c>
      <c r="F42" s="490" t="s">
        <v>564</v>
      </c>
      <c r="G42" s="490" t="s">
        <v>565</v>
      </c>
      <c r="H42" s="515" t="s">
        <v>566</v>
      </c>
      <c r="I42" s="513" t="s">
        <v>567</v>
      </c>
      <c r="J42" s="407"/>
      <c r="K42" s="408"/>
      <c r="L42" s="409"/>
      <c r="M42" s="410"/>
    </row>
    <row r="43" spans="1:13" s="402" customFormat="1" ht="30.75">
      <c r="A43" s="496">
        <v>14</v>
      </c>
      <c r="B43" s="514" t="s">
        <v>579</v>
      </c>
      <c r="C43" s="493" t="s">
        <v>498</v>
      </c>
      <c r="D43" s="511">
        <v>5000</v>
      </c>
      <c r="E43" s="490" t="s">
        <v>499</v>
      </c>
      <c r="F43" s="490" t="s">
        <v>500</v>
      </c>
      <c r="G43" s="490" t="s">
        <v>501</v>
      </c>
      <c r="H43" s="495" t="s">
        <v>502</v>
      </c>
      <c r="I43" s="258" t="s">
        <v>495</v>
      </c>
      <c r="J43" s="407"/>
      <c r="K43" s="408"/>
      <c r="L43" s="409"/>
      <c r="M43" s="410"/>
    </row>
    <row r="44" spans="1:13" s="402" customFormat="1" ht="30.75">
      <c r="A44" s="496">
        <v>15</v>
      </c>
      <c r="B44" s="514" t="s">
        <v>580</v>
      </c>
      <c r="C44" s="493" t="s">
        <v>498</v>
      </c>
      <c r="D44" s="511">
        <v>540</v>
      </c>
      <c r="E44" s="490" t="s">
        <v>581</v>
      </c>
      <c r="F44" s="490" t="s">
        <v>582</v>
      </c>
      <c r="G44" s="490" t="s">
        <v>583</v>
      </c>
      <c r="H44" s="512" t="s">
        <v>584</v>
      </c>
      <c r="I44" s="513" t="s">
        <v>495</v>
      </c>
      <c r="J44" s="407"/>
      <c r="K44" s="408"/>
      <c r="L44" s="409"/>
      <c r="M44" s="410"/>
    </row>
    <row r="45" spans="1:13" s="402" customFormat="1" ht="30.75">
      <c r="A45" s="496">
        <v>16</v>
      </c>
      <c r="B45" s="514" t="s">
        <v>585</v>
      </c>
      <c r="C45" s="493" t="s">
        <v>498</v>
      </c>
      <c r="D45" s="494">
        <v>3000</v>
      </c>
      <c r="E45" s="490" t="s">
        <v>586</v>
      </c>
      <c r="F45" s="490" t="s">
        <v>587</v>
      </c>
      <c r="G45" s="490" t="s">
        <v>588</v>
      </c>
      <c r="H45" s="512" t="s">
        <v>589</v>
      </c>
      <c r="I45" s="516" t="s">
        <v>495</v>
      </c>
      <c r="J45" s="407"/>
      <c r="K45" s="408"/>
      <c r="L45" s="409"/>
      <c r="M45" s="410"/>
    </row>
    <row r="46" spans="1:13" s="402" customFormat="1" ht="31.5" thickBot="1">
      <c r="A46" s="496">
        <v>17</v>
      </c>
      <c r="B46" s="514" t="s">
        <v>580</v>
      </c>
      <c r="C46" s="517" t="s">
        <v>498</v>
      </c>
      <c r="D46" s="518">
        <v>640</v>
      </c>
      <c r="E46" s="519" t="s">
        <v>590</v>
      </c>
      <c r="F46" s="519" t="s">
        <v>571</v>
      </c>
      <c r="G46" s="519" t="s">
        <v>591</v>
      </c>
      <c r="H46" s="520" t="s">
        <v>592</v>
      </c>
      <c r="I46" s="513" t="s">
        <v>459</v>
      </c>
      <c r="J46" s="407"/>
      <c r="K46" s="408"/>
      <c r="L46" s="409"/>
      <c r="M46" s="410"/>
    </row>
    <row r="47" spans="1:13" s="402" customFormat="1" ht="30.75">
      <c r="A47" s="496">
        <v>18</v>
      </c>
      <c r="B47" s="521" t="s">
        <v>593</v>
      </c>
      <c r="C47" s="522" t="s">
        <v>498</v>
      </c>
      <c r="D47" s="523">
        <v>4400</v>
      </c>
      <c r="E47" s="524" t="s">
        <v>493</v>
      </c>
      <c r="F47" s="524" t="s">
        <v>492</v>
      </c>
      <c r="G47" s="524" t="s">
        <v>494</v>
      </c>
      <c r="H47" s="512" t="s">
        <v>496</v>
      </c>
      <c r="I47" s="525" t="s">
        <v>495</v>
      </c>
      <c r="J47" s="407"/>
      <c r="K47" s="408"/>
      <c r="L47" s="409"/>
      <c r="M47" s="410"/>
    </row>
    <row r="48" spans="1:13" s="402" customFormat="1" ht="31.5" thickBot="1">
      <c r="A48" s="496">
        <v>19</v>
      </c>
      <c r="B48" s="584" t="s">
        <v>750</v>
      </c>
      <c r="C48" s="585" t="s">
        <v>498</v>
      </c>
      <c r="D48" s="586">
        <v>5175</v>
      </c>
      <c r="E48" s="587" t="s">
        <v>725</v>
      </c>
      <c r="F48" s="588" t="s">
        <v>527</v>
      </c>
      <c r="G48" s="526" t="s">
        <v>726</v>
      </c>
      <c r="H48" s="497" t="s">
        <v>751</v>
      </c>
      <c r="I48" s="527" t="s">
        <v>752</v>
      </c>
      <c r="J48" s="407"/>
      <c r="K48" s="408"/>
      <c r="L48" s="409"/>
      <c r="M48" s="410"/>
    </row>
    <row r="49" spans="1:13" s="402" customFormat="1" ht="15.75">
      <c r="A49" s="496"/>
      <c r="B49" s="514"/>
      <c r="C49" s="528"/>
      <c r="D49" s="528"/>
      <c r="E49" s="528"/>
      <c r="F49" s="528"/>
      <c r="G49" s="529"/>
      <c r="H49" s="529"/>
      <c r="I49" s="529"/>
      <c r="J49" s="407"/>
      <c r="K49" s="408"/>
      <c r="L49" s="409"/>
      <c r="M49" s="410"/>
    </row>
    <row r="50" spans="1:13" s="402" customFormat="1" ht="15.75">
      <c r="A50" s="397"/>
      <c r="B50" s="479"/>
      <c r="C50" s="403"/>
      <c r="D50" s="404"/>
      <c r="E50" s="405"/>
      <c r="F50" s="406"/>
      <c r="G50" s="256"/>
      <c r="H50" s="256"/>
      <c r="I50" s="258"/>
      <c r="J50" s="407"/>
      <c r="K50" s="408"/>
      <c r="L50" s="409"/>
      <c r="M50" s="410"/>
    </row>
    <row r="51" spans="1:13" s="402" customFormat="1" ht="15.75">
      <c r="A51" s="397"/>
      <c r="B51" s="479"/>
      <c r="C51" s="403"/>
      <c r="D51" s="404"/>
      <c r="E51" s="405"/>
      <c r="F51" s="406"/>
      <c r="G51" s="256"/>
      <c r="H51" s="256"/>
      <c r="I51" s="258"/>
      <c r="J51" s="407"/>
      <c r="K51" s="408"/>
      <c r="L51" s="409"/>
      <c r="M51" s="410"/>
    </row>
    <row r="52" spans="1:13" s="402" customFormat="1" ht="15.75">
      <c r="A52" s="397"/>
      <c r="B52" s="479"/>
      <c r="C52" s="403"/>
      <c r="D52" s="404"/>
      <c r="E52" s="405"/>
      <c r="F52" s="406"/>
      <c r="G52" s="256"/>
      <c r="H52" s="256"/>
      <c r="I52" s="258"/>
      <c r="J52" s="407"/>
      <c r="K52" s="408"/>
      <c r="L52" s="409"/>
      <c r="M52" s="410"/>
    </row>
    <row r="53" spans="1:13" s="402" customFormat="1" ht="15.75">
      <c r="A53" s="397"/>
      <c r="B53" s="479"/>
      <c r="C53" s="403"/>
      <c r="D53" s="404"/>
      <c r="E53" s="405"/>
      <c r="F53" s="406"/>
      <c r="G53" s="256"/>
      <c r="H53" s="256"/>
      <c r="I53" s="258"/>
      <c r="J53" s="407"/>
      <c r="K53" s="408"/>
      <c r="L53" s="409"/>
      <c r="M53" s="410"/>
    </row>
    <row r="54" spans="1:13" s="402" customFormat="1" ht="15.75">
      <c r="A54" s="397"/>
      <c r="B54" s="479"/>
      <c r="C54" s="403"/>
      <c r="D54" s="404"/>
      <c r="E54" s="405"/>
      <c r="F54" s="406"/>
      <c r="G54" s="256"/>
      <c r="H54" s="256"/>
      <c r="I54" s="258"/>
      <c r="J54" s="407"/>
      <c r="K54" s="408"/>
      <c r="L54" s="409"/>
      <c r="M54" s="410"/>
    </row>
    <row r="55" spans="1:13" s="402" customFormat="1" ht="15.75">
      <c r="A55" s="397"/>
      <c r="B55" s="479"/>
      <c r="C55" s="403"/>
      <c r="D55" s="404"/>
      <c r="E55" s="405"/>
      <c r="F55" s="406"/>
      <c r="G55" s="256"/>
      <c r="H55" s="256"/>
      <c r="I55" s="258"/>
      <c r="J55" s="407"/>
      <c r="K55" s="408"/>
      <c r="L55" s="409"/>
      <c r="M55" s="410"/>
    </row>
    <row r="56" spans="1:13" s="402" customFormat="1" ht="15.75">
      <c r="A56" s="397"/>
      <c r="B56" s="479"/>
      <c r="C56" s="403"/>
      <c r="D56" s="404"/>
      <c r="E56" s="405"/>
      <c r="F56" s="406"/>
      <c r="G56" s="256"/>
      <c r="H56" s="256"/>
      <c r="I56" s="258"/>
      <c r="J56" s="407"/>
      <c r="K56" s="408"/>
      <c r="L56" s="409"/>
      <c r="M56" s="410"/>
    </row>
    <row r="57" spans="1:13" s="402" customFormat="1" ht="15.75">
      <c r="A57" s="397"/>
      <c r="B57" s="479"/>
      <c r="C57" s="403"/>
      <c r="D57" s="404"/>
      <c r="E57" s="405"/>
      <c r="F57" s="406"/>
      <c r="G57" s="256"/>
      <c r="H57" s="256"/>
      <c r="I57" s="258"/>
      <c r="J57" s="407"/>
      <c r="K57" s="408"/>
      <c r="L57" s="409"/>
      <c r="M57" s="410"/>
    </row>
    <row r="58" spans="1:13" s="402" customFormat="1" ht="15.75">
      <c r="A58" s="397"/>
      <c r="B58" s="479"/>
      <c r="C58" s="403"/>
      <c r="D58" s="404"/>
      <c r="E58" s="405"/>
      <c r="F58" s="406"/>
      <c r="G58" s="256"/>
      <c r="H58" s="256"/>
      <c r="I58" s="258"/>
      <c r="J58" s="407"/>
      <c r="K58" s="408"/>
      <c r="L58" s="409"/>
      <c r="M58" s="410"/>
    </row>
    <row r="59" spans="1:13" s="402" customFormat="1" ht="15.75">
      <c r="A59" s="397"/>
      <c r="B59" s="479"/>
      <c r="C59" s="403"/>
      <c r="D59" s="404"/>
      <c r="E59" s="405"/>
      <c r="F59" s="406"/>
      <c r="G59" s="256"/>
      <c r="H59" s="256"/>
      <c r="I59" s="258"/>
      <c r="J59" s="407"/>
      <c r="K59" s="408"/>
      <c r="L59" s="409"/>
      <c r="M59" s="410"/>
    </row>
    <row r="60" spans="1:13" s="402" customFormat="1" ht="15.75">
      <c r="A60" s="397"/>
      <c r="B60" s="479"/>
      <c r="C60" s="403"/>
      <c r="D60" s="404"/>
      <c r="E60" s="405"/>
      <c r="F60" s="406"/>
      <c r="G60" s="256"/>
      <c r="H60" s="256"/>
      <c r="I60" s="258"/>
      <c r="J60" s="407"/>
      <c r="K60" s="408"/>
      <c r="L60" s="409"/>
      <c r="M60" s="410"/>
    </row>
    <row r="61" spans="1:13" s="402" customFormat="1" ht="15.75">
      <c r="A61" s="397"/>
      <c r="B61" s="479"/>
      <c r="C61" s="403"/>
      <c r="D61" s="404"/>
      <c r="E61" s="405"/>
      <c r="F61" s="406"/>
      <c r="G61" s="256"/>
      <c r="H61" s="256"/>
      <c r="I61" s="258"/>
      <c r="J61" s="407"/>
      <c r="K61" s="408"/>
      <c r="L61" s="409"/>
      <c r="M61" s="410"/>
    </row>
    <row r="62" spans="1:13" s="402" customFormat="1" ht="15.75">
      <c r="A62" s="397"/>
      <c r="B62" s="479"/>
      <c r="C62" s="403"/>
      <c r="D62" s="404"/>
      <c r="E62" s="405"/>
      <c r="F62" s="406"/>
      <c r="G62" s="256"/>
      <c r="H62" s="256"/>
      <c r="I62" s="258"/>
      <c r="J62" s="407"/>
      <c r="K62" s="408"/>
      <c r="L62" s="409"/>
      <c r="M62" s="410"/>
    </row>
    <row r="63" spans="1:13" s="402" customFormat="1" ht="15.75">
      <c r="A63" s="397"/>
      <c r="B63" s="479"/>
      <c r="C63" s="403"/>
      <c r="D63" s="404"/>
      <c r="E63" s="405"/>
      <c r="F63" s="406"/>
      <c r="G63" s="256"/>
      <c r="H63" s="256"/>
      <c r="I63" s="258"/>
      <c r="J63" s="407"/>
      <c r="K63" s="408"/>
      <c r="L63" s="409"/>
      <c r="M63" s="410"/>
    </row>
    <row r="64" spans="1:13" s="402" customFormat="1" ht="15.75">
      <c r="A64" s="397"/>
      <c r="B64" s="479"/>
      <c r="C64" s="403"/>
      <c r="D64" s="404"/>
      <c r="E64" s="405"/>
      <c r="F64" s="406"/>
      <c r="G64" s="256"/>
      <c r="H64" s="256"/>
      <c r="I64" s="258"/>
      <c r="J64" s="407"/>
      <c r="K64" s="408"/>
      <c r="L64" s="409"/>
      <c r="M64" s="410"/>
    </row>
    <row r="65" spans="1:13" s="402" customFormat="1" ht="15.75">
      <c r="A65" s="397"/>
      <c r="B65" s="479"/>
      <c r="C65" s="403"/>
      <c r="D65" s="404"/>
      <c r="E65" s="405"/>
      <c r="F65" s="406"/>
      <c r="G65" s="256"/>
      <c r="H65" s="256"/>
      <c r="I65" s="258"/>
      <c r="J65" s="407"/>
      <c r="K65" s="408"/>
      <c r="L65" s="409"/>
      <c r="M65" s="410"/>
    </row>
    <row r="66" spans="1:13" s="402" customFormat="1" ht="15.75">
      <c r="A66" s="397"/>
      <c r="B66" s="479"/>
      <c r="C66" s="403"/>
      <c r="D66" s="404"/>
      <c r="E66" s="405"/>
      <c r="F66" s="406"/>
      <c r="G66" s="256"/>
      <c r="H66" s="256"/>
      <c r="I66" s="258"/>
      <c r="J66" s="407"/>
      <c r="K66" s="408"/>
      <c r="L66" s="409"/>
      <c r="M66" s="410"/>
    </row>
    <row r="67" spans="1:13" s="402" customFormat="1" ht="15.75">
      <c r="A67" s="397"/>
      <c r="B67" s="479"/>
      <c r="C67" s="403"/>
      <c r="D67" s="404"/>
      <c r="E67" s="405"/>
      <c r="F67" s="406"/>
      <c r="G67" s="256"/>
      <c r="H67" s="256"/>
      <c r="I67" s="258"/>
      <c r="J67" s="407"/>
      <c r="K67" s="408"/>
      <c r="L67" s="409"/>
      <c r="M67" s="410"/>
    </row>
    <row r="68" spans="1:13" s="402" customFormat="1" ht="15.75">
      <c r="A68" s="397"/>
      <c r="B68" s="479"/>
      <c r="C68" s="403"/>
      <c r="D68" s="404"/>
      <c r="E68" s="405"/>
      <c r="F68" s="406"/>
      <c r="G68" s="256"/>
      <c r="H68" s="256"/>
      <c r="I68" s="258"/>
      <c r="J68" s="407"/>
      <c r="K68" s="408"/>
      <c r="L68" s="409"/>
      <c r="M68" s="410"/>
    </row>
    <row r="69" spans="1:13" s="402" customFormat="1" ht="15.75">
      <c r="A69" s="397"/>
      <c r="B69" s="479"/>
      <c r="C69" s="403"/>
      <c r="D69" s="404"/>
      <c r="E69" s="405"/>
      <c r="F69" s="406"/>
      <c r="G69" s="256"/>
      <c r="H69" s="256"/>
      <c r="I69" s="258"/>
      <c r="J69" s="407"/>
      <c r="K69" s="408"/>
      <c r="L69" s="409"/>
      <c r="M69" s="410"/>
    </row>
    <row r="70" spans="1:13" s="402" customFormat="1" ht="15.75">
      <c r="A70" s="397"/>
      <c r="B70" s="479"/>
      <c r="C70" s="403"/>
      <c r="D70" s="404"/>
      <c r="E70" s="405"/>
      <c r="F70" s="406"/>
      <c r="G70" s="256"/>
      <c r="H70" s="256"/>
      <c r="I70" s="258"/>
      <c r="J70" s="407"/>
      <c r="K70" s="408"/>
      <c r="L70" s="409"/>
      <c r="M70" s="410"/>
    </row>
    <row r="71" spans="1:13" s="402" customFormat="1" ht="30" customHeight="1" thickBot="1">
      <c r="A71" s="397"/>
      <c r="B71" s="479"/>
      <c r="C71" s="411"/>
      <c r="D71" s="412"/>
      <c r="E71" s="413"/>
      <c r="F71" s="411"/>
      <c r="G71" s="414"/>
      <c r="H71" s="399"/>
      <c r="I71" s="258"/>
      <c r="J71" s="415"/>
      <c r="K71" s="416"/>
      <c r="L71" s="417"/>
      <c r="M71" s="410"/>
    </row>
    <row r="72" spans="1:13" ht="16.5" thickBot="1">
      <c r="A72" s="58"/>
      <c r="B72" s="58"/>
      <c r="C72" s="58"/>
      <c r="D72" s="58"/>
      <c r="E72" s="58"/>
      <c r="F72" s="58"/>
      <c r="G72" s="60"/>
      <c r="H72" s="60"/>
      <c r="I72" s="60"/>
      <c r="J72" s="58"/>
      <c r="K72" s="58"/>
      <c r="L72" s="58"/>
      <c r="M72" s="270"/>
    </row>
    <row r="73" spans="1:13" ht="15.75">
      <c r="A73" s="58"/>
      <c r="B73" s="58"/>
      <c r="C73" s="58"/>
      <c r="D73" s="58"/>
      <c r="E73" s="58"/>
      <c r="F73" s="58"/>
      <c r="G73" s="60"/>
      <c r="H73" s="60"/>
      <c r="I73" s="60"/>
      <c r="J73" s="58"/>
      <c r="K73" s="58"/>
      <c r="L73" s="58"/>
      <c r="M73" s="58"/>
    </row>
    <row r="74" spans="1:13" ht="15.75">
      <c r="A74" s="58"/>
      <c r="B74" s="58"/>
      <c r="C74" s="58"/>
      <c r="D74" s="58"/>
      <c r="E74" s="58"/>
      <c r="F74" s="58"/>
      <c r="G74" s="60"/>
      <c r="H74" s="60"/>
      <c r="I74" s="60"/>
      <c r="J74" s="58"/>
      <c r="K74" s="58"/>
      <c r="L74" s="58"/>
      <c r="M74" s="58"/>
    </row>
    <row r="75" spans="1:13" s="58" customFormat="1">
      <c r="A75" s="59" t="s">
        <v>436</v>
      </c>
      <c r="G75" s="60"/>
      <c r="H75" s="60"/>
      <c r="I75" s="60"/>
    </row>
    <row r="76" spans="1:13" s="58" customFormat="1">
      <c r="A76" s="59" t="s">
        <v>449</v>
      </c>
      <c r="G76" s="60"/>
      <c r="H76" s="60"/>
      <c r="I76" s="60"/>
    </row>
    <row r="77" spans="1:13" s="58" customFormat="1">
      <c r="A77" s="59" t="s">
        <v>448</v>
      </c>
      <c r="G77" s="60"/>
      <c r="H77" s="60"/>
      <c r="I77" s="60"/>
    </row>
    <row r="78" spans="1:13" s="58" customFormat="1">
      <c r="B78" s="59"/>
      <c r="G78" s="60"/>
      <c r="H78" s="60"/>
      <c r="I78" s="60"/>
    </row>
    <row r="79" spans="1:13" s="58" customFormat="1">
      <c r="B79" s="59"/>
      <c r="G79" s="60"/>
      <c r="H79" s="60"/>
      <c r="I79" s="60"/>
    </row>
    <row r="80" spans="1:13" s="58" customFormat="1">
      <c r="B80" s="59"/>
      <c r="G80" s="60"/>
      <c r="H80" s="60"/>
      <c r="I80" s="60"/>
    </row>
    <row r="81" spans="1:13" s="58" customFormat="1">
      <c r="B81" s="59"/>
      <c r="G81" s="60"/>
      <c r="H81" s="60"/>
      <c r="I81" s="60"/>
    </row>
    <row r="82" spans="1:13" s="58" customFormat="1">
      <c r="B82" s="59"/>
      <c r="G82" s="60"/>
      <c r="H82" s="60"/>
      <c r="I82" s="60"/>
    </row>
    <row r="83" spans="1:13" ht="15.75">
      <c r="B83" s="42"/>
      <c r="G83" s="43"/>
      <c r="H83" s="43"/>
      <c r="M83" s="58"/>
    </row>
    <row r="84" spans="1:13" s="1" customFormat="1" ht="15.75">
      <c r="B84" s="55" t="s">
        <v>104</v>
      </c>
      <c r="M84" s="43"/>
    </row>
    <row r="85" spans="1:13" s="1" customFormat="1">
      <c r="C85" s="54"/>
      <c r="G85" s="54"/>
      <c r="H85" s="57"/>
      <c r="I85"/>
    </row>
    <row r="86" spans="1:13" s="1" customFormat="1">
      <c r="A86"/>
      <c r="C86" s="53" t="s">
        <v>266</v>
      </c>
      <c r="G86" s="11" t="s">
        <v>271</v>
      </c>
      <c r="H86" s="56"/>
      <c r="I86"/>
      <c r="K86" s="11"/>
    </row>
    <row r="87" spans="1:13" s="1" customFormat="1">
      <c r="A87"/>
      <c r="G87" s="1" t="s">
        <v>267</v>
      </c>
      <c r="H87"/>
      <c r="I87"/>
    </row>
    <row r="88" spans="1:13" customFormat="1" ht="15.75">
      <c r="B88" s="1"/>
      <c r="C88" s="49" t="s">
        <v>136</v>
      </c>
      <c r="E88" s="43"/>
      <c r="F88" s="43"/>
      <c r="K88" s="43"/>
      <c r="M88" s="1"/>
    </row>
    <row r="89" spans="1:13" customFormat="1">
      <c r="E89" s="43"/>
      <c r="F89" s="43"/>
    </row>
    <row r="90" spans="1:13" customFormat="1">
      <c r="E90" s="43"/>
      <c r="F90" s="43"/>
    </row>
    <row r="91" spans="1:13" customFormat="1">
      <c r="E91" s="43"/>
      <c r="F91" s="43"/>
    </row>
    <row r="92" spans="1:13" customFormat="1">
      <c r="E92" s="43"/>
      <c r="F92" s="43"/>
    </row>
    <row r="93" spans="1:13" customFormat="1" ht="12.75"/>
    <row r="94" spans="1:13">
      <c r="M94"/>
    </row>
  </sheetData>
  <mergeCells count="3">
    <mergeCell ref="J7:L7"/>
    <mergeCell ref="L1:M1"/>
    <mergeCell ref="B6:D6"/>
  </mergeCells>
  <dataValidations count="5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50:G71 G10:H18 H50:H70 H35 G19:G48">
      <formula1>11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I10:I48 I50:I7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18 C50:C71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  <dataValidation allowBlank="1" showInputMessage="1" showErrorMessage="1" error="თვე/დღე/წელი" prompt="თვე/დღე/წელი" sqref="B10:B28 B30:B71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9:C48">
      <formula1>"ფულადი შემოწირულობა, არაფულადი შემოწირულობა, საწევრო"</formula1>
    </dataValidation>
  </dataValidations>
  <printOptions gridLines="1"/>
  <pageMargins left="0.23622047244094491" right="0.23622047244094491" top="0.74803149606299213" bottom="0.74803149606299213" header="0.31496062992125984" footer="0.31496062992125984"/>
  <pageSetup scale="63" orientation="landscape" blackAndWhite="1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36"/>
  <sheetViews>
    <sheetView showGridLines="0" view="pageBreakPreview" zoomScale="70" zoomScaleNormal="38" zoomScaleSheetLayoutView="70" workbookViewId="0">
      <selection activeCell="B6" sqref="B6:C6"/>
    </sheetView>
  </sheetViews>
  <sheetFormatPr defaultRowHeight="13.5"/>
  <cols>
    <col min="1" max="1" width="8.85546875" style="291" customWidth="1"/>
    <col min="2" max="2" width="84.85546875" style="291" customWidth="1"/>
    <col min="3" max="3" width="15.85546875" style="291" customWidth="1"/>
    <col min="4" max="4" width="16.42578125" style="291" customWidth="1"/>
    <col min="5" max="5" width="0.7109375" style="291" customWidth="1"/>
    <col min="6" max="16384" width="9.140625" style="291"/>
  </cols>
  <sheetData>
    <row r="1" spans="1:5" s="286" customFormat="1">
      <c r="A1" s="283" t="s">
        <v>336</v>
      </c>
      <c r="B1" s="289"/>
      <c r="C1" s="594" t="s">
        <v>754</v>
      </c>
      <c r="D1" s="595"/>
      <c r="E1" s="285"/>
    </row>
    <row r="2" spans="1:5" s="286" customFormat="1">
      <c r="A2" s="283" t="s">
        <v>330</v>
      </c>
      <c r="B2" s="289"/>
      <c r="C2" s="594"/>
      <c r="D2" s="595"/>
      <c r="E2" s="285"/>
    </row>
    <row r="3" spans="1:5" s="286" customFormat="1">
      <c r="A3" s="288" t="s">
        <v>138</v>
      </c>
      <c r="B3" s="283"/>
      <c r="C3" s="287"/>
      <c r="D3" s="287"/>
      <c r="E3" s="285"/>
    </row>
    <row r="4" spans="1:5" s="286" customFormat="1">
      <c r="A4" s="288"/>
      <c r="B4" s="288"/>
      <c r="C4" s="287"/>
      <c r="D4" s="287"/>
      <c r="E4" s="285"/>
    </row>
    <row r="5" spans="1:5">
      <c r="A5" s="289" t="str">
        <f>'ფორმა N2'!A4</f>
        <v>ანგარიშვალდებული პირის დასახელება:</v>
      </c>
      <c r="B5" s="289"/>
      <c r="C5" s="288"/>
      <c r="D5" s="288"/>
      <c r="E5" s="290"/>
    </row>
    <row r="6" spans="1:5">
      <c r="A6" s="293"/>
      <c r="B6" s="601" t="s">
        <v>756</v>
      </c>
      <c r="C6" s="601"/>
      <c r="D6" s="294"/>
      <c r="E6" s="290"/>
    </row>
    <row r="7" spans="1:5">
      <c r="A7" s="289"/>
      <c r="B7" s="289"/>
      <c r="C7" s="288"/>
      <c r="D7" s="288"/>
      <c r="E7" s="290"/>
    </row>
    <row r="8" spans="1:5" s="286" customFormat="1">
      <c r="A8" s="284"/>
      <c r="B8" s="284"/>
      <c r="C8" s="295"/>
      <c r="D8" s="295"/>
      <c r="E8" s="285"/>
    </row>
    <row r="9" spans="1:5" s="286" customFormat="1" ht="27">
      <c r="A9" s="296" t="s">
        <v>60</v>
      </c>
      <c r="B9" s="296" t="s">
        <v>335</v>
      </c>
      <c r="C9" s="298" t="s">
        <v>9</v>
      </c>
      <c r="D9" s="298" t="s">
        <v>8</v>
      </c>
      <c r="E9" s="285"/>
    </row>
    <row r="10" spans="1:5" s="304" customFormat="1" ht="30">
      <c r="A10" s="80" t="s">
        <v>333</v>
      </c>
      <c r="B10" s="80" t="s">
        <v>594</v>
      </c>
      <c r="C10" s="3">
        <v>175</v>
      </c>
      <c r="D10" s="3">
        <v>175</v>
      </c>
      <c r="E10" s="303"/>
    </row>
    <row r="11" spans="1:5" s="308" customFormat="1" ht="30">
      <c r="A11" s="80" t="s">
        <v>333</v>
      </c>
      <c r="B11" s="80" t="s">
        <v>595</v>
      </c>
      <c r="C11" s="3">
        <v>3750</v>
      </c>
      <c r="D11" s="3">
        <v>3750</v>
      </c>
      <c r="E11" s="307"/>
    </row>
    <row r="12" spans="1:5" s="308" customFormat="1" ht="30">
      <c r="A12" s="80" t="s">
        <v>334</v>
      </c>
      <c r="B12" s="80" t="s">
        <v>596</v>
      </c>
      <c r="C12" s="3">
        <v>200</v>
      </c>
      <c r="D12" s="3">
        <v>200</v>
      </c>
      <c r="E12" s="307"/>
    </row>
    <row r="13" spans="1:5" s="308" customFormat="1" ht="30">
      <c r="A13" s="80" t="s">
        <v>597</v>
      </c>
      <c r="B13" s="80" t="s">
        <v>598</v>
      </c>
      <c r="C13" s="3">
        <v>300</v>
      </c>
      <c r="D13" s="3">
        <v>300</v>
      </c>
      <c r="E13" s="307"/>
    </row>
    <row r="14" spans="1:5" s="308" customFormat="1" ht="30">
      <c r="A14" s="80" t="s">
        <v>333</v>
      </c>
      <c r="B14" s="80" t="s">
        <v>599</v>
      </c>
      <c r="C14" s="3">
        <v>660</v>
      </c>
      <c r="D14" s="3">
        <v>660</v>
      </c>
      <c r="E14" s="307"/>
    </row>
    <row r="15" spans="1:5" s="308" customFormat="1" ht="30">
      <c r="A15" s="80" t="s">
        <v>334</v>
      </c>
      <c r="B15" s="80" t="s">
        <v>600</v>
      </c>
      <c r="C15" s="3">
        <v>263960</v>
      </c>
      <c r="D15" s="3">
        <v>263960</v>
      </c>
      <c r="E15" s="307"/>
    </row>
    <row r="16" spans="1:5" s="308" customFormat="1" ht="30">
      <c r="A16" s="80" t="s">
        <v>601</v>
      </c>
      <c r="B16" s="80" t="s">
        <v>602</v>
      </c>
      <c r="C16" s="3">
        <v>65820</v>
      </c>
      <c r="D16" s="3">
        <v>65820</v>
      </c>
      <c r="E16" s="307"/>
    </row>
    <row r="17" spans="1:9" s="308" customFormat="1" ht="17.25" customHeight="1">
      <c r="A17" s="80" t="s">
        <v>603</v>
      </c>
      <c r="B17" s="80" t="s">
        <v>604</v>
      </c>
      <c r="C17" s="3">
        <v>1600</v>
      </c>
      <c r="D17" s="3">
        <v>1600</v>
      </c>
      <c r="E17" s="307"/>
    </row>
    <row r="18" spans="1:9" s="308" customFormat="1" ht="18" customHeight="1">
      <c r="A18" s="80" t="s">
        <v>605</v>
      </c>
      <c r="B18" s="80" t="s">
        <v>606</v>
      </c>
      <c r="C18" s="3">
        <v>33250</v>
      </c>
      <c r="D18" s="3">
        <v>33250</v>
      </c>
      <c r="E18" s="307"/>
    </row>
    <row r="19" spans="1:9" s="308" customFormat="1" ht="15">
      <c r="A19" s="72" t="s">
        <v>280</v>
      </c>
      <c r="B19" s="72"/>
      <c r="C19" s="3"/>
      <c r="D19" s="3"/>
      <c r="E19" s="307"/>
    </row>
    <row r="20" spans="1:9" s="308" customFormat="1" ht="15">
      <c r="A20" s="80" t="s">
        <v>331</v>
      </c>
      <c r="B20" s="72" t="s">
        <v>607</v>
      </c>
      <c r="C20" s="3">
        <v>3050</v>
      </c>
      <c r="D20" s="3">
        <v>3050</v>
      </c>
      <c r="E20" s="307"/>
    </row>
    <row r="21" spans="1:9" s="308" customFormat="1" ht="15">
      <c r="A21" s="80" t="s">
        <v>332</v>
      </c>
      <c r="B21" s="72"/>
      <c r="C21" s="3"/>
      <c r="D21" s="3"/>
      <c r="E21" s="307"/>
    </row>
    <row r="22" spans="1:9" s="310" customFormat="1" ht="15">
      <c r="A22" s="533"/>
      <c r="B22" s="533"/>
      <c r="C22" s="3"/>
      <c r="D22" s="3"/>
      <c r="E22" s="309"/>
    </row>
    <row r="23" spans="1:9" ht="15">
      <c r="A23" s="72" t="s">
        <v>280</v>
      </c>
      <c r="B23" s="72"/>
      <c r="C23" s="3"/>
      <c r="D23" s="3"/>
      <c r="E23" s="327"/>
    </row>
    <row r="24" spans="1:9" ht="15">
      <c r="A24" s="80" t="s">
        <v>331</v>
      </c>
      <c r="B24" s="72"/>
      <c r="C24" s="3"/>
      <c r="D24" s="3"/>
    </row>
    <row r="25" spans="1:9" ht="15">
      <c r="A25" s="80" t="s">
        <v>332</v>
      </c>
      <c r="B25" s="72"/>
      <c r="C25" s="3"/>
      <c r="D25" s="3"/>
      <c r="E25" s="335"/>
    </row>
    <row r="26" spans="1:9" ht="15">
      <c r="A26" s="533"/>
      <c r="B26" s="533"/>
      <c r="C26" s="3"/>
      <c r="D26" s="3"/>
    </row>
    <row r="27" spans="1:9" ht="15">
      <c r="A27" s="81"/>
      <c r="B27" s="81" t="s">
        <v>337</v>
      </c>
      <c r="C27" s="71">
        <f>SUM(C10:C26)</f>
        <v>372765</v>
      </c>
      <c r="D27" s="71">
        <f>SUM(D10:D26)</f>
        <v>372765</v>
      </c>
    </row>
    <row r="28" spans="1:9">
      <c r="A28" s="367"/>
    </row>
    <row r="29" spans="1:9">
      <c r="A29" s="367" t="s">
        <v>355</v>
      </c>
    </row>
    <row r="31" spans="1:9">
      <c r="A31" s="336" t="s">
        <v>104</v>
      </c>
      <c r="E31" s="335"/>
    </row>
    <row r="32" spans="1:9">
      <c r="E32" s="337"/>
      <c r="F32" s="337"/>
      <c r="G32" s="337"/>
      <c r="H32" s="337"/>
      <c r="I32" s="337"/>
    </row>
    <row r="33" spans="1:9">
      <c r="D33" s="338"/>
      <c r="E33" s="337"/>
      <c r="F33" s="337"/>
      <c r="G33" s="337"/>
      <c r="H33" s="337"/>
      <c r="I33" s="337"/>
    </row>
    <row r="34" spans="1:9">
      <c r="A34" s="336"/>
      <c r="B34" s="336" t="s">
        <v>467</v>
      </c>
      <c r="D34" s="338"/>
      <c r="E34" s="337"/>
      <c r="F34" s="337"/>
      <c r="G34" s="337"/>
      <c r="H34" s="337"/>
      <c r="I34" s="337"/>
    </row>
    <row r="35" spans="1:9">
      <c r="B35" s="291" t="s">
        <v>268</v>
      </c>
      <c r="D35" s="338"/>
      <c r="E35" s="337"/>
      <c r="F35" s="337"/>
      <c r="G35" s="337"/>
      <c r="H35" s="337"/>
      <c r="I35" s="337"/>
    </row>
    <row r="36" spans="1:9" s="337" customFormat="1">
      <c r="A36" s="339"/>
      <c r="B36" s="339" t="s">
        <v>136</v>
      </c>
    </row>
  </sheetData>
  <mergeCells count="3">
    <mergeCell ref="C1:D1"/>
    <mergeCell ref="C2:D2"/>
    <mergeCell ref="B6:C6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B6" sqref="B6:C6"/>
    </sheetView>
  </sheetViews>
  <sheetFormatPr defaultRowHeight="15"/>
  <cols>
    <col min="1" max="1" width="14.28515625" style="1" bestFit="1" customWidth="1"/>
    <col min="2" max="2" width="72" style="1" customWidth="1"/>
    <col min="3" max="3" width="14.7109375" style="1" customWidth="1"/>
    <col min="4" max="4" width="14.85546875" style="1" customWidth="1"/>
    <col min="5" max="16384" width="9.140625" style="1"/>
  </cols>
  <sheetData>
    <row r="1" spans="1:5">
      <c r="A1" s="61" t="s">
        <v>305</v>
      </c>
      <c r="B1" s="63"/>
      <c r="C1" s="602" t="s">
        <v>107</v>
      </c>
      <c r="D1" s="602"/>
    </row>
    <row r="2" spans="1:5">
      <c r="A2" s="61" t="s">
        <v>276</v>
      </c>
      <c r="B2" s="63"/>
      <c r="C2" s="594" t="s">
        <v>754</v>
      </c>
      <c r="D2" s="595"/>
    </row>
    <row r="3" spans="1:5">
      <c r="A3" s="63" t="s">
        <v>138</v>
      </c>
      <c r="B3" s="63"/>
      <c r="C3" s="62"/>
      <c r="D3" s="62"/>
    </row>
    <row r="4" spans="1:5">
      <c r="A4" s="61"/>
      <c r="B4" s="63"/>
      <c r="C4" s="62"/>
      <c r="D4" s="62"/>
    </row>
    <row r="5" spans="1:5">
      <c r="A5" s="64" t="str">
        <f>'ფორმა N2'!A4</f>
        <v>ანგარიშვალდებული პირის დასახელება:</v>
      </c>
      <c r="B5" s="64"/>
      <c r="C5" s="64"/>
      <c r="D5" s="63"/>
      <c r="E5" s="4"/>
    </row>
    <row r="6" spans="1:5">
      <c r="A6" s="97" t="str">
        <f>'ფორმა N1'!D4</f>
        <v xml:space="preserve"> </v>
      </c>
      <c r="B6" s="601" t="s">
        <v>756</v>
      </c>
      <c r="C6" s="601"/>
      <c r="D6" s="38"/>
      <c r="E6" s="4"/>
    </row>
    <row r="7" spans="1:5">
      <c r="A7" s="64"/>
      <c r="B7" s="64"/>
      <c r="C7" s="64"/>
      <c r="D7" s="63"/>
      <c r="E7" s="4"/>
    </row>
    <row r="8" spans="1:5" s="5" customFormat="1">
      <c r="A8" s="82"/>
      <c r="B8" s="82"/>
      <c r="C8" s="65"/>
      <c r="D8" s="65"/>
    </row>
    <row r="9" spans="1:5" s="5" customFormat="1" ht="30">
      <c r="A9" s="92" t="s">
        <v>60</v>
      </c>
      <c r="B9" s="66" t="s">
        <v>10</v>
      </c>
      <c r="C9" s="66" t="s">
        <v>9</v>
      </c>
      <c r="D9" s="66" t="s">
        <v>8</v>
      </c>
    </row>
    <row r="10" spans="1:5" s="6" customFormat="1">
      <c r="A10" s="12">
        <v>1</v>
      </c>
      <c r="B10" s="12" t="s">
        <v>105</v>
      </c>
      <c r="C10" s="370">
        <f>C21+C20+C17+C15</f>
        <v>63035.9</v>
      </c>
      <c r="D10" s="370">
        <f>D21+D20+D17+D15</f>
        <v>63035.9</v>
      </c>
    </row>
    <row r="11" spans="1:5" s="8" customFormat="1" ht="18">
      <c r="A11" s="13">
        <v>1.1000000000000001</v>
      </c>
      <c r="B11" s="13" t="s">
        <v>64</v>
      </c>
      <c r="C11" s="69">
        <f>SUM(C12:C13)</f>
        <v>0</v>
      </c>
      <c r="D11" s="69">
        <f>SUM(D12:D13)</f>
        <v>0</v>
      </c>
    </row>
    <row r="12" spans="1:5" s="8" customFormat="1" ht="18">
      <c r="A12" s="14" t="s">
        <v>27</v>
      </c>
      <c r="B12" s="14" t="s">
        <v>66</v>
      </c>
      <c r="C12" s="26"/>
      <c r="D12" s="26"/>
    </row>
    <row r="13" spans="1:5" s="8" customFormat="1" ht="18">
      <c r="A13" s="14" t="s">
        <v>28</v>
      </c>
      <c r="B13" s="14" t="s">
        <v>67</v>
      </c>
      <c r="C13" s="26"/>
      <c r="D13" s="26"/>
    </row>
    <row r="14" spans="1:5" s="2" customFormat="1">
      <c r="A14" s="13">
        <v>1.2</v>
      </c>
      <c r="B14" s="13" t="s">
        <v>65</v>
      </c>
      <c r="C14" s="69">
        <v>7400</v>
      </c>
      <c r="D14" s="69">
        <f>SUM(D15:D16)</f>
        <v>7400</v>
      </c>
    </row>
    <row r="15" spans="1:5">
      <c r="A15" s="14" t="s">
        <v>29</v>
      </c>
      <c r="B15" s="14" t="s">
        <v>68</v>
      </c>
      <c r="C15" s="26">
        <v>7400</v>
      </c>
      <c r="D15" s="26">
        <v>7400</v>
      </c>
    </row>
    <row r="16" spans="1:5">
      <c r="A16" s="14" t="s">
        <v>30</v>
      </c>
      <c r="B16" s="14" t="s">
        <v>69</v>
      </c>
      <c r="C16" s="26"/>
      <c r="D16" s="26"/>
    </row>
    <row r="17" spans="1:9">
      <c r="A17" s="13">
        <v>1.3</v>
      </c>
      <c r="B17" s="13" t="s">
        <v>70</v>
      </c>
      <c r="C17" s="370">
        <f>SUM(C18:C19)</f>
        <v>24833</v>
      </c>
      <c r="D17" s="370">
        <f>SUM(D18:D19)</f>
        <v>24833</v>
      </c>
    </row>
    <row r="18" spans="1:9">
      <c r="A18" s="14" t="s">
        <v>46</v>
      </c>
      <c r="B18" s="14" t="s">
        <v>71</v>
      </c>
      <c r="C18" s="371">
        <v>24833</v>
      </c>
      <c r="D18" s="371">
        <v>24833</v>
      </c>
    </row>
    <row r="19" spans="1:9">
      <c r="A19" s="14" t="s">
        <v>47</v>
      </c>
      <c r="B19" s="14" t="s">
        <v>72</v>
      </c>
      <c r="C19" s="26"/>
      <c r="D19" s="481"/>
    </row>
    <row r="20" spans="1:9">
      <c r="A20" s="13">
        <v>1.4</v>
      </c>
      <c r="B20" s="13" t="s">
        <v>73</v>
      </c>
      <c r="C20" s="535">
        <v>29337.5</v>
      </c>
      <c r="D20" s="535">
        <v>29337.5</v>
      </c>
    </row>
    <row r="21" spans="1:9">
      <c r="A21" s="13">
        <v>1.5</v>
      </c>
      <c r="B21" s="13" t="s">
        <v>74</v>
      </c>
      <c r="C21" s="534">
        <v>1465.4</v>
      </c>
      <c r="D21" s="534">
        <v>1465.4</v>
      </c>
    </row>
    <row r="22" spans="1:9">
      <c r="A22" s="13">
        <v>1.6</v>
      </c>
      <c r="B22" s="13" t="s">
        <v>7</v>
      </c>
      <c r="C22" s="26"/>
      <c r="D22" s="483"/>
    </row>
    <row r="25" spans="1:9" s="16" customFormat="1" ht="12.75"/>
    <row r="26" spans="1:9">
      <c r="A26" s="53" t="s">
        <v>104</v>
      </c>
      <c r="E26" s="4"/>
    </row>
    <row r="27" spans="1:9">
      <c r="E27"/>
      <c r="F27"/>
      <c r="G27"/>
      <c r="H27"/>
      <c r="I27"/>
    </row>
    <row r="28" spans="1:9">
      <c r="D28" s="11"/>
      <c r="E28"/>
      <c r="F28"/>
      <c r="G28"/>
      <c r="H28"/>
      <c r="I28"/>
    </row>
    <row r="29" spans="1:9">
      <c r="A29"/>
      <c r="B29" s="53" t="s">
        <v>269</v>
      </c>
      <c r="D29" s="11"/>
      <c r="E29"/>
      <c r="F29"/>
      <c r="G29"/>
      <c r="H29"/>
      <c r="I29"/>
    </row>
    <row r="30" spans="1:9">
      <c r="A30"/>
      <c r="B30" s="1" t="s">
        <v>268</v>
      </c>
      <c r="D30" s="11"/>
      <c r="E30"/>
      <c r="F30"/>
      <c r="G30"/>
      <c r="H30"/>
      <c r="I30"/>
    </row>
    <row r="31" spans="1:9" customFormat="1" ht="12.75">
      <c r="B31" s="49" t="s">
        <v>136</v>
      </c>
    </row>
    <row r="32" spans="1:9" s="16" customFormat="1" ht="12.75"/>
  </sheetData>
  <mergeCells count="3">
    <mergeCell ref="C1:D1"/>
    <mergeCell ref="C2:D2"/>
    <mergeCell ref="B6:C6"/>
  </mergeCells>
  <pageMargins left="0.19685039370078741" right="0.19685039370078741" top="0.19685039370078741" bottom="0.19685039370078741" header="0.15748031496062992" footer="0.15748031496062992"/>
  <pageSetup paperSize="9" scale="8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30"/>
  <sheetViews>
    <sheetView showGridLines="0" view="pageBreakPreview" zoomScale="70" zoomScaleSheetLayoutView="70" workbookViewId="0">
      <selection activeCell="B6" sqref="B6:C6"/>
    </sheetView>
  </sheetViews>
  <sheetFormatPr defaultRowHeight="15"/>
  <cols>
    <col min="1" max="1" width="8.85546875" style="1" customWidth="1"/>
    <col min="2" max="2" width="84.85546875" style="1" customWidth="1"/>
    <col min="3" max="3" width="13.7109375" style="1" customWidth="1"/>
    <col min="4" max="4" width="13.5703125" style="1" customWidth="1"/>
    <col min="5" max="5" width="0.7109375" style="1" customWidth="1"/>
    <col min="6" max="16384" width="9.140625" style="1"/>
  </cols>
  <sheetData>
    <row r="1" spans="1:5" s="5" customFormat="1">
      <c r="A1" s="61" t="s">
        <v>341</v>
      </c>
      <c r="B1" s="64"/>
      <c r="C1" s="600" t="s">
        <v>107</v>
      </c>
      <c r="D1" s="600"/>
      <c r="E1" s="75"/>
    </row>
    <row r="2" spans="1:5" s="5" customFormat="1">
      <c r="A2" s="61" t="s">
        <v>342</v>
      </c>
      <c r="B2" s="64"/>
      <c r="C2" s="594" t="s">
        <v>754</v>
      </c>
      <c r="D2" s="595"/>
      <c r="E2" s="75"/>
    </row>
    <row r="3" spans="1:5" s="5" customFormat="1">
      <c r="A3" s="63" t="s">
        <v>138</v>
      </c>
      <c r="B3" s="61"/>
      <c r="C3" s="137"/>
      <c r="D3" s="137"/>
      <c r="E3" s="75"/>
    </row>
    <row r="4" spans="1:5" s="5" customFormat="1">
      <c r="A4" s="63"/>
      <c r="B4" s="63"/>
      <c r="C4" s="137"/>
      <c r="D4" s="137"/>
      <c r="E4" s="75"/>
    </row>
    <row r="5" spans="1:5">
      <c r="A5" s="64" t="str">
        <f>'ფორმა N2'!A4</f>
        <v>ანგარიშვალდებული პირის დასახელება:</v>
      </c>
      <c r="B5" s="64"/>
      <c r="C5" s="63"/>
      <c r="D5" s="63"/>
      <c r="E5" s="76"/>
    </row>
    <row r="6" spans="1:5">
      <c r="A6" s="67"/>
      <c r="B6" s="601" t="s">
        <v>756</v>
      </c>
      <c r="C6" s="601"/>
      <c r="D6" s="68"/>
      <c r="E6" s="76"/>
    </row>
    <row r="7" spans="1:5">
      <c r="A7" s="64"/>
      <c r="B7" s="64"/>
      <c r="C7" s="63"/>
      <c r="D7" s="63"/>
      <c r="E7" s="76"/>
    </row>
    <row r="8" spans="1:5" s="5" customFormat="1">
      <c r="A8" s="136"/>
      <c r="B8" s="136"/>
      <c r="C8" s="65"/>
      <c r="D8" s="65"/>
      <c r="E8" s="75"/>
    </row>
    <row r="9" spans="1:5" s="5" customFormat="1" ht="30">
      <c r="A9" s="73" t="s">
        <v>60</v>
      </c>
      <c r="B9" s="73" t="s">
        <v>335</v>
      </c>
      <c r="C9" s="66" t="s">
        <v>9</v>
      </c>
      <c r="D9" s="66" t="s">
        <v>8</v>
      </c>
      <c r="E9" s="75"/>
    </row>
    <row r="10" spans="1:5" s="8" customFormat="1" ht="18">
      <c r="A10" s="80" t="s">
        <v>299</v>
      </c>
      <c r="B10" s="80"/>
      <c r="C10" s="3"/>
      <c r="D10" s="3"/>
      <c r="E10" s="77"/>
    </row>
    <row r="11" spans="1:5" s="9" customFormat="1">
      <c r="A11" s="80" t="s">
        <v>300</v>
      </c>
      <c r="B11" s="80"/>
      <c r="C11" s="3"/>
      <c r="D11" s="3"/>
      <c r="E11" s="78"/>
    </row>
    <row r="12" spans="1:5" s="9" customFormat="1">
      <c r="A12" s="80" t="s">
        <v>301</v>
      </c>
      <c r="B12" s="72"/>
      <c r="C12" s="3"/>
      <c r="D12" s="3"/>
      <c r="E12" s="78"/>
    </row>
    <row r="13" spans="1:5" s="9" customFormat="1">
      <c r="A13" s="72" t="s">
        <v>280</v>
      </c>
      <c r="B13" s="72"/>
      <c r="C13" s="3"/>
      <c r="D13" s="3"/>
      <c r="E13" s="78"/>
    </row>
    <row r="14" spans="1:5" s="9" customFormat="1">
      <c r="A14" s="72" t="s">
        <v>280</v>
      </c>
      <c r="B14" s="72"/>
      <c r="C14" s="3"/>
      <c r="D14" s="3"/>
      <c r="E14" s="78"/>
    </row>
    <row r="15" spans="1:5" s="9" customFormat="1">
      <c r="A15" s="72" t="s">
        <v>280</v>
      </c>
      <c r="B15" s="72"/>
      <c r="C15" s="3"/>
      <c r="D15" s="3"/>
      <c r="E15" s="78"/>
    </row>
    <row r="16" spans="1:5" s="9" customFormat="1">
      <c r="A16" s="72" t="s">
        <v>280</v>
      </c>
      <c r="B16" s="72"/>
      <c r="C16" s="3"/>
      <c r="D16" s="3"/>
      <c r="E16" s="78"/>
    </row>
    <row r="17" spans="1:9">
      <c r="A17" s="81"/>
      <c r="B17" s="81" t="s">
        <v>337</v>
      </c>
      <c r="C17" s="71">
        <f>SUM(C10:C16)</f>
        <v>0</v>
      </c>
      <c r="D17" s="71">
        <f>SUM(D10:D16)</f>
        <v>0</v>
      </c>
      <c r="E17" s="79"/>
    </row>
    <row r="18" spans="1:9">
      <c r="A18" s="27"/>
      <c r="B18" s="27"/>
    </row>
    <row r="19" spans="1:9">
      <c r="A19" s="1" t="s">
        <v>407</v>
      </c>
      <c r="E19" s="4"/>
    </row>
    <row r="20" spans="1:9">
      <c r="A20" s="1" t="s">
        <v>409</v>
      </c>
    </row>
    <row r="21" spans="1:9">
      <c r="A21" s="189"/>
    </row>
    <row r="22" spans="1:9">
      <c r="A22" s="189" t="s">
        <v>408</v>
      </c>
    </row>
    <row r="23" spans="1:9" s="16" customFormat="1" ht="12.75"/>
    <row r="24" spans="1:9">
      <c r="A24" s="53" t="s">
        <v>104</v>
      </c>
      <c r="E24" s="4"/>
    </row>
    <row r="25" spans="1:9">
      <c r="E25"/>
      <c r="F25"/>
      <c r="G25"/>
      <c r="H25"/>
      <c r="I25"/>
    </row>
    <row r="26" spans="1:9">
      <c r="D26" s="11"/>
      <c r="E26"/>
      <c r="F26"/>
      <c r="G26"/>
      <c r="H26"/>
      <c r="I26"/>
    </row>
    <row r="27" spans="1:9">
      <c r="A27" s="53"/>
      <c r="B27" s="53" t="s">
        <v>453</v>
      </c>
      <c r="D27" s="11"/>
      <c r="E27"/>
      <c r="F27"/>
      <c r="G27"/>
      <c r="H27"/>
      <c r="I27"/>
    </row>
    <row r="28" spans="1:9">
      <c r="B28" s="1" t="s">
        <v>454</v>
      </c>
      <c r="D28" s="11"/>
      <c r="E28"/>
      <c r="F28"/>
      <c r="G28"/>
      <c r="H28"/>
      <c r="I28"/>
    </row>
    <row r="29" spans="1:9" customFormat="1" ht="12.75">
      <c r="A29" s="49"/>
      <c r="B29" s="49" t="s">
        <v>136</v>
      </c>
    </row>
    <row r="30" spans="1:9" s="16" customFormat="1" ht="12.75"/>
  </sheetData>
  <mergeCells count="3">
    <mergeCell ref="C1:D1"/>
    <mergeCell ref="C2:D2"/>
    <mergeCell ref="B6:C6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93"/>
  <sheetViews>
    <sheetView showGridLines="0" view="pageBreakPreview" topLeftCell="A56" zoomScale="80" zoomScaleSheetLayoutView="80" workbookViewId="0">
      <selection activeCell="H62" sqref="H62"/>
    </sheetView>
  </sheetViews>
  <sheetFormatPr defaultRowHeight="15"/>
  <cols>
    <col min="1" max="1" width="11.140625" style="22" customWidth="1"/>
    <col min="2" max="2" width="65.5703125" style="21" customWidth="1"/>
    <col min="3" max="4" width="14.85546875" style="1" customWidth="1"/>
    <col min="5" max="5" width="0.85546875" style="1" customWidth="1"/>
    <col min="6" max="7" width="10.28515625" style="1" bestFit="1" customWidth="1"/>
    <col min="8" max="13" width="9.140625" style="1"/>
    <col min="14" max="14" width="10.28515625" style="1" bestFit="1" customWidth="1"/>
    <col min="15" max="16384" width="9.140625" style="1"/>
  </cols>
  <sheetData>
    <row r="1" spans="1:5">
      <c r="A1" s="61" t="s">
        <v>221</v>
      </c>
      <c r="B1" s="99"/>
      <c r="C1" s="603" t="s">
        <v>195</v>
      </c>
      <c r="D1" s="603"/>
      <c r="E1" s="91"/>
    </row>
    <row r="2" spans="1:5">
      <c r="A2" s="63" t="s">
        <v>138</v>
      </c>
      <c r="B2" s="99"/>
      <c r="C2" s="64"/>
      <c r="D2" s="594">
        <v>42004</v>
      </c>
      <c r="E2" s="595"/>
    </row>
    <row r="3" spans="1:5">
      <c r="A3" s="96"/>
      <c r="B3" s="99"/>
      <c r="C3" s="64"/>
      <c r="D3" s="64"/>
      <c r="E3" s="91"/>
    </row>
    <row r="4" spans="1:5">
      <c r="A4" s="63" t="str">
        <f>'ფორმა N2'!A4</f>
        <v>ანგარიშვალდებული პირის დასახელება:</v>
      </c>
      <c r="B4" s="63"/>
      <c r="C4" s="63"/>
      <c r="D4" s="63"/>
      <c r="E4" s="93"/>
    </row>
    <row r="5" spans="1:5">
      <c r="A5" s="97" t="str">
        <f>'ფორმა N1'!D4</f>
        <v xml:space="preserve"> </v>
      </c>
      <c r="B5" s="601" t="s">
        <v>756</v>
      </c>
      <c r="C5" s="601"/>
      <c r="D5" s="38"/>
      <c r="E5" s="93"/>
    </row>
    <row r="6" spans="1:5">
      <c r="A6" s="64"/>
      <c r="B6" s="63"/>
      <c r="C6" s="63"/>
      <c r="D6" s="63"/>
      <c r="E6" s="93"/>
    </row>
    <row r="7" spans="1:5">
      <c r="A7" s="95"/>
      <c r="B7" s="100"/>
      <c r="C7" s="101"/>
      <c r="D7" s="101"/>
      <c r="E7" s="91"/>
    </row>
    <row r="8" spans="1:5" ht="45">
      <c r="A8" s="102" t="s">
        <v>111</v>
      </c>
      <c r="B8" s="102" t="s">
        <v>187</v>
      </c>
      <c r="C8" s="102" t="s">
        <v>254</v>
      </c>
      <c r="D8" s="102" t="s">
        <v>255</v>
      </c>
      <c r="E8" s="91"/>
    </row>
    <row r="9" spans="1:5">
      <c r="A9" s="28"/>
      <c r="B9" s="29"/>
      <c r="C9" s="133"/>
      <c r="D9" s="133"/>
      <c r="E9" s="91"/>
    </row>
    <row r="10" spans="1:5">
      <c r="A10" s="30" t="s">
        <v>188</v>
      </c>
      <c r="B10" s="31"/>
      <c r="C10" s="103">
        <f>C11+C34</f>
        <v>43404.39</v>
      </c>
      <c r="D10" s="103">
        <f>D11+D34</f>
        <v>0.39</v>
      </c>
      <c r="E10" s="91"/>
    </row>
    <row r="11" spans="1:5">
      <c r="A11" s="32" t="s">
        <v>189</v>
      </c>
      <c r="B11" s="33"/>
      <c r="C11" s="466">
        <f>C32+C15+C14</f>
        <v>31004.39</v>
      </c>
      <c r="D11" s="466">
        <f>D32+D15+D14</f>
        <v>0.39</v>
      </c>
      <c r="E11" s="91"/>
    </row>
    <row r="12" spans="1:5">
      <c r="A12" s="36">
        <v>1110</v>
      </c>
      <c r="B12" s="35" t="s">
        <v>140</v>
      </c>
      <c r="C12" s="7">
        <v>0</v>
      </c>
      <c r="D12" s="7">
        <v>0</v>
      </c>
      <c r="E12" s="91"/>
    </row>
    <row r="13" spans="1:5">
      <c r="A13" s="36">
        <v>1120</v>
      </c>
      <c r="B13" s="35" t="s">
        <v>141</v>
      </c>
      <c r="C13" s="7">
        <v>0</v>
      </c>
      <c r="D13" s="7">
        <v>0</v>
      </c>
      <c r="E13" s="91"/>
    </row>
    <row r="14" spans="1:5">
      <c r="A14" s="36">
        <v>1211</v>
      </c>
      <c r="B14" s="35" t="s">
        <v>142</v>
      </c>
      <c r="C14" s="7">
        <v>31004.39</v>
      </c>
      <c r="D14" s="7">
        <v>0.39</v>
      </c>
      <c r="E14" s="91"/>
    </row>
    <row r="15" spans="1:5">
      <c r="A15" s="36">
        <v>1212</v>
      </c>
      <c r="B15" s="35" t="s">
        <v>143</v>
      </c>
      <c r="C15" s="465"/>
      <c r="D15" s="465">
        <v>0</v>
      </c>
      <c r="E15" s="91"/>
    </row>
    <row r="16" spans="1:5">
      <c r="A16" s="36">
        <v>1213</v>
      </c>
      <c r="B16" s="35" t="s">
        <v>144</v>
      </c>
      <c r="C16" s="7"/>
      <c r="D16" s="7"/>
      <c r="E16" s="91"/>
    </row>
    <row r="17" spans="1:5">
      <c r="A17" s="36">
        <v>1214</v>
      </c>
      <c r="B17" s="35" t="s">
        <v>145</v>
      </c>
      <c r="C17" s="7"/>
      <c r="D17" s="7"/>
      <c r="E17" s="91"/>
    </row>
    <row r="18" spans="1:5">
      <c r="A18" s="36">
        <v>1215</v>
      </c>
      <c r="B18" s="35" t="s">
        <v>146</v>
      </c>
      <c r="C18" s="7"/>
      <c r="D18" s="7"/>
      <c r="E18" s="91"/>
    </row>
    <row r="19" spans="1:5">
      <c r="A19" s="36">
        <v>1300</v>
      </c>
      <c r="B19" s="35" t="s">
        <v>147</v>
      </c>
      <c r="C19" s="7"/>
      <c r="D19" s="7"/>
      <c r="E19" s="91"/>
    </row>
    <row r="20" spans="1:5">
      <c r="A20" s="36">
        <v>1410</v>
      </c>
      <c r="B20" s="35" t="s">
        <v>148</v>
      </c>
      <c r="C20" s="7"/>
      <c r="D20" s="7"/>
      <c r="E20" s="91"/>
    </row>
    <row r="21" spans="1:5">
      <c r="A21" s="36">
        <v>1421</v>
      </c>
      <c r="B21" s="35" t="s">
        <v>149</v>
      </c>
      <c r="C21" s="7"/>
      <c r="D21" s="7"/>
      <c r="E21" s="91"/>
    </row>
    <row r="22" spans="1:5">
      <c r="A22" s="36">
        <v>1422</v>
      </c>
      <c r="B22" s="35" t="s">
        <v>150</v>
      </c>
      <c r="C22" s="7"/>
      <c r="D22" s="7"/>
      <c r="E22" s="91"/>
    </row>
    <row r="23" spans="1:5">
      <c r="A23" s="36">
        <v>1423</v>
      </c>
      <c r="B23" s="35" t="s">
        <v>151</v>
      </c>
      <c r="C23" s="7"/>
      <c r="D23" s="7"/>
      <c r="E23" s="91"/>
    </row>
    <row r="24" spans="1:5">
      <c r="A24" s="36">
        <v>1431</v>
      </c>
      <c r="B24" s="35" t="s">
        <v>152</v>
      </c>
      <c r="C24" s="7"/>
      <c r="D24" s="7"/>
      <c r="E24" s="91"/>
    </row>
    <row r="25" spans="1:5">
      <c r="A25" s="36">
        <v>1432</v>
      </c>
      <c r="B25" s="35" t="s">
        <v>153</v>
      </c>
      <c r="C25" s="7"/>
      <c r="D25" s="7"/>
      <c r="E25" s="91"/>
    </row>
    <row r="26" spans="1:5">
      <c r="A26" s="36">
        <v>1433</v>
      </c>
      <c r="B26" s="35" t="s">
        <v>154</v>
      </c>
      <c r="C26" s="7"/>
      <c r="D26" s="7"/>
      <c r="E26" s="91"/>
    </row>
    <row r="27" spans="1:5">
      <c r="A27" s="36">
        <v>1441</v>
      </c>
      <c r="B27" s="35" t="s">
        <v>155</v>
      </c>
      <c r="C27" s="7"/>
      <c r="D27" s="7"/>
      <c r="E27" s="91"/>
    </row>
    <row r="28" spans="1:5">
      <c r="A28" s="36">
        <v>1442</v>
      </c>
      <c r="B28" s="35" t="s">
        <v>156</v>
      </c>
      <c r="C28" s="7"/>
      <c r="D28" s="7"/>
      <c r="E28" s="91"/>
    </row>
    <row r="29" spans="1:5">
      <c r="A29" s="36">
        <v>1443</v>
      </c>
      <c r="B29" s="35" t="s">
        <v>157</v>
      </c>
      <c r="C29" s="7"/>
      <c r="D29" s="7"/>
      <c r="E29" s="91"/>
    </row>
    <row r="30" spans="1:5">
      <c r="A30" s="36">
        <v>1444</v>
      </c>
      <c r="B30" s="35" t="s">
        <v>158</v>
      </c>
      <c r="C30" s="7"/>
      <c r="D30" s="7"/>
      <c r="E30" s="91"/>
    </row>
    <row r="31" spans="1:5">
      <c r="A31" s="36">
        <v>1445</v>
      </c>
      <c r="B31" s="35" t="s">
        <v>159</v>
      </c>
      <c r="C31" s="7"/>
      <c r="D31" s="7"/>
      <c r="E31" s="91"/>
    </row>
    <row r="32" spans="1:5">
      <c r="A32" s="36">
        <v>1446</v>
      </c>
      <c r="B32" s="35" t="s">
        <v>160</v>
      </c>
      <c r="C32" s="7"/>
      <c r="D32" s="7"/>
      <c r="E32" s="91"/>
    </row>
    <row r="33" spans="1:9">
      <c r="A33" s="23"/>
      <c r="E33" s="91"/>
    </row>
    <row r="34" spans="1:9">
      <c r="A34" s="37" t="s">
        <v>190</v>
      </c>
      <c r="B34" s="35"/>
      <c r="C34" s="70">
        <f>SUM(C35:C42)</f>
        <v>12400</v>
      </c>
      <c r="D34" s="70">
        <f>SUM(D35:D42)</f>
        <v>0</v>
      </c>
      <c r="E34" s="91"/>
    </row>
    <row r="35" spans="1:9">
      <c r="A35" s="36">
        <v>2110</v>
      </c>
      <c r="B35" s="35" t="s">
        <v>97</v>
      </c>
      <c r="C35" s="7"/>
      <c r="D35" s="7"/>
      <c r="E35" s="91"/>
    </row>
    <row r="36" spans="1:9">
      <c r="A36" s="36">
        <v>2120</v>
      </c>
      <c r="B36" s="35" t="s">
        <v>161</v>
      </c>
      <c r="C36" s="7">
        <v>12400</v>
      </c>
      <c r="D36" s="7">
        <v>0</v>
      </c>
      <c r="E36" s="91"/>
    </row>
    <row r="37" spans="1:9">
      <c r="A37" s="36">
        <v>2130</v>
      </c>
      <c r="B37" s="35" t="s">
        <v>98</v>
      </c>
      <c r="C37" s="7"/>
      <c r="D37" s="7"/>
      <c r="E37" s="91"/>
    </row>
    <row r="38" spans="1:9">
      <c r="A38" s="36">
        <v>2140</v>
      </c>
      <c r="B38" s="35" t="s">
        <v>417</v>
      </c>
      <c r="C38" s="7"/>
      <c r="D38" s="7"/>
      <c r="E38" s="91"/>
    </row>
    <row r="39" spans="1:9">
      <c r="A39" s="36">
        <v>2150</v>
      </c>
      <c r="B39" s="35" t="s">
        <v>422</v>
      </c>
      <c r="C39" s="7"/>
      <c r="D39" s="7"/>
      <c r="E39" s="91"/>
    </row>
    <row r="40" spans="1:9">
      <c r="A40" s="36">
        <v>2220</v>
      </c>
      <c r="B40" s="35" t="s">
        <v>99</v>
      </c>
      <c r="C40" s="7"/>
      <c r="D40" s="7"/>
      <c r="E40" s="91"/>
    </row>
    <row r="41" spans="1:9">
      <c r="A41" s="36">
        <v>2300</v>
      </c>
      <c r="B41" s="35" t="s">
        <v>162</v>
      </c>
      <c r="C41" s="7"/>
      <c r="D41" s="7"/>
      <c r="E41" s="91"/>
    </row>
    <row r="42" spans="1:9">
      <c r="A42" s="36">
        <v>2400</v>
      </c>
      <c r="B42" s="35" t="s">
        <v>163</v>
      </c>
      <c r="C42" s="7"/>
      <c r="D42" s="7"/>
      <c r="E42" s="91"/>
    </row>
    <row r="43" spans="1:9">
      <c r="A43" s="24"/>
      <c r="E43" s="91"/>
    </row>
    <row r="44" spans="1:9">
      <c r="A44" s="34" t="s">
        <v>194</v>
      </c>
      <c r="B44" s="35"/>
      <c r="C44" s="466">
        <v>43404.39</v>
      </c>
      <c r="D44" s="466">
        <v>0.39</v>
      </c>
      <c r="E44" s="91"/>
    </row>
    <row r="45" spans="1:9">
      <c r="A45" s="37" t="s">
        <v>191</v>
      </c>
      <c r="B45" s="35"/>
      <c r="C45" s="70">
        <f>C47+C53+C59+C61</f>
        <v>0</v>
      </c>
      <c r="D45" s="70">
        <f>D47+D53+D59+D61</f>
        <v>0</v>
      </c>
      <c r="E45" s="91"/>
      <c r="F45" s="469"/>
    </row>
    <row r="46" spans="1:9">
      <c r="A46" s="36">
        <v>3100</v>
      </c>
      <c r="B46" s="35" t="s">
        <v>164</v>
      </c>
      <c r="C46" s="7"/>
      <c r="D46" s="7"/>
      <c r="E46" s="91"/>
      <c r="F46" s="469"/>
    </row>
    <row r="47" spans="1:9">
      <c r="A47" s="36">
        <v>3210</v>
      </c>
      <c r="B47" s="35" t="s">
        <v>463</v>
      </c>
      <c r="C47" s="222"/>
      <c r="D47" s="222"/>
      <c r="E47" s="91"/>
      <c r="G47" s="11"/>
      <c r="H47" s="11"/>
      <c r="I47" s="472"/>
    </row>
    <row r="48" spans="1:9">
      <c r="A48" s="36">
        <v>3221</v>
      </c>
      <c r="B48" s="35" t="s">
        <v>165</v>
      </c>
      <c r="C48" s="7"/>
      <c r="D48" s="7"/>
      <c r="E48" s="91"/>
    </row>
    <row r="49" spans="1:14">
      <c r="A49" s="36">
        <v>3222</v>
      </c>
      <c r="B49" s="35" t="s">
        <v>166</v>
      </c>
      <c r="C49" s="7"/>
      <c r="D49" s="7"/>
      <c r="E49" s="91"/>
    </row>
    <row r="50" spans="1:14" ht="21">
      <c r="A50" s="36">
        <v>3223</v>
      </c>
      <c r="B50" s="35" t="s">
        <v>167</v>
      </c>
      <c r="C50" s="7"/>
      <c r="D50" s="7"/>
      <c r="E50" s="91"/>
      <c r="K50" s="271"/>
    </row>
    <row r="51" spans="1:14">
      <c r="A51" s="36">
        <v>3224</v>
      </c>
      <c r="B51" s="35" t="s">
        <v>168</v>
      </c>
      <c r="C51" s="7"/>
      <c r="D51" s="7"/>
      <c r="E51" s="91"/>
    </row>
    <row r="52" spans="1:14">
      <c r="A52" s="36">
        <v>3231</v>
      </c>
      <c r="B52" s="35" t="s">
        <v>169</v>
      </c>
      <c r="C52" s="7"/>
      <c r="D52" s="7"/>
      <c r="E52" s="91"/>
    </row>
    <row r="53" spans="1:14">
      <c r="A53" s="36">
        <v>3232</v>
      </c>
      <c r="B53" s="35" t="s">
        <v>170</v>
      </c>
      <c r="C53" s="222"/>
      <c r="D53" s="222"/>
      <c r="E53" s="91"/>
    </row>
    <row r="54" spans="1:14">
      <c r="A54" s="36">
        <v>3234</v>
      </c>
      <c r="B54" s="35" t="s">
        <v>171</v>
      </c>
      <c r="C54" s="7"/>
      <c r="D54" s="7"/>
      <c r="E54" s="91"/>
    </row>
    <row r="55" spans="1:14" ht="30">
      <c r="A55" s="36">
        <v>3236</v>
      </c>
      <c r="B55" s="35" t="s">
        <v>186</v>
      </c>
      <c r="C55" s="7"/>
      <c r="D55" s="7"/>
      <c r="E55" s="91"/>
      <c r="N55" s="469"/>
    </row>
    <row r="56" spans="1:14" ht="45">
      <c r="A56" s="36">
        <v>3237</v>
      </c>
      <c r="B56" s="35" t="s">
        <v>172</v>
      </c>
      <c r="C56" s="7"/>
      <c r="D56" s="7"/>
      <c r="E56" s="91"/>
    </row>
    <row r="57" spans="1:14">
      <c r="A57" s="36">
        <v>3241</v>
      </c>
      <c r="B57" s="35" t="s">
        <v>173</v>
      </c>
      <c r="C57" s="7"/>
      <c r="D57" s="7"/>
      <c r="E57" s="91"/>
    </row>
    <row r="58" spans="1:14">
      <c r="A58" s="36">
        <v>3242</v>
      </c>
      <c r="B58" s="35" t="s">
        <v>174</v>
      </c>
      <c r="C58" s="7"/>
      <c r="D58" s="7"/>
      <c r="E58" s="91"/>
    </row>
    <row r="59" spans="1:14">
      <c r="A59" s="36">
        <v>3243</v>
      </c>
      <c r="B59" s="35" t="s">
        <v>175</v>
      </c>
      <c r="C59" s="7"/>
      <c r="D59" s="7"/>
      <c r="E59" s="91"/>
    </row>
    <row r="60" spans="1:14">
      <c r="A60" s="36">
        <v>3245</v>
      </c>
      <c r="B60" s="35" t="s">
        <v>176</v>
      </c>
      <c r="C60" s="7"/>
      <c r="D60" s="7"/>
      <c r="E60" s="91"/>
    </row>
    <row r="61" spans="1:14">
      <c r="A61" s="36">
        <v>3246</v>
      </c>
      <c r="B61" s="35" t="s">
        <v>177</v>
      </c>
      <c r="C61" s="222"/>
      <c r="D61" s="222"/>
      <c r="E61" s="91"/>
      <c r="G61" s="472"/>
    </row>
    <row r="62" spans="1:14">
      <c r="A62" s="24"/>
      <c r="E62" s="91"/>
    </row>
    <row r="63" spans="1:14">
      <c r="A63" s="25"/>
      <c r="E63" s="91"/>
    </row>
    <row r="64" spans="1:14">
      <c r="A64" s="37" t="s">
        <v>192</v>
      </c>
      <c r="B64" s="35"/>
      <c r="C64" s="70">
        <v>43404.39</v>
      </c>
      <c r="D64" s="70">
        <v>0.39</v>
      </c>
      <c r="E64" s="91"/>
    </row>
    <row r="65" spans="1:5">
      <c r="A65" s="36">
        <v>5100</v>
      </c>
      <c r="B65" s="35" t="s">
        <v>253</v>
      </c>
      <c r="C65" s="7"/>
      <c r="D65" s="7"/>
      <c r="E65" s="91"/>
    </row>
    <row r="66" spans="1:5">
      <c r="A66" s="36">
        <v>5220</v>
      </c>
      <c r="B66" s="35" t="s">
        <v>438</v>
      </c>
      <c r="C66" s="7"/>
      <c r="D66" s="7"/>
      <c r="E66" s="91"/>
    </row>
    <row r="67" spans="1:5">
      <c r="A67" s="36">
        <v>5230</v>
      </c>
      <c r="B67" s="35" t="s">
        <v>439</v>
      </c>
      <c r="C67" s="70">
        <f>C10-C45</f>
        <v>43404.39</v>
      </c>
      <c r="D67" s="70">
        <f>D10-D45</f>
        <v>0.39</v>
      </c>
      <c r="E67" s="91"/>
    </row>
    <row r="68" spans="1:5">
      <c r="A68" s="24"/>
      <c r="E68" s="91"/>
    </row>
    <row r="69" spans="1:5">
      <c r="A69" s="1"/>
      <c r="E69" s="91"/>
    </row>
    <row r="70" spans="1:5">
      <c r="A70" s="34" t="s">
        <v>193</v>
      </c>
      <c r="B70" s="35"/>
      <c r="C70" s="7"/>
      <c r="D70" s="7"/>
      <c r="E70" s="91"/>
    </row>
    <row r="71" spans="1:5" ht="30">
      <c r="A71" s="36">
        <v>1</v>
      </c>
      <c r="B71" s="35" t="s">
        <v>178</v>
      </c>
      <c r="C71" s="7"/>
      <c r="D71" s="7"/>
      <c r="E71" s="91"/>
    </row>
    <row r="72" spans="1:5">
      <c r="A72" s="36">
        <v>2</v>
      </c>
      <c r="B72" s="35" t="s">
        <v>179</v>
      </c>
      <c r="C72" s="7"/>
      <c r="D72" s="7"/>
      <c r="E72" s="91"/>
    </row>
    <row r="73" spans="1:5">
      <c r="A73" s="36">
        <v>3</v>
      </c>
      <c r="B73" s="35" t="s">
        <v>180</v>
      </c>
      <c r="C73" s="7"/>
      <c r="D73" s="7"/>
      <c r="E73" s="91"/>
    </row>
    <row r="74" spans="1:5">
      <c r="A74" s="36">
        <v>4</v>
      </c>
      <c r="B74" s="35" t="s">
        <v>371</v>
      </c>
      <c r="C74" s="7"/>
      <c r="D74" s="7"/>
      <c r="E74" s="91"/>
    </row>
    <row r="75" spans="1:5">
      <c r="A75" s="36">
        <v>5</v>
      </c>
      <c r="B75" s="35" t="s">
        <v>181</v>
      </c>
      <c r="C75" s="7"/>
      <c r="D75" s="7"/>
      <c r="E75" s="91"/>
    </row>
    <row r="76" spans="1:5">
      <c r="A76" s="36">
        <v>6</v>
      </c>
      <c r="B76" s="35" t="s">
        <v>182</v>
      </c>
      <c r="C76" s="7"/>
      <c r="D76" s="7"/>
      <c r="E76" s="91"/>
    </row>
    <row r="77" spans="1:5">
      <c r="A77" s="36">
        <v>7</v>
      </c>
      <c r="B77" s="35" t="s">
        <v>183</v>
      </c>
      <c r="C77" s="7"/>
      <c r="D77" s="7"/>
      <c r="E77" s="91"/>
    </row>
    <row r="78" spans="1:5">
      <c r="A78" s="36">
        <v>8</v>
      </c>
      <c r="B78" s="35" t="s">
        <v>184</v>
      </c>
      <c r="C78" s="7"/>
      <c r="D78" s="7"/>
      <c r="E78" s="91"/>
    </row>
    <row r="79" spans="1:5">
      <c r="A79" s="36">
        <v>9</v>
      </c>
      <c r="B79" s="35" t="s">
        <v>185</v>
      </c>
      <c r="C79" s="7"/>
      <c r="D79" s="7"/>
      <c r="E79" s="91"/>
    </row>
    <row r="83" spans="1:9">
      <c r="A83" s="1"/>
      <c r="B83" s="1"/>
    </row>
    <row r="84" spans="1:9">
      <c r="A84" s="53" t="s">
        <v>104</v>
      </c>
      <c r="B84" s="1"/>
      <c r="E84" s="4"/>
    </row>
    <row r="85" spans="1:9">
      <c r="A85" s="1"/>
      <c r="B85" s="1"/>
      <c r="E85"/>
      <c r="F85"/>
      <c r="G85"/>
      <c r="H85"/>
      <c r="I85"/>
    </row>
    <row r="86" spans="1:9">
      <c r="A86" s="1"/>
      <c r="B86" s="1"/>
      <c r="D86" s="11"/>
      <c r="E86"/>
      <c r="F86"/>
      <c r="G86"/>
      <c r="H86"/>
      <c r="I86"/>
    </row>
    <row r="87" spans="1:9">
      <c r="A87"/>
      <c r="B87" s="53" t="s">
        <v>453</v>
      </c>
      <c r="D87" s="11"/>
      <c r="E87"/>
      <c r="F87"/>
      <c r="G87"/>
      <c r="H87"/>
      <c r="I87"/>
    </row>
    <row r="88" spans="1:9">
      <c r="A88"/>
      <c r="B88" s="1" t="s">
        <v>454</v>
      </c>
      <c r="D88" s="11"/>
      <c r="E88"/>
      <c r="F88"/>
      <c r="G88"/>
      <c r="H88"/>
      <c r="I88"/>
    </row>
    <row r="89" spans="1:9" customFormat="1" ht="12.75">
      <c r="B89" s="49"/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3">
    <mergeCell ref="C1:D1"/>
    <mergeCell ref="D2:E2"/>
    <mergeCell ref="B5:C5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7"/>
  <sheetViews>
    <sheetView showGridLines="0" zoomScaleSheetLayoutView="80" workbookViewId="0">
      <selection activeCell="B6" sqref="B6:C6"/>
    </sheetView>
  </sheetViews>
  <sheetFormatPr defaultRowHeight="15"/>
  <cols>
    <col min="1" max="1" width="4.85546875" style="1" customWidth="1"/>
    <col min="2" max="2" width="31.42578125" style="1" customWidth="1"/>
    <col min="3" max="3" width="18.42578125" style="1" customWidth="1"/>
    <col min="4" max="4" width="8.42578125" style="1" customWidth="1"/>
    <col min="5" max="5" width="13.5703125" style="1" customWidth="1"/>
    <col min="6" max="6" width="12.42578125" style="1" customWidth="1"/>
    <col min="7" max="8" width="13.85546875" style="1" customWidth="1"/>
    <col min="9" max="9" width="13.7109375" style="1" customWidth="1"/>
    <col min="10" max="10" width="15" style="1" customWidth="1"/>
    <col min="11" max="11" width="0.85546875" style="1" customWidth="1"/>
    <col min="12" max="16384" width="9.140625" style="1"/>
  </cols>
  <sheetData>
    <row r="1" spans="1:11">
      <c r="A1" s="61" t="s">
        <v>458</v>
      </c>
      <c r="B1" s="63"/>
      <c r="C1" s="63"/>
      <c r="D1" s="63"/>
      <c r="E1" s="63"/>
      <c r="F1" s="63"/>
      <c r="G1" s="63"/>
      <c r="H1" s="63"/>
      <c r="I1" s="600" t="s">
        <v>107</v>
      </c>
      <c r="J1" s="600"/>
      <c r="K1" s="91"/>
    </row>
    <row r="2" spans="1:11">
      <c r="A2" s="63" t="s">
        <v>138</v>
      </c>
      <c r="B2" s="63"/>
      <c r="C2" s="63"/>
      <c r="D2" s="63"/>
      <c r="E2" s="63"/>
      <c r="F2" s="63"/>
      <c r="G2" s="63"/>
      <c r="H2" s="63"/>
      <c r="I2" s="594" t="s">
        <v>754</v>
      </c>
      <c r="J2" s="595"/>
      <c r="K2" s="91"/>
    </row>
    <row r="3" spans="1:11">
      <c r="A3" s="63"/>
      <c r="B3" s="63"/>
      <c r="C3" s="63"/>
      <c r="D3" s="63"/>
      <c r="E3" s="63"/>
      <c r="F3" s="63"/>
      <c r="G3" s="63"/>
      <c r="H3" s="63"/>
      <c r="I3" s="62"/>
      <c r="J3" s="62"/>
      <c r="K3" s="91"/>
    </row>
    <row r="4" spans="1:11">
      <c r="A4" s="63" t="str">
        <f>'ფორმა N2'!A4</f>
        <v>ანგარიშვალდებული პირის დასახელება:</v>
      </c>
      <c r="B4" s="63"/>
      <c r="C4" s="63"/>
      <c r="D4" s="63"/>
      <c r="E4" s="63"/>
      <c r="F4" s="104"/>
      <c r="G4" s="63"/>
      <c r="H4" s="63"/>
      <c r="I4" s="63"/>
      <c r="J4" s="63"/>
      <c r="K4" s="91"/>
    </row>
    <row r="5" spans="1:11">
      <c r="A5" s="208" t="str">
        <f>'ფორმა N1'!D4</f>
        <v xml:space="preserve"> </v>
      </c>
      <c r="B5" s="209"/>
      <c r="C5" s="209"/>
      <c r="D5" s="209"/>
      <c r="E5" s="209"/>
      <c r="F5" s="210"/>
      <c r="G5" s="209"/>
      <c r="H5" s="209"/>
      <c r="I5" s="209"/>
      <c r="J5" s="209"/>
      <c r="K5" s="91"/>
    </row>
    <row r="6" spans="1:11">
      <c r="A6" s="64"/>
      <c r="B6" s="601" t="s">
        <v>756</v>
      </c>
      <c r="C6" s="601"/>
      <c r="D6" s="63"/>
      <c r="E6" s="63"/>
      <c r="F6" s="104"/>
      <c r="G6" s="63"/>
      <c r="H6" s="63"/>
      <c r="I6" s="63"/>
      <c r="J6" s="63"/>
      <c r="K6" s="91"/>
    </row>
    <row r="7" spans="1:11">
      <c r="A7" s="105"/>
      <c r="B7" s="101"/>
      <c r="C7" s="101"/>
      <c r="D7" s="101"/>
      <c r="E7" s="101"/>
      <c r="F7" s="101"/>
      <c r="G7" s="101"/>
      <c r="H7" s="101"/>
      <c r="I7" s="101"/>
      <c r="J7" s="101"/>
      <c r="K7" s="91"/>
    </row>
    <row r="8" spans="1:11" s="20" customFormat="1" ht="45">
      <c r="A8" s="107" t="s">
        <v>60</v>
      </c>
      <c r="B8" s="107" t="s">
        <v>109</v>
      </c>
      <c r="C8" s="108" t="s">
        <v>111</v>
      </c>
      <c r="D8" s="108" t="s">
        <v>273</v>
      </c>
      <c r="E8" s="108" t="s">
        <v>110</v>
      </c>
      <c r="F8" s="106" t="s">
        <v>254</v>
      </c>
      <c r="G8" s="106" t="s">
        <v>296</v>
      </c>
      <c r="H8" s="106" t="s">
        <v>297</v>
      </c>
      <c r="I8" s="106" t="s">
        <v>255</v>
      </c>
      <c r="J8" s="109" t="s">
        <v>112</v>
      </c>
      <c r="K8" s="91"/>
    </row>
    <row r="9" spans="1:11" s="20" customFormat="1">
      <c r="A9" s="134">
        <v>1</v>
      </c>
      <c r="B9" s="134">
        <v>2</v>
      </c>
      <c r="C9" s="135">
        <v>3</v>
      </c>
      <c r="D9" s="135">
        <v>4</v>
      </c>
      <c r="E9" s="135">
        <v>5</v>
      </c>
      <c r="F9" s="135">
        <v>6</v>
      </c>
      <c r="G9" s="135">
        <v>7</v>
      </c>
      <c r="H9" s="135">
        <v>8</v>
      </c>
      <c r="I9" s="135">
        <v>9</v>
      </c>
      <c r="J9" s="135">
        <v>10</v>
      </c>
      <c r="K9" s="91"/>
    </row>
    <row r="10" spans="1:11" s="20" customFormat="1" ht="39" customHeight="1">
      <c r="A10" s="547"/>
      <c r="B10" s="548" t="s">
        <v>495</v>
      </c>
      <c r="C10" s="549" t="s">
        <v>612</v>
      </c>
      <c r="D10" s="550" t="s">
        <v>218</v>
      </c>
      <c r="E10" s="551">
        <v>38920</v>
      </c>
      <c r="F10" s="373">
        <v>31004.39</v>
      </c>
      <c r="G10" s="373">
        <v>634702.92000000004</v>
      </c>
      <c r="H10" s="373">
        <v>665706.92000000004</v>
      </c>
      <c r="I10" s="373">
        <v>0.39</v>
      </c>
      <c r="J10" s="135"/>
      <c r="K10" s="91"/>
    </row>
    <row r="11" spans="1:11" s="543" customFormat="1" ht="39" customHeight="1">
      <c r="A11" s="372"/>
      <c r="B11" s="538"/>
      <c r="C11" s="539"/>
      <c r="D11" s="539"/>
      <c r="E11" s="540"/>
      <c r="F11" s="541"/>
      <c r="G11" s="541"/>
      <c r="H11" s="541"/>
      <c r="I11" s="541"/>
      <c r="J11" s="542"/>
      <c r="K11" s="90"/>
    </row>
    <row r="12" spans="1:11" s="543" customFormat="1" ht="15.75">
      <c r="A12" s="144"/>
      <c r="B12" s="538"/>
      <c r="C12" s="539"/>
      <c r="D12" s="539"/>
      <c r="E12" s="544"/>
      <c r="F12" s="545"/>
      <c r="G12" s="545"/>
      <c r="H12" s="545"/>
      <c r="I12" s="545"/>
      <c r="J12" s="546"/>
      <c r="K12" s="90"/>
    </row>
    <row r="13" spans="1:11">
      <c r="A13" s="90"/>
      <c r="B13" s="90"/>
      <c r="C13" s="90"/>
      <c r="D13" s="90"/>
      <c r="E13" s="90"/>
      <c r="F13" s="90"/>
      <c r="G13" s="90"/>
      <c r="H13" s="90"/>
      <c r="I13" s="90"/>
      <c r="J13" s="90"/>
    </row>
    <row r="14" spans="1:11">
      <c r="A14" s="90"/>
      <c r="B14" s="90"/>
      <c r="C14" s="90"/>
      <c r="D14" s="90"/>
      <c r="E14" s="90"/>
      <c r="F14" s="90"/>
      <c r="G14" s="90"/>
      <c r="H14" s="90"/>
      <c r="I14" s="90"/>
      <c r="J14" s="90"/>
    </row>
    <row r="15" spans="1:11">
      <c r="A15" s="90"/>
      <c r="B15" s="90"/>
      <c r="C15" s="90"/>
      <c r="D15" s="90"/>
      <c r="E15" s="90"/>
      <c r="F15" s="90"/>
      <c r="G15" s="90"/>
      <c r="H15" s="90"/>
      <c r="I15" s="90"/>
      <c r="J15" s="90"/>
    </row>
    <row r="16" spans="1:11">
      <c r="A16" s="90"/>
      <c r="B16" s="90" t="s">
        <v>481</v>
      </c>
      <c r="C16" s="90"/>
      <c r="D16" s="90"/>
      <c r="E16" s="90"/>
      <c r="F16" s="90"/>
      <c r="G16" s="90"/>
      <c r="H16" s="90"/>
      <c r="I16" s="90"/>
      <c r="J16" s="90"/>
    </row>
    <row r="17" spans="1:10">
      <c r="A17" s="90"/>
      <c r="B17" s="204" t="s">
        <v>104</v>
      </c>
      <c r="C17" s="90"/>
      <c r="D17" s="90"/>
      <c r="E17" s="90"/>
      <c r="F17" s="205"/>
      <c r="G17" s="90"/>
      <c r="H17" s="90"/>
      <c r="I17" s="90"/>
      <c r="J17" s="90"/>
    </row>
    <row r="18" spans="1:10">
      <c r="A18" s="90"/>
      <c r="B18" s="90"/>
      <c r="C18" s="90"/>
      <c r="D18" s="90"/>
      <c r="E18" s="90"/>
      <c r="F18" s="88"/>
      <c r="G18" s="88"/>
      <c r="H18" s="88"/>
      <c r="I18" s="88"/>
      <c r="J18" s="88"/>
    </row>
    <row r="19" spans="1:10">
      <c r="A19" s="90"/>
      <c r="B19" s="90"/>
      <c r="C19" s="90"/>
      <c r="D19" s="90"/>
      <c r="E19" s="90"/>
      <c r="F19" s="90"/>
      <c r="G19" s="88"/>
      <c r="H19" s="88"/>
      <c r="I19" s="88"/>
      <c r="J19" s="88"/>
    </row>
    <row r="20" spans="1:10">
      <c r="A20" s="88"/>
      <c r="B20" s="90"/>
      <c r="C20" s="206" t="s">
        <v>266</v>
      </c>
      <c r="D20" s="206"/>
      <c r="E20" s="90"/>
      <c r="F20" s="90" t="s">
        <v>271</v>
      </c>
      <c r="G20" s="88"/>
      <c r="H20" s="88"/>
      <c r="I20" s="88"/>
      <c r="J20" s="88"/>
    </row>
    <row r="21" spans="1:10">
      <c r="A21" s="88"/>
      <c r="B21" s="90"/>
      <c r="C21" s="207" t="s">
        <v>136</v>
      </c>
      <c r="D21" s="90"/>
      <c r="E21" s="90"/>
      <c r="F21" s="90" t="s">
        <v>267</v>
      </c>
      <c r="G21" s="88"/>
      <c r="H21" s="88"/>
      <c r="I21" s="88"/>
      <c r="J21" s="88"/>
    </row>
    <row r="22" spans="1:10" customFormat="1">
      <c r="A22" s="88"/>
      <c r="B22" s="90"/>
      <c r="C22" s="90"/>
      <c r="D22" s="207"/>
      <c r="E22" s="88"/>
      <c r="F22" s="88"/>
      <c r="G22" s="88"/>
      <c r="H22" s="88"/>
      <c r="I22" s="88"/>
      <c r="J22" s="88"/>
    </row>
    <row r="23" spans="1:10" customFormat="1" ht="12.75">
      <c r="A23" s="88"/>
      <c r="B23" s="88"/>
      <c r="C23" s="88"/>
      <c r="D23" s="88"/>
      <c r="E23" s="88"/>
      <c r="F23" s="88"/>
      <c r="G23" s="88"/>
      <c r="H23" s="88"/>
      <c r="I23" s="88"/>
      <c r="J23" s="88"/>
    </row>
    <row r="24" spans="1:10" customFormat="1" ht="12.75"/>
    <row r="25" spans="1:10" customFormat="1" ht="12.75"/>
    <row r="26" spans="1:10" customFormat="1" ht="12.75"/>
    <row r="27" spans="1:10" customFormat="1" ht="12.75"/>
  </sheetData>
  <mergeCells count="3">
    <mergeCell ref="I1:J1"/>
    <mergeCell ref="I2:J2"/>
    <mergeCell ref="B6:C6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2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54"/>
  <sheetViews>
    <sheetView view="pageBreakPreview" zoomScaleSheetLayoutView="100" workbookViewId="0">
      <selection activeCell="C5" sqref="C5:D5"/>
    </sheetView>
  </sheetViews>
  <sheetFormatPr defaultRowHeight="15"/>
  <cols>
    <col min="1" max="1" width="12" style="158" customWidth="1"/>
    <col min="2" max="2" width="13.28515625" style="158" customWidth="1"/>
    <col min="3" max="3" width="21.42578125" style="158" customWidth="1"/>
    <col min="4" max="4" width="17.85546875" style="158" customWidth="1"/>
    <col min="5" max="5" width="12.7109375" style="158" customWidth="1"/>
    <col min="6" max="6" width="41.140625" style="158" customWidth="1"/>
    <col min="7" max="7" width="12" style="158" customWidth="1"/>
    <col min="8" max="8" width="0.5703125" style="158" customWidth="1"/>
    <col min="9" max="16384" width="9.140625" style="158"/>
  </cols>
  <sheetData>
    <row r="1" spans="1:8">
      <c r="A1" s="61" t="s">
        <v>374</v>
      </c>
      <c r="B1" s="63"/>
      <c r="C1" s="63"/>
      <c r="D1" s="63"/>
      <c r="E1" s="63"/>
      <c r="F1" s="63"/>
      <c r="G1" s="138" t="s">
        <v>107</v>
      </c>
      <c r="H1" s="139"/>
    </row>
    <row r="2" spans="1:8">
      <c r="A2" s="63" t="s">
        <v>138</v>
      </c>
      <c r="B2" s="63"/>
      <c r="C2" s="63"/>
      <c r="D2" s="63"/>
      <c r="E2" s="63"/>
      <c r="F2" s="594" t="s">
        <v>754</v>
      </c>
      <c r="G2" s="595"/>
      <c r="H2" s="139"/>
    </row>
    <row r="3" spans="1:8">
      <c r="A3" s="63"/>
      <c r="B3" s="63"/>
      <c r="C3" s="63"/>
      <c r="D3" s="63"/>
      <c r="E3" s="63"/>
      <c r="F3" s="63"/>
      <c r="G3" s="89"/>
      <c r="H3" s="139"/>
    </row>
    <row r="4" spans="1:8">
      <c r="A4" s="64" t="str">
        <f>'[3]ფორმა N2'!A4</f>
        <v>ანგარიშვალდებული პირის დასახელება:</v>
      </c>
      <c r="B4" s="63"/>
      <c r="C4" s="63"/>
      <c r="D4" s="63"/>
      <c r="E4" s="63"/>
      <c r="F4" s="63"/>
      <c r="G4" s="63"/>
      <c r="H4" s="90"/>
    </row>
    <row r="5" spans="1:8">
      <c r="A5" s="194"/>
      <c r="B5" s="194"/>
      <c r="C5" s="601" t="s">
        <v>756</v>
      </c>
      <c r="D5" s="601"/>
      <c r="E5" s="194"/>
      <c r="F5" s="194"/>
      <c r="G5" s="194"/>
      <c r="H5" s="90"/>
    </row>
    <row r="6" spans="1:8">
      <c r="A6" s="64"/>
      <c r="B6" s="63"/>
      <c r="C6" s="63"/>
      <c r="D6" s="63"/>
      <c r="E6" s="63"/>
      <c r="F6" s="63"/>
      <c r="G6" s="63"/>
      <c r="H6" s="90"/>
    </row>
    <row r="7" spans="1:8">
      <c r="A7" s="63"/>
      <c r="B7" s="63"/>
      <c r="C7" s="63"/>
      <c r="D7" s="63"/>
      <c r="E7" s="63"/>
      <c r="F7" s="63"/>
      <c r="G7" s="63"/>
      <c r="H7" s="91"/>
    </row>
    <row r="8" spans="1:8" ht="45.75" customHeight="1">
      <c r="A8" s="140" t="s">
        <v>315</v>
      </c>
      <c r="B8" s="140" t="s">
        <v>139</v>
      </c>
      <c r="C8" s="141" t="s">
        <v>372</v>
      </c>
      <c r="D8" s="141" t="s">
        <v>373</v>
      </c>
      <c r="E8" s="141" t="s">
        <v>273</v>
      </c>
      <c r="F8" s="140" t="s">
        <v>322</v>
      </c>
      <c r="G8" s="141" t="s">
        <v>316</v>
      </c>
      <c r="H8" s="91"/>
    </row>
    <row r="9" spans="1:8">
      <c r="A9" s="142" t="s">
        <v>317</v>
      </c>
      <c r="B9" s="143"/>
      <c r="C9" s="144"/>
      <c r="D9" s="145"/>
      <c r="E9" s="145"/>
      <c r="F9" s="145"/>
      <c r="G9" s="146"/>
      <c r="H9" s="91"/>
    </row>
    <row r="10" spans="1:8" ht="15.75">
      <c r="A10" s="143">
        <v>1</v>
      </c>
      <c r="B10" s="552">
        <v>41807</v>
      </c>
      <c r="C10" s="147">
        <v>9000</v>
      </c>
      <c r="D10" s="148">
        <v>9000</v>
      </c>
      <c r="E10" s="148" t="s">
        <v>218</v>
      </c>
      <c r="F10" s="148" t="s">
        <v>613</v>
      </c>
      <c r="G10" s="149">
        <f>IF(ISBLANK(B10),"",G9+C10-D10)</f>
        <v>0</v>
      </c>
      <c r="H10" s="91"/>
    </row>
    <row r="11" spans="1:8" ht="15.75">
      <c r="A11" s="143">
        <v>2</v>
      </c>
      <c r="B11" s="501">
        <v>41808</v>
      </c>
      <c r="C11" s="147">
        <v>8000</v>
      </c>
      <c r="D11" s="148">
        <v>8000</v>
      </c>
      <c r="E11" s="148" t="s">
        <v>218</v>
      </c>
      <c r="F11" s="148" t="s">
        <v>613</v>
      </c>
      <c r="G11" s="149">
        <f t="shared" ref="G11:G19" si="0">IF(ISBLANK(B11),"",G10+C11-D11)</f>
        <v>0</v>
      </c>
      <c r="H11" s="91"/>
    </row>
    <row r="12" spans="1:8" ht="15.75">
      <c r="A12" s="143">
        <v>3</v>
      </c>
      <c r="B12" s="501">
        <v>41809</v>
      </c>
      <c r="C12" s="147">
        <v>32000</v>
      </c>
      <c r="D12" s="147">
        <v>32000</v>
      </c>
      <c r="E12" s="148" t="s">
        <v>218</v>
      </c>
      <c r="F12" s="148" t="s">
        <v>613</v>
      </c>
      <c r="G12" s="149">
        <f t="shared" si="0"/>
        <v>0</v>
      </c>
      <c r="H12" s="91"/>
    </row>
    <row r="13" spans="1:8" ht="15.75">
      <c r="A13" s="143">
        <v>4</v>
      </c>
      <c r="B13" s="501">
        <v>41810</v>
      </c>
      <c r="C13" s="147">
        <v>70000</v>
      </c>
      <c r="D13" s="147">
        <v>70000</v>
      </c>
      <c r="E13" s="148" t="s">
        <v>218</v>
      </c>
      <c r="F13" s="148" t="s">
        <v>613</v>
      </c>
      <c r="G13" s="149">
        <f t="shared" si="0"/>
        <v>0</v>
      </c>
      <c r="H13" s="91"/>
    </row>
    <row r="14" spans="1:8" ht="15.75">
      <c r="A14" s="143">
        <v>5</v>
      </c>
      <c r="B14" s="501">
        <v>41813</v>
      </c>
      <c r="C14" s="147">
        <v>40000</v>
      </c>
      <c r="D14" s="147">
        <v>40000</v>
      </c>
      <c r="E14" s="148" t="s">
        <v>218</v>
      </c>
      <c r="F14" s="148" t="s">
        <v>613</v>
      </c>
      <c r="G14" s="149">
        <f t="shared" si="0"/>
        <v>0</v>
      </c>
      <c r="H14" s="91"/>
    </row>
    <row r="15" spans="1:8" ht="15.75">
      <c r="A15" s="143">
        <v>6</v>
      </c>
      <c r="B15" s="501">
        <v>41815</v>
      </c>
      <c r="C15" s="147">
        <v>50000</v>
      </c>
      <c r="D15" s="147">
        <v>50000</v>
      </c>
      <c r="E15" s="148" t="s">
        <v>218</v>
      </c>
      <c r="F15" s="148" t="s">
        <v>613</v>
      </c>
      <c r="G15" s="149">
        <f t="shared" si="0"/>
        <v>0</v>
      </c>
      <c r="H15" s="91"/>
    </row>
    <row r="16" spans="1:8" ht="15.75">
      <c r="A16" s="143">
        <v>7</v>
      </c>
      <c r="B16" s="501">
        <v>41820</v>
      </c>
      <c r="C16" s="147">
        <v>40000</v>
      </c>
      <c r="D16" s="147">
        <v>40000</v>
      </c>
      <c r="E16" s="148" t="s">
        <v>218</v>
      </c>
      <c r="F16" s="148" t="s">
        <v>613</v>
      </c>
      <c r="G16" s="149">
        <f t="shared" si="0"/>
        <v>0</v>
      </c>
      <c r="H16" s="91"/>
    </row>
    <row r="17" spans="1:8" ht="15.75">
      <c r="A17" s="143">
        <v>8</v>
      </c>
      <c r="B17" s="501">
        <v>41828</v>
      </c>
      <c r="C17" s="147">
        <v>5800</v>
      </c>
      <c r="D17" s="147">
        <v>5800</v>
      </c>
      <c r="E17" s="148" t="s">
        <v>218</v>
      </c>
      <c r="F17" s="148" t="s">
        <v>613</v>
      </c>
      <c r="G17" s="149">
        <f t="shared" si="0"/>
        <v>0</v>
      </c>
      <c r="H17" s="91"/>
    </row>
    <row r="18" spans="1:8" ht="15.75">
      <c r="A18" s="143"/>
      <c r="B18" s="501"/>
      <c r="C18" s="147"/>
      <c r="D18" s="148"/>
      <c r="E18" s="148"/>
      <c r="F18" s="148"/>
      <c r="G18" s="149" t="str">
        <f t="shared" si="0"/>
        <v/>
      </c>
      <c r="H18" s="91"/>
    </row>
    <row r="19" spans="1:8" ht="15.75">
      <c r="A19" s="143"/>
      <c r="B19" s="501"/>
      <c r="C19" s="147"/>
      <c r="D19" s="148"/>
      <c r="E19" s="148"/>
      <c r="F19" s="148"/>
      <c r="G19" s="149" t="str">
        <f t="shared" si="0"/>
        <v/>
      </c>
      <c r="H19" s="91"/>
    </row>
    <row r="20" spans="1:8" ht="15.75">
      <c r="A20" s="143"/>
      <c r="B20" s="438"/>
      <c r="C20" s="147"/>
      <c r="D20" s="148"/>
      <c r="E20" s="148"/>
      <c r="F20" s="439"/>
      <c r="G20" s="441"/>
      <c r="H20" s="91"/>
    </row>
    <row r="21" spans="1:8" ht="15.75">
      <c r="A21" s="143"/>
      <c r="B21" s="438"/>
      <c r="C21" s="148"/>
      <c r="D21" s="148"/>
      <c r="E21" s="148"/>
      <c r="F21" s="439"/>
      <c r="G21" s="440"/>
      <c r="H21" s="91"/>
    </row>
    <row r="22" spans="1:8" ht="15.75">
      <c r="A22" s="143"/>
      <c r="B22" s="438"/>
      <c r="C22" s="148"/>
      <c r="D22" s="148"/>
      <c r="E22" s="148"/>
      <c r="F22" s="148"/>
      <c r="G22" s="440"/>
      <c r="H22" s="91"/>
    </row>
    <row r="23" spans="1:8" ht="15.75">
      <c r="A23" s="143"/>
      <c r="B23" s="438"/>
      <c r="C23" s="148"/>
      <c r="D23" s="148"/>
      <c r="E23" s="148"/>
      <c r="F23" s="148"/>
      <c r="G23" s="440"/>
      <c r="H23" s="91"/>
    </row>
    <row r="24" spans="1:8" ht="15.75">
      <c r="A24" s="143"/>
      <c r="B24" s="438"/>
      <c r="C24" s="148"/>
      <c r="D24" s="148"/>
      <c r="E24" s="148"/>
      <c r="F24" s="439"/>
      <c r="G24" s="441"/>
      <c r="H24" s="91"/>
    </row>
    <row r="25" spans="1:8" ht="15.75">
      <c r="A25" s="143"/>
      <c r="B25" s="438"/>
      <c r="C25" s="147"/>
      <c r="D25" s="148"/>
      <c r="E25" s="148"/>
      <c r="F25" s="439"/>
      <c r="G25" s="440"/>
      <c r="H25" s="91"/>
    </row>
    <row r="26" spans="1:8" ht="15.75">
      <c r="A26" s="143"/>
      <c r="B26" s="438"/>
      <c r="C26" s="147"/>
      <c r="D26" s="148"/>
      <c r="E26" s="148"/>
      <c r="F26" s="148"/>
      <c r="G26" s="149"/>
      <c r="H26" s="91"/>
    </row>
    <row r="27" spans="1:8" ht="15.75">
      <c r="A27" s="143"/>
      <c r="B27" s="438"/>
      <c r="C27" s="147"/>
      <c r="D27" s="148"/>
      <c r="E27" s="148"/>
      <c r="F27" s="148"/>
      <c r="G27" s="149"/>
      <c r="H27" s="91"/>
    </row>
    <row r="28" spans="1:8" ht="15.75">
      <c r="A28" s="143"/>
      <c r="B28" s="438"/>
      <c r="C28" s="147"/>
      <c r="D28" s="148"/>
      <c r="E28" s="148"/>
      <c r="F28" s="148"/>
      <c r="G28" s="149"/>
      <c r="H28" s="91"/>
    </row>
    <row r="29" spans="1:8" ht="15.75">
      <c r="A29" s="143"/>
      <c r="B29" s="438"/>
      <c r="C29" s="147"/>
      <c r="D29" s="148"/>
      <c r="E29" s="148"/>
      <c r="F29" s="148"/>
      <c r="G29" s="149"/>
      <c r="H29" s="91"/>
    </row>
    <row r="30" spans="1:8" ht="15.75">
      <c r="A30" s="143"/>
      <c r="B30" s="438"/>
      <c r="C30" s="150"/>
      <c r="D30" s="151"/>
      <c r="E30" s="151"/>
      <c r="F30" s="439"/>
      <c r="G30" s="149"/>
      <c r="H30" s="91"/>
    </row>
    <row r="31" spans="1:8" ht="15.75">
      <c r="A31" s="143"/>
      <c r="B31" s="438"/>
      <c r="C31" s="150"/>
      <c r="D31" s="442"/>
      <c r="E31" s="151"/>
      <c r="F31" s="443"/>
      <c r="G31" s="440"/>
      <c r="H31" s="91"/>
    </row>
    <row r="32" spans="1:8" ht="15.75">
      <c r="A32" s="143"/>
      <c r="B32" s="438"/>
      <c r="C32" s="150"/>
      <c r="D32" s="442"/>
      <c r="E32" s="151"/>
      <c r="F32" s="443"/>
      <c r="G32" s="440"/>
      <c r="H32" s="91"/>
    </row>
    <row r="33" spans="1:10" ht="15.75">
      <c r="A33" s="143"/>
      <c r="B33" s="438"/>
      <c r="C33" s="150"/>
      <c r="D33" s="442"/>
      <c r="E33" s="151"/>
      <c r="F33" s="443"/>
      <c r="G33" s="440"/>
      <c r="H33" s="91"/>
    </row>
    <row r="34" spans="1:10" ht="15.75">
      <c r="A34" s="143"/>
      <c r="B34" s="438"/>
      <c r="C34" s="150"/>
      <c r="D34" s="151"/>
      <c r="E34" s="151"/>
      <c r="F34" s="439"/>
      <c r="G34" s="441"/>
      <c r="H34" s="91"/>
    </row>
    <row r="35" spans="1:10" ht="15.75">
      <c r="A35" s="143"/>
      <c r="B35" s="438"/>
      <c r="C35" s="150"/>
      <c r="D35" s="151"/>
      <c r="E35" s="151"/>
      <c r="F35" s="151"/>
      <c r="G35" s="440"/>
      <c r="H35" s="91"/>
    </row>
    <row r="36" spans="1:10" ht="15.75">
      <c r="A36" s="143"/>
      <c r="B36" s="438"/>
      <c r="C36" s="150"/>
      <c r="D36" s="151"/>
      <c r="E36" s="151"/>
      <c r="F36" s="151"/>
      <c r="G36" s="440"/>
      <c r="H36" s="91"/>
    </row>
    <row r="37" spans="1:10" ht="15.75">
      <c r="A37" s="143"/>
      <c r="B37" s="438"/>
      <c r="C37" s="150"/>
      <c r="D37" s="151"/>
      <c r="E37" s="151"/>
      <c r="F37" s="151"/>
      <c r="G37" s="440"/>
      <c r="H37" s="91"/>
    </row>
    <row r="38" spans="1:10" ht="15.75">
      <c r="A38" s="143"/>
      <c r="B38" s="438"/>
      <c r="C38" s="150"/>
      <c r="D38" s="151"/>
      <c r="E38" s="151"/>
      <c r="F38" s="439"/>
      <c r="G38" s="441"/>
      <c r="H38" s="91"/>
    </row>
    <row r="39" spans="1:10" ht="15.75">
      <c r="A39" s="143"/>
      <c r="B39" s="438"/>
      <c r="C39" s="150"/>
      <c r="D39" s="151"/>
      <c r="E39" s="151"/>
      <c r="F39" s="444"/>
      <c r="G39" s="441"/>
      <c r="H39" s="91"/>
    </row>
    <row r="40" spans="1:10" ht="15.75">
      <c r="A40" s="143"/>
      <c r="B40" s="438"/>
      <c r="C40" s="150"/>
      <c r="D40" s="151"/>
      <c r="E40" s="151"/>
      <c r="F40" s="443"/>
      <c r="G40" s="440"/>
      <c r="H40" s="91"/>
    </row>
    <row r="41" spans="1:10" ht="16.5" customHeight="1">
      <c r="A41" s="143"/>
      <c r="B41" s="438"/>
      <c r="C41" s="150"/>
      <c r="D41" s="151"/>
      <c r="E41" s="151"/>
      <c r="F41" s="439"/>
      <c r="G41" s="440"/>
      <c r="H41" s="91"/>
    </row>
    <row r="42" spans="1:10" ht="15.75">
      <c r="A42" s="143"/>
      <c r="B42" s="438"/>
      <c r="C42" s="150"/>
      <c r="D42" s="151"/>
      <c r="E42" s="151"/>
      <c r="F42" s="443"/>
      <c r="G42" s="440"/>
      <c r="H42" s="91"/>
    </row>
    <row r="43" spans="1:10" ht="15.75">
      <c r="A43" s="143"/>
      <c r="B43" s="438"/>
      <c r="C43" s="150"/>
      <c r="D43" s="151"/>
      <c r="E43" s="151"/>
      <c r="F43" s="151"/>
      <c r="G43" s="149"/>
      <c r="H43" s="91"/>
    </row>
    <row r="44" spans="1:10">
      <c r="A44" s="152" t="s">
        <v>318</v>
      </c>
      <c r="B44" s="153"/>
      <c r="C44" s="154"/>
      <c r="D44" s="155"/>
      <c r="E44" s="155"/>
      <c r="F44" s="156"/>
      <c r="G44" s="157">
        <v>0</v>
      </c>
      <c r="H44" s="91"/>
    </row>
    <row r="46" spans="1:10">
      <c r="F46" s="159"/>
      <c r="G46" s="159"/>
      <c r="H46" s="159"/>
      <c r="I46" s="159"/>
      <c r="J46" s="159"/>
    </row>
    <row r="47" spans="1:10">
      <c r="C47" s="162"/>
      <c r="F47" s="162"/>
      <c r="G47" s="163"/>
      <c r="H47" s="159"/>
      <c r="I47" s="159"/>
      <c r="J47" s="159"/>
    </row>
    <row r="48" spans="1:10">
      <c r="A48" s="159"/>
      <c r="C48" s="164" t="s">
        <v>266</v>
      </c>
      <c r="F48" s="165" t="s">
        <v>271</v>
      </c>
      <c r="G48" s="163"/>
      <c r="H48" s="159"/>
      <c r="I48" s="159"/>
      <c r="J48" s="159"/>
    </row>
    <row r="49" spans="1:10">
      <c r="A49" s="159"/>
      <c r="C49" s="166" t="s">
        <v>136</v>
      </c>
      <c r="F49" s="158" t="s">
        <v>267</v>
      </c>
      <c r="G49" s="159"/>
      <c r="H49" s="159"/>
      <c r="I49" s="159"/>
      <c r="J49" s="159"/>
    </row>
    <row r="50" spans="1:10" s="159" customFormat="1">
      <c r="B50" s="158"/>
    </row>
    <row r="51" spans="1:10" s="159" customFormat="1" ht="12.75"/>
    <row r="52" spans="1:10" s="159" customFormat="1" ht="12.75"/>
    <row r="53" spans="1:10" s="159" customFormat="1" ht="12.75"/>
    <row r="54" spans="1:10" s="159" customFormat="1" ht="12.75"/>
  </sheetData>
  <mergeCells count="2">
    <mergeCell ref="F2:G2"/>
    <mergeCell ref="C5:D5"/>
  </mergeCells>
  <dataValidations count="1">
    <dataValidation allowBlank="1" showInputMessage="1" showErrorMessage="1" prompt="თვე/დღე/წელი" sqref="B10:B43"/>
  </dataValidations>
  <printOptions gridLines="1"/>
  <pageMargins left="0.7" right="0.7" top="0.75" bottom="0.75" header="0.3" footer="0.3"/>
  <pageSetup scale="7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A5" sqref="A5:B5"/>
    </sheetView>
  </sheetViews>
  <sheetFormatPr defaultRowHeight="12.75"/>
  <cols>
    <col min="1" max="1" width="53.5703125" style="18" customWidth="1"/>
    <col min="2" max="2" width="10.7109375" style="18" customWidth="1"/>
    <col min="3" max="3" width="12.42578125" style="18" customWidth="1"/>
    <col min="4" max="4" width="10.42578125" style="18" customWidth="1"/>
    <col min="5" max="5" width="13.140625" style="18" customWidth="1"/>
    <col min="6" max="6" width="10.42578125" style="18" customWidth="1"/>
    <col min="7" max="7" width="12.42578125" style="18" customWidth="1"/>
    <col min="8" max="8" width="10.5703125" style="18" customWidth="1"/>
    <col min="9" max="9" width="9.85546875" style="18" customWidth="1"/>
    <col min="10" max="10" width="12.7109375" style="18" customWidth="1"/>
    <col min="11" max="11" width="0.7109375" style="18" customWidth="1"/>
    <col min="12" max="16384" width="9.140625" style="18"/>
  </cols>
  <sheetData>
    <row r="1" spans="1:12" s="16" customFormat="1" ht="15">
      <c r="A1" s="115" t="s">
        <v>306</v>
      </c>
      <c r="B1" s="116"/>
      <c r="C1" s="116"/>
      <c r="D1" s="116"/>
      <c r="E1" s="116"/>
      <c r="F1" s="65"/>
      <c r="G1" s="65"/>
      <c r="H1" s="65"/>
      <c r="I1" s="602" t="s">
        <v>107</v>
      </c>
      <c r="J1" s="602"/>
      <c r="K1" s="122"/>
    </row>
    <row r="2" spans="1:12" s="16" customFormat="1" ht="15">
      <c r="A2" s="91" t="s">
        <v>138</v>
      </c>
      <c r="B2" s="116"/>
      <c r="C2" s="116"/>
      <c r="D2" s="116"/>
      <c r="E2" s="116"/>
      <c r="F2" s="117"/>
      <c r="G2" s="118"/>
      <c r="H2" s="118"/>
      <c r="I2" s="594" t="s">
        <v>754</v>
      </c>
      <c r="J2" s="595"/>
      <c r="K2" s="122"/>
    </row>
    <row r="3" spans="1:12" s="16" customFormat="1" ht="15">
      <c r="A3" s="116"/>
      <c r="B3" s="116"/>
      <c r="C3" s="116"/>
      <c r="D3" s="116"/>
      <c r="E3" s="116"/>
      <c r="F3" s="117"/>
      <c r="G3" s="118"/>
      <c r="H3" s="118"/>
      <c r="I3" s="119"/>
      <c r="J3" s="62"/>
      <c r="K3" s="122"/>
    </row>
    <row r="4" spans="1:12" s="1" customFormat="1" ht="15">
      <c r="A4" s="63" t="str">
        <f>'ფორმა N2'!A4</f>
        <v>ანგარიშვალდებული პირის დასახელება:</v>
      </c>
      <c r="B4" s="63"/>
      <c r="C4" s="63"/>
      <c r="D4" s="63"/>
      <c r="E4" s="63"/>
      <c r="F4" s="64"/>
      <c r="G4" s="64"/>
      <c r="H4" s="64"/>
      <c r="I4" s="104"/>
      <c r="J4" s="63"/>
      <c r="K4" s="91"/>
      <c r="L4" s="16"/>
    </row>
    <row r="5" spans="1:12" s="1" customFormat="1" ht="15">
      <c r="A5" s="601" t="s">
        <v>756</v>
      </c>
      <c r="B5" s="601"/>
      <c r="C5" s="98"/>
      <c r="D5" s="98"/>
      <c r="E5" s="98"/>
      <c r="F5" s="38"/>
      <c r="G5" s="38"/>
      <c r="H5" s="38"/>
      <c r="I5" s="110"/>
      <c r="J5" s="38"/>
      <c r="K5" s="91"/>
    </row>
    <row r="6" spans="1:12" s="16" customFormat="1" ht="13.5">
      <c r="A6" s="120"/>
      <c r="B6" s="121"/>
      <c r="C6" s="121"/>
      <c r="D6" s="116"/>
      <c r="E6" s="116"/>
      <c r="F6" s="116"/>
      <c r="G6" s="116"/>
      <c r="H6" s="116"/>
      <c r="I6" s="116"/>
      <c r="J6" s="116"/>
      <c r="K6" s="122"/>
    </row>
    <row r="7" spans="1:12" ht="45">
      <c r="A7" s="111"/>
      <c r="B7" s="604" t="s">
        <v>217</v>
      </c>
      <c r="C7" s="604"/>
      <c r="D7" s="604" t="s">
        <v>294</v>
      </c>
      <c r="E7" s="604"/>
      <c r="F7" s="604" t="s">
        <v>295</v>
      </c>
      <c r="G7" s="604"/>
      <c r="H7" s="131" t="s">
        <v>281</v>
      </c>
      <c r="I7" s="604" t="s">
        <v>220</v>
      </c>
      <c r="J7" s="604"/>
      <c r="K7" s="123"/>
    </row>
    <row r="8" spans="1:12" ht="15">
      <c r="A8" s="112" t="s">
        <v>113</v>
      </c>
      <c r="B8" s="113" t="s">
        <v>219</v>
      </c>
      <c r="C8" s="114" t="s">
        <v>218</v>
      </c>
      <c r="D8" s="113" t="s">
        <v>219</v>
      </c>
      <c r="E8" s="114" t="s">
        <v>218</v>
      </c>
      <c r="F8" s="113" t="s">
        <v>219</v>
      </c>
      <c r="G8" s="114" t="s">
        <v>218</v>
      </c>
      <c r="H8" s="114" t="s">
        <v>218</v>
      </c>
      <c r="I8" s="113" t="s">
        <v>219</v>
      </c>
      <c r="J8" s="114" t="s">
        <v>218</v>
      </c>
      <c r="K8" s="123"/>
    </row>
    <row r="9" spans="1:12" ht="15">
      <c r="A9" s="39" t="s">
        <v>114</v>
      </c>
      <c r="B9" s="69"/>
      <c r="C9" s="370">
        <v>12400</v>
      </c>
      <c r="D9" s="69">
        <f t="shared" ref="D9:F9" si="0">SUM(D10,D14,D17)</f>
        <v>2</v>
      </c>
      <c r="E9" s="370">
        <f>E14+E10</f>
        <v>0</v>
      </c>
      <c r="F9" s="69">
        <f t="shared" si="0"/>
        <v>1</v>
      </c>
      <c r="G9" s="69">
        <f>SUM(G10,G14,G17)</f>
        <v>12400</v>
      </c>
      <c r="H9" s="69">
        <f>SUM(H10,H14,H17)</f>
        <v>0</v>
      </c>
      <c r="I9" s="69">
        <f>SUM(I10,I14,I17)</f>
        <v>1</v>
      </c>
      <c r="J9" s="370">
        <f>J14+J10</f>
        <v>0</v>
      </c>
      <c r="K9" s="123"/>
    </row>
    <row r="10" spans="1:12" ht="15">
      <c r="A10" s="40" t="s">
        <v>115</v>
      </c>
      <c r="B10" s="111"/>
      <c r="C10" s="111">
        <v>0</v>
      </c>
      <c r="D10" s="111">
        <v>1</v>
      </c>
      <c r="E10" s="19"/>
      <c r="F10" s="111">
        <f t="shared" ref="F10" si="1">SUM(F11:F13)</f>
        <v>0</v>
      </c>
      <c r="G10" s="111">
        <f>SUM(G11:G13)</f>
        <v>0</v>
      </c>
      <c r="H10" s="111">
        <f>SUM(H11:H13)</f>
        <v>0</v>
      </c>
      <c r="I10" s="111">
        <f>SUM(I11:I13)</f>
        <v>0</v>
      </c>
      <c r="J10" s="471">
        <f>C10+E10</f>
        <v>0</v>
      </c>
      <c r="K10" s="123"/>
    </row>
    <row r="11" spans="1:12" ht="15">
      <c r="A11" s="40" t="s">
        <v>116</v>
      </c>
      <c r="B11" s="19"/>
      <c r="C11" s="111">
        <v>0</v>
      </c>
      <c r="D11" s="19"/>
      <c r="E11" s="19"/>
      <c r="F11" s="19"/>
      <c r="G11" s="19"/>
      <c r="H11" s="19"/>
      <c r="I11" s="19"/>
      <c r="J11" s="471">
        <f>C11+E11</f>
        <v>0</v>
      </c>
      <c r="K11" s="123"/>
    </row>
    <row r="12" spans="1:12" ht="15">
      <c r="A12" s="40" t="s">
        <v>117</v>
      </c>
      <c r="B12" s="19"/>
      <c r="C12" s="19"/>
      <c r="D12" s="19"/>
      <c r="E12" s="19"/>
      <c r="F12" s="19"/>
      <c r="G12" s="19"/>
      <c r="H12" s="19"/>
      <c r="I12" s="19"/>
      <c r="J12" s="19"/>
      <c r="K12" s="123"/>
    </row>
    <row r="13" spans="1:12" ht="15">
      <c r="A13" s="40" t="s">
        <v>118</v>
      </c>
      <c r="B13" s="19"/>
      <c r="C13" s="19"/>
      <c r="D13" s="19"/>
      <c r="E13" s="19"/>
      <c r="F13" s="19"/>
      <c r="G13" s="19"/>
      <c r="H13" s="19"/>
      <c r="I13" s="19"/>
      <c r="J13" s="19"/>
      <c r="K13" s="123"/>
    </row>
    <row r="14" spans="1:12" ht="15">
      <c r="A14" s="40" t="s">
        <v>487</v>
      </c>
      <c r="B14" s="111">
        <f>SUM(B15:B16)</f>
        <v>0</v>
      </c>
      <c r="C14" s="111">
        <v>12400</v>
      </c>
      <c r="D14" s="111">
        <f t="shared" ref="D14:F14" si="2">SUM(D15:D16)</f>
        <v>1</v>
      </c>
      <c r="E14" s="19"/>
      <c r="F14" s="111">
        <f t="shared" si="2"/>
        <v>1</v>
      </c>
      <c r="G14" s="111">
        <f>SUM(G15:G16)</f>
        <v>12400</v>
      </c>
      <c r="H14" s="111">
        <f>SUM(H15:H16)</f>
        <v>0</v>
      </c>
      <c r="I14" s="111">
        <f>SUM(I15:I16)</f>
        <v>1</v>
      </c>
      <c r="J14" s="111">
        <v>0</v>
      </c>
      <c r="K14" s="123"/>
    </row>
    <row r="15" spans="1:12" ht="15">
      <c r="A15" s="40" t="s">
        <v>119</v>
      </c>
      <c r="B15" s="19"/>
      <c r="C15" s="19">
        <v>12400</v>
      </c>
      <c r="D15" s="19">
        <v>1</v>
      </c>
      <c r="E15" s="111"/>
      <c r="F15" s="19">
        <v>1</v>
      </c>
      <c r="G15" s="19">
        <v>12400</v>
      </c>
      <c r="H15" s="19"/>
      <c r="I15" s="19">
        <v>1</v>
      </c>
      <c r="J15" s="19">
        <v>0</v>
      </c>
      <c r="K15" s="123"/>
    </row>
    <row r="16" spans="1:12" ht="15">
      <c r="A16" s="40" t="s">
        <v>120</v>
      </c>
      <c r="B16" s="19"/>
      <c r="C16" s="19">
        <v>0</v>
      </c>
      <c r="D16" s="19"/>
      <c r="E16" s="19"/>
      <c r="F16" s="19"/>
      <c r="G16" s="19"/>
      <c r="H16" s="19"/>
      <c r="I16" s="19"/>
      <c r="J16" s="19"/>
      <c r="K16" s="123"/>
    </row>
    <row r="17" spans="1:11" ht="15">
      <c r="A17" s="40" t="s">
        <v>121</v>
      </c>
      <c r="B17" s="111">
        <f>SUM(B18:B19,B22,B23)</f>
        <v>0</v>
      </c>
      <c r="C17" s="111">
        <f>SUM(C18:C19,C22,C23)</f>
        <v>0</v>
      </c>
      <c r="D17" s="111">
        <f t="shared" ref="D17:J17" si="3">SUM(D18:D19,D22,D23)</f>
        <v>0</v>
      </c>
      <c r="E17" s="111">
        <f>SUM(E18:E19)</f>
        <v>0</v>
      </c>
      <c r="F17" s="111">
        <f t="shared" si="3"/>
        <v>0</v>
      </c>
      <c r="G17" s="111">
        <f>SUM(G18:G19,G22,G23)</f>
        <v>0</v>
      </c>
      <c r="H17" s="111">
        <f>SUM(H18:H19,H22,H23)</f>
        <v>0</v>
      </c>
      <c r="I17" s="111">
        <f>SUM(I18:I19,I22,I23)</f>
        <v>0</v>
      </c>
      <c r="J17" s="111">
        <f t="shared" si="3"/>
        <v>0</v>
      </c>
      <c r="K17" s="123"/>
    </row>
    <row r="18" spans="1:11" ht="15">
      <c r="A18" s="40" t="s">
        <v>122</v>
      </c>
      <c r="B18" s="19"/>
      <c r="C18" s="19"/>
      <c r="D18" s="19"/>
      <c r="E18" s="19"/>
      <c r="F18" s="19"/>
      <c r="G18" s="19"/>
      <c r="H18" s="19"/>
      <c r="I18" s="19"/>
      <c r="J18" s="19"/>
      <c r="K18" s="123"/>
    </row>
    <row r="19" spans="1:11" ht="15">
      <c r="A19" s="40" t="s">
        <v>123</v>
      </c>
      <c r="B19" s="111">
        <f>SUM(B20:B21)</f>
        <v>0</v>
      </c>
      <c r="C19" s="111">
        <f>SUM(C20:C21)</f>
        <v>0</v>
      </c>
      <c r="D19" s="111">
        <f t="shared" ref="D19:J19" si="4">SUM(D20:D21)</f>
        <v>0</v>
      </c>
      <c r="E19" s="19"/>
      <c r="F19" s="111">
        <f t="shared" si="4"/>
        <v>0</v>
      </c>
      <c r="G19" s="111">
        <f>SUM(G20:G21)</f>
        <v>0</v>
      </c>
      <c r="H19" s="111">
        <f>SUM(H20:H21)</f>
        <v>0</v>
      </c>
      <c r="I19" s="111">
        <f>SUM(I20:I21)</f>
        <v>0</v>
      </c>
      <c r="J19" s="111">
        <f t="shared" si="4"/>
        <v>0</v>
      </c>
      <c r="K19" s="123"/>
    </row>
    <row r="20" spans="1:11" ht="15">
      <c r="A20" s="40" t="s">
        <v>124</v>
      </c>
      <c r="B20" s="19"/>
      <c r="C20" s="19"/>
      <c r="D20" s="19"/>
      <c r="E20" s="19"/>
      <c r="F20" s="19"/>
      <c r="G20" s="19"/>
      <c r="H20" s="19"/>
      <c r="I20" s="19"/>
      <c r="J20" s="19"/>
      <c r="K20" s="123"/>
    </row>
    <row r="21" spans="1:11" ht="15">
      <c r="A21" s="40" t="s">
        <v>125</v>
      </c>
      <c r="B21" s="19"/>
      <c r="C21" s="19"/>
      <c r="D21" s="19"/>
      <c r="E21" s="19"/>
      <c r="F21" s="19"/>
      <c r="G21" s="19"/>
      <c r="H21" s="19"/>
      <c r="I21" s="19"/>
      <c r="J21" s="19"/>
      <c r="K21" s="123"/>
    </row>
    <row r="22" spans="1:11" ht="15">
      <c r="A22" s="40" t="s">
        <v>126</v>
      </c>
      <c r="B22" s="19"/>
      <c r="C22" s="19"/>
      <c r="D22" s="19"/>
      <c r="E22" s="69">
        <v>0</v>
      </c>
      <c r="F22" s="19"/>
      <c r="G22" s="19"/>
      <c r="H22" s="19"/>
      <c r="I22" s="19"/>
      <c r="J22" s="19"/>
      <c r="K22" s="123"/>
    </row>
    <row r="23" spans="1:11" ht="15">
      <c r="A23" s="40" t="s">
        <v>127</v>
      </c>
      <c r="B23" s="19"/>
      <c r="C23" s="19"/>
      <c r="D23" s="19"/>
      <c r="E23" s="19">
        <v>0</v>
      </c>
      <c r="F23" s="19"/>
      <c r="G23" s="19"/>
      <c r="H23" s="19"/>
      <c r="I23" s="19"/>
      <c r="J23" s="19"/>
      <c r="K23" s="123"/>
    </row>
    <row r="24" spans="1:11" ht="15">
      <c r="A24" s="39" t="s">
        <v>128</v>
      </c>
      <c r="B24" s="69">
        <f>SUM(B25:B31)</f>
        <v>0</v>
      </c>
      <c r="C24" s="69">
        <f t="shared" ref="C24:J24" si="5">SUM(C25:C31)</f>
        <v>0</v>
      </c>
      <c r="D24" s="69">
        <v>0</v>
      </c>
      <c r="E24" s="19"/>
      <c r="F24" s="69">
        <v>0</v>
      </c>
      <c r="G24" s="69">
        <v>0</v>
      </c>
      <c r="H24" s="69">
        <f t="shared" si="5"/>
        <v>0</v>
      </c>
      <c r="I24" s="69">
        <f t="shared" si="5"/>
        <v>0</v>
      </c>
      <c r="J24" s="69">
        <f t="shared" si="5"/>
        <v>0</v>
      </c>
      <c r="K24" s="123"/>
    </row>
    <row r="25" spans="1:11" ht="15">
      <c r="A25" s="40" t="s">
        <v>256</v>
      </c>
      <c r="B25" s="19">
        <v>0</v>
      </c>
      <c r="C25" s="19">
        <v>0</v>
      </c>
      <c r="D25" s="19">
        <v>0</v>
      </c>
      <c r="E25" s="19"/>
      <c r="F25" s="19">
        <v>0</v>
      </c>
      <c r="G25" s="19">
        <v>0</v>
      </c>
      <c r="H25" s="19"/>
      <c r="I25" s="19"/>
      <c r="J25" s="19"/>
      <c r="K25" s="123"/>
    </row>
    <row r="26" spans="1:11" ht="15">
      <c r="A26" s="40" t="s">
        <v>257</v>
      </c>
      <c r="B26" s="19"/>
      <c r="C26" s="19"/>
      <c r="D26" s="19"/>
      <c r="E26" s="19"/>
      <c r="F26" s="19"/>
      <c r="G26" s="19"/>
      <c r="H26" s="19"/>
      <c r="I26" s="19"/>
      <c r="J26" s="19"/>
      <c r="K26" s="123"/>
    </row>
    <row r="27" spans="1:11" ht="15">
      <c r="A27" s="40" t="s">
        <v>258</v>
      </c>
      <c r="B27" s="19"/>
      <c r="C27" s="19"/>
      <c r="D27" s="19"/>
      <c r="E27" s="19"/>
      <c r="F27" s="19"/>
      <c r="G27" s="19"/>
      <c r="H27" s="19"/>
      <c r="I27" s="19"/>
      <c r="J27" s="19"/>
      <c r="K27" s="123"/>
    </row>
    <row r="28" spans="1:11" ht="15">
      <c r="A28" s="40" t="s">
        <v>259</v>
      </c>
      <c r="B28" s="19"/>
      <c r="C28" s="19"/>
      <c r="D28" s="19"/>
      <c r="E28" s="19"/>
      <c r="F28" s="19"/>
      <c r="G28" s="19"/>
      <c r="H28" s="19"/>
      <c r="I28" s="19"/>
      <c r="J28" s="19"/>
      <c r="K28" s="123"/>
    </row>
    <row r="29" spans="1:11" ht="15">
      <c r="A29" s="40" t="s">
        <v>260</v>
      </c>
      <c r="B29" s="19"/>
      <c r="C29" s="19"/>
      <c r="D29" s="19"/>
      <c r="E29" s="19"/>
      <c r="F29" s="19"/>
      <c r="G29" s="19"/>
      <c r="H29" s="19"/>
      <c r="I29" s="19"/>
      <c r="J29" s="19"/>
      <c r="K29" s="123"/>
    </row>
    <row r="30" spans="1:11" ht="15">
      <c r="A30" s="40" t="s">
        <v>261</v>
      </c>
      <c r="B30" s="19"/>
      <c r="C30" s="19"/>
      <c r="D30" s="19"/>
      <c r="E30" s="69">
        <f>SUM(E31:E33)</f>
        <v>0</v>
      </c>
      <c r="F30" s="19"/>
      <c r="G30" s="19"/>
      <c r="H30" s="19"/>
      <c r="I30" s="19"/>
      <c r="J30" s="19"/>
      <c r="K30" s="123"/>
    </row>
    <row r="31" spans="1:11" ht="15">
      <c r="A31" s="40" t="s">
        <v>262</v>
      </c>
      <c r="B31" s="19"/>
      <c r="C31" s="19"/>
      <c r="D31" s="19"/>
      <c r="E31" s="19"/>
      <c r="F31" s="19"/>
      <c r="G31" s="19"/>
      <c r="H31" s="19"/>
      <c r="I31" s="19"/>
      <c r="J31" s="19"/>
      <c r="K31" s="123"/>
    </row>
    <row r="32" spans="1:11" ht="15">
      <c r="A32" s="39" t="s">
        <v>129</v>
      </c>
      <c r="B32" s="69">
        <f>SUM(B33:B35)</f>
        <v>0</v>
      </c>
      <c r="C32" s="69">
        <f>SUM(C33:C35)</f>
        <v>0</v>
      </c>
      <c r="D32" s="69">
        <f t="shared" ref="D32:J32" si="6">SUM(D33:D35)</f>
        <v>0</v>
      </c>
      <c r="E32" s="19"/>
      <c r="F32" s="69">
        <f t="shared" si="6"/>
        <v>0</v>
      </c>
      <c r="G32" s="69">
        <f>SUM(G33:G35)</f>
        <v>0</v>
      </c>
      <c r="H32" s="69">
        <f>SUM(H33:H35)</f>
        <v>0</v>
      </c>
      <c r="I32" s="69">
        <f>SUM(I33:I35)</f>
        <v>0</v>
      </c>
      <c r="J32" s="69">
        <f t="shared" si="6"/>
        <v>0</v>
      </c>
      <c r="K32" s="123"/>
    </row>
    <row r="33" spans="1:11" ht="15">
      <c r="A33" s="40" t="s">
        <v>263</v>
      </c>
      <c r="B33" s="19"/>
      <c r="C33" s="19"/>
      <c r="D33" s="19"/>
      <c r="E33" s="19"/>
      <c r="F33" s="19"/>
      <c r="G33" s="19"/>
      <c r="H33" s="19"/>
      <c r="I33" s="19"/>
      <c r="J33" s="19"/>
      <c r="K33" s="123"/>
    </row>
    <row r="34" spans="1:11" ht="15">
      <c r="A34" s="40" t="s">
        <v>264</v>
      </c>
      <c r="B34" s="19"/>
      <c r="C34" s="19"/>
      <c r="D34" s="19"/>
      <c r="E34" s="69">
        <f t="shared" ref="B34:J36" si="7">SUM(E35:E37,E40)</f>
        <v>0</v>
      </c>
      <c r="F34" s="19"/>
      <c r="G34" s="19"/>
      <c r="H34" s="19"/>
      <c r="I34" s="19"/>
      <c r="J34" s="19"/>
      <c r="K34" s="123"/>
    </row>
    <row r="35" spans="1:11" ht="15">
      <c r="A35" s="40" t="s">
        <v>265</v>
      </c>
      <c r="B35" s="19"/>
      <c r="C35" s="19"/>
      <c r="D35" s="19"/>
      <c r="E35" s="19"/>
      <c r="F35" s="19"/>
      <c r="G35" s="19"/>
      <c r="H35" s="19"/>
      <c r="I35" s="19"/>
      <c r="J35" s="19"/>
      <c r="K35" s="123"/>
    </row>
    <row r="36" spans="1:11" ht="15">
      <c r="A36" s="39" t="s">
        <v>130</v>
      </c>
      <c r="B36" s="69">
        <f t="shared" si="7"/>
        <v>0</v>
      </c>
      <c r="C36" s="69">
        <f t="shared" si="7"/>
        <v>0</v>
      </c>
      <c r="D36" s="69">
        <f t="shared" si="7"/>
        <v>0</v>
      </c>
      <c r="E36" s="19"/>
      <c r="F36" s="69">
        <f t="shared" si="7"/>
        <v>0</v>
      </c>
      <c r="G36" s="69">
        <f t="shared" si="7"/>
        <v>0</v>
      </c>
      <c r="H36" s="69">
        <f t="shared" si="7"/>
        <v>0</v>
      </c>
      <c r="I36" s="69">
        <f t="shared" si="7"/>
        <v>0</v>
      </c>
      <c r="J36" s="69">
        <f t="shared" si="7"/>
        <v>0</v>
      </c>
      <c r="K36" s="123"/>
    </row>
    <row r="37" spans="1:11" ht="15">
      <c r="A37" s="40" t="s">
        <v>131</v>
      </c>
      <c r="B37" s="19"/>
      <c r="C37" s="19"/>
      <c r="D37" s="19"/>
      <c r="E37" s="111">
        <f t="shared" ref="B37:J39" si="8">SUM(E38:E39)</f>
        <v>0</v>
      </c>
      <c r="F37" s="19"/>
      <c r="G37" s="19"/>
      <c r="H37" s="19"/>
      <c r="I37" s="19"/>
      <c r="J37" s="19"/>
      <c r="K37" s="123"/>
    </row>
    <row r="38" spans="1:11" ht="15">
      <c r="A38" s="40" t="s">
        <v>132</v>
      </c>
      <c r="B38" s="19"/>
      <c r="C38" s="19"/>
      <c r="D38" s="19"/>
      <c r="E38" s="19"/>
      <c r="F38" s="19"/>
      <c r="G38" s="19"/>
      <c r="H38" s="19"/>
      <c r="I38" s="19"/>
      <c r="J38" s="19"/>
      <c r="K38" s="123"/>
    </row>
    <row r="39" spans="1:11" ht="15">
      <c r="A39" s="40" t="s">
        <v>133</v>
      </c>
      <c r="B39" s="111">
        <f t="shared" si="8"/>
        <v>0</v>
      </c>
      <c r="C39" s="111">
        <f t="shared" si="8"/>
        <v>0</v>
      </c>
      <c r="D39" s="111">
        <f t="shared" si="8"/>
        <v>0</v>
      </c>
      <c r="E39" s="19"/>
      <c r="F39" s="111">
        <f t="shared" si="8"/>
        <v>0</v>
      </c>
      <c r="G39" s="111">
        <f t="shared" si="8"/>
        <v>0</v>
      </c>
      <c r="H39" s="111">
        <f t="shared" si="8"/>
        <v>0</v>
      </c>
      <c r="I39" s="111">
        <f t="shared" si="8"/>
        <v>0</v>
      </c>
      <c r="J39" s="111">
        <f t="shared" si="8"/>
        <v>0</v>
      </c>
      <c r="K39" s="123"/>
    </row>
    <row r="40" spans="1:11" ht="30">
      <c r="A40" s="40" t="s">
        <v>440</v>
      </c>
      <c r="B40" s="19"/>
      <c r="C40" s="19"/>
      <c r="D40" s="19"/>
      <c r="E40" s="19"/>
      <c r="F40" s="19"/>
      <c r="G40" s="19"/>
      <c r="H40" s="19"/>
      <c r="I40" s="19"/>
      <c r="J40" s="19"/>
      <c r="K40" s="123"/>
    </row>
    <row r="41" spans="1:11" ht="15">
      <c r="A41" s="40" t="s">
        <v>134</v>
      </c>
      <c r="B41" s="19"/>
      <c r="C41" s="19"/>
      <c r="D41" s="19"/>
      <c r="E41" s="19"/>
      <c r="F41" s="19"/>
      <c r="G41" s="19"/>
      <c r="H41" s="19"/>
      <c r="I41" s="19"/>
      <c r="J41" s="19"/>
      <c r="K41" s="123"/>
    </row>
    <row r="42" spans="1:11" ht="15">
      <c r="A42" s="40" t="s">
        <v>135</v>
      </c>
      <c r="B42" s="19"/>
      <c r="C42" s="19"/>
      <c r="D42" s="19"/>
      <c r="E42" s="19"/>
      <c r="F42" s="19"/>
      <c r="G42" s="19"/>
      <c r="H42" s="19"/>
      <c r="I42" s="19"/>
      <c r="J42" s="19"/>
      <c r="K42" s="123"/>
    </row>
    <row r="43" spans="1:11" ht="15">
      <c r="A43" s="17"/>
      <c r="B43" s="17"/>
      <c r="C43" s="17"/>
      <c r="D43" s="17"/>
      <c r="E43" s="16"/>
      <c r="F43" s="17"/>
      <c r="G43" s="17"/>
      <c r="H43" s="17"/>
      <c r="I43" s="17"/>
      <c r="J43" s="17"/>
    </row>
    <row r="44" spans="1:11" s="16" customFormat="1" ht="15">
      <c r="E44" s="1"/>
    </row>
    <row r="45" spans="1:11" s="16" customFormat="1">
      <c r="A45" s="18"/>
      <c r="E45"/>
    </row>
    <row r="46" spans="1:11" s="1" customFormat="1" ht="15">
      <c r="A46" s="55" t="s">
        <v>104</v>
      </c>
      <c r="D46" s="4"/>
    </row>
    <row r="47" spans="1:11" s="1" customFormat="1" ht="15">
      <c r="D47"/>
      <c r="F47"/>
      <c r="G47"/>
      <c r="I47"/>
    </row>
    <row r="48" spans="1:11" s="1" customFormat="1" ht="15">
      <c r="B48" s="54"/>
      <c r="F48" s="54"/>
      <c r="G48" s="57"/>
      <c r="H48" s="54"/>
      <c r="I48"/>
      <c r="J48"/>
    </row>
    <row r="49" spans="1:10" s="1" customFormat="1" ht="15">
      <c r="B49" s="53" t="s">
        <v>266</v>
      </c>
      <c r="E49"/>
      <c r="F49" s="11" t="s">
        <v>271</v>
      </c>
      <c r="G49" s="56"/>
      <c r="I49"/>
      <c r="J49"/>
    </row>
    <row r="50" spans="1:10" s="1" customFormat="1" ht="15">
      <c r="B50" s="49" t="s">
        <v>136</v>
      </c>
      <c r="F50" s="1" t="s">
        <v>267</v>
      </c>
      <c r="G50"/>
      <c r="I50"/>
      <c r="J50"/>
    </row>
    <row r="51" spans="1:10" customFormat="1" ht="15">
      <c r="A51" s="1"/>
      <c r="B51" s="18"/>
      <c r="E51" s="17"/>
      <c r="H51" s="18"/>
    </row>
    <row r="52" spans="1:10" s="1" customFormat="1" ht="15">
      <c r="A52" s="10"/>
      <c r="B52" s="10"/>
      <c r="C52" s="10"/>
      <c r="E52" s="18"/>
    </row>
    <row r="53" spans="1:10" ht="15">
      <c r="A53" s="17"/>
      <c r="B53" s="17"/>
      <c r="C53" s="17"/>
      <c r="D53" s="17"/>
      <c r="F53" s="17"/>
      <c r="G53" s="17"/>
      <c r="H53" s="17"/>
      <c r="I53" s="17"/>
      <c r="J53" s="17"/>
    </row>
  </sheetData>
  <mergeCells count="7">
    <mergeCell ref="B7:C7"/>
    <mergeCell ref="D7:E7"/>
    <mergeCell ref="F7:G7"/>
    <mergeCell ref="I7:J7"/>
    <mergeCell ref="I1:J1"/>
    <mergeCell ref="I2:J2"/>
    <mergeCell ref="A5:B5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B5" sqref="B5:C5"/>
    </sheetView>
  </sheetViews>
  <sheetFormatPr defaultRowHeight="12.75"/>
  <cols>
    <col min="1" max="1" width="4.7109375" style="18" customWidth="1"/>
    <col min="2" max="2" width="24.28515625" style="18" customWidth="1"/>
    <col min="3" max="3" width="25.28515625" style="18" customWidth="1"/>
    <col min="4" max="4" width="20" style="18" customWidth="1"/>
    <col min="5" max="5" width="14.140625" style="16" customWidth="1"/>
    <col min="6" max="6" width="23.7109375" style="16" customWidth="1"/>
    <col min="7" max="7" width="19" style="16" customWidth="1"/>
    <col min="8" max="8" width="28" style="16" customWidth="1"/>
    <col min="9" max="9" width="1" style="16" customWidth="1"/>
    <col min="10" max="10" width="9.85546875" style="47" customWidth="1"/>
    <col min="11" max="11" width="12.7109375" style="47" customWidth="1"/>
    <col min="12" max="12" width="9.140625" style="48"/>
    <col min="13" max="16384" width="9.140625" style="18"/>
  </cols>
  <sheetData>
    <row r="1" spans="1:12" s="16" customFormat="1" ht="15">
      <c r="A1" s="115" t="s">
        <v>307</v>
      </c>
      <c r="B1" s="116"/>
      <c r="C1" s="116"/>
      <c r="D1" s="116"/>
      <c r="E1" s="116"/>
      <c r="F1" s="116"/>
      <c r="G1" s="122"/>
      <c r="H1" s="82" t="s">
        <v>195</v>
      </c>
      <c r="I1" s="122"/>
      <c r="J1" s="51"/>
      <c r="K1" s="51"/>
      <c r="L1" s="51"/>
    </row>
    <row r="2" spans="1:12" s="16" customFormat="1" ht="15">
      <c r="A2" s="91" t="s">
        <v>138</v>
      </c>
      <c r="B2" s="116"/>
      <c r="C2" s="116"/>
      <c r="D2" s="116"/>
      <c r="E2" s="116"/>
      <c r="F2" s="116"/>
      <c r="G2" s="124"/>
      <c r="H2" s="594" t="s">
        <v>754</v>
      </c>
      <c r="I2" s="595"/>
      <c r="J2" s="51"/>
      <c r="K2" s="51"/>
      <c r="L2" s="51"/>
    </row>
    <row r="3" spans="1:12" s="16" customFormat="1" ht="15">
      <c r="A3" s="116"/>
      <c r="B3" s="116"/>
      <c r="C3" s="116"/>
      <c r="D3" s="116"/>
      <c r="E3" s="116"/>
      <c r="F3" s="116"/>
      <c r="G3" s="124"/>
      <c r="H3" s="594"/>
      <c r="I3" s="595"/>
      <c r="J3" s="51"/>
      <c r="K3" s="51"/>
      <c r="L3" s="51"/>
    </row>
    <row r="4" spans="1:12" s="1" customFormat="1" ht="15">
      <c r="A4" s="63" t="str">
        <f>'ფორმა N2'!A4</f>
        <v>ანგარიშვალდებული პირის დასახელება:</v>
      </c>
      <c r="B4" s="63"/>
      <c r="C4" s="63"/>
      <c r="D4" s="63"/>
      <c r="E4" s="116"/>
      <c r="F4" s="116"/>
      <c r="G4" s="116"/>
      <c r="H4" s="116"/>
      <c r="I4" s="122"/>
      <c r="J4" s="47"/>
      <c r="K4" s="47"/>
      <c r="L4" s="16"/>
    </row>
    <row r="5" spans="1:12" s="1" customFormat="1" ht="15">
      <c r="A5" s="97" t="str">
        <f>'ფორმა N2'!A5</f>
        <v xml:space="preserve"> </v>
      </c>
      <c r="B5" s="601" t="s">
        <v>756</v>
      </c>
      <c r="C5" s="601"/>
      <c r="D5" s="98"/>
      <c r="E5" s="126"/>
      <c r="F5" s="127"/>
      <c r="G5" s="127"/>
      <c r="H5" s="127"/>
      <c r="I5" s="122"/>
      <c r="J5" s="47"/>
      <c r="K5" s="47"/>
      <c r="L5" s="11"/>
    </row>
    <row r="6" spans="1:12" s="16" customFormat="1" ht="13.5">
      <c r="A6" s="120"/>
      <c r="B6" s="121"/>
      <c r="C6" s="121"/>
      <c r="D6" s="121"/>
      <c r="E6" s="116"/>
      <c r="F6" s="116"/>
      <c r="G6" s="116"/>
      <c r="H6" s="116"/>
      <c r="I6" s="122"/>
      <c r="J6" s="47"/>
      <c r="K6" s="47"/>
      <c r="L6" s="47"/>
    </row>
    <row r="7" spans="1:12" ht="30">
      <c r="A7" s="112" t="s">
        <v>60</v>
      </c>
      <c r="B7" s="112" t="s">
        <v>383</v>
      </c>
      <c r="C7" s="114" t="s">
        <v>384</v>
      </c>
      <c r="D7" s="114" t="s">
        <v>234</v>
      </c>
      <c r="E7" s="114" t="s">
        <v>239</v>
      </c>
      <c r="F7" s="114" t="s">
        <v>240</v>
      </c>
      <c r="G7" s="114" t="s">
        <v>241</v>
      </c>
      <c r="H7" s="114" t="s">
        <v>242</v>
      </c>
      <c r="I7" s="122"/>
    </row>
    <row r="8" spans="1:12" ht="15">
      <c r="A8" s="112">
        <v>1</v>
      </c>
      <c r="B8" s="112">
        <v>2</v>
      </c>
      <c r="C8" s="114">
        <v>3</v>
      </c>
      <c r="D8" s="112">
        <v>4</v>
      </c>
      <c r="E8" s="114">
        <v>5</v>
      </c>
      <c r="F8" s="112">
        <v>6</v>
      </c>
      <c r="G8" s="114">
        <v>7</v>
      </c>
      <c r="H8" s="114">
        <v>8</v>
      </c>
      <c r="I8" s="122"/>
    </row>
    <row r="9" spans="1:12" ht="15">
      <c r="A9" s="52">
        <v>1</v>
      </c>
      <c r="B9" s="19"/>
      <c r="C9" s="19"/>
      <c r="D9" s="19"/>
      <c r="E9" s="19"/>
      <c r="F9" s="19"/>
      <c r="G9" s="467"/>
      <c r="H9" s="19"/>
      <c r="I9" s="122"/>
    </row>
    <row r="10" spans="1:12" ht="15">
      <c r="A10" s="52">
        <v>2</v>
      </c>
      <c r="B10" s="19"/>
      <c r="C10" s="19"/>
      <c r="D10" s="19"/>
      <c r="E10" s="19"/>
      <c r="F10" s="19"/>
      <c r="G10" s="132"/>
      <c r="H10" s="19"/>
      <c r="I10" s="122"/>
    </row>
    <row r="11" spans="1:12" ht="15">
      <c r="A11" s="52">
        <v>3</v>
      </c>
      <c r="B11" s="19"/>
      <c r="C11" s="19"/>
      <c r="D11" s="19"/>
      <c r="E11" s="19"/>
      <c r="F11" s="19"/>
      <c r="G11" s="132"/>
      <c r="H11" s="19"/>
      <c r="I11" s="122"/>
    </row>
    <row r="12" spans="1:12" ht="15">
      <c r="A12" s="52">
        <v>4</v>
      </c>
      <c r="B12" s="19"/>
      <c r="C12" s="19"/>
      <c r="D12" s="19"/>
      <c r="E12" s="19"/>
      <c r="F12" s="19"/>
      <c r="G12" s="132"/>
      <c r="H12" s="19"/>
      <c r="I12" s="122"/>
    </row>
    <row r="13" spans="1:12" ht="15">
      <c r="A13" s="52">
        <v>5</v>
      </c>
      <c r="B13" s="19"/>
      <c r="C13" s="19"/>
      <c r="D13" s="19"/>
      <c r="E13" s="19"/>
      <c r="F13" s="19"/>
      <c r="G13" s="132"/>
      <c r="H13" s="19"/>
      <c r="I13" s="122"/>
    </row>
    <row r="14" spans="1:12" ht="15">
      <c r="A14" s="52">
        <v>6</v>
      </c>
      <c r="B14" s="19"/>
      <c r="C14" s="19"/>
      <c r="D14" s="19"/>
      <c r="E14" s="19"/>
      <c r="F14" s="19"/>
      <c r="G14" s="132"/>
      <c r="H14" s="19"/>
      <c r="I14" s="122"/>
    </row>
    <row r="15" spans="1:12" s="16" customFormat="1" ht="15">
      <c r="A15" s="52">
        <v>7</v>
      </c>
      <c r="B15" s="19"/>
      <c r="C15" s="19"/>
      <c r="D15" s="19"/>
      <c r="E15" s="19"/>
      <c r="F15" s="19"/>
      <c r="G15" s="132"/>
      <c r="H15" s="19"/>
      <c r="I15" s="122"/>
      <c r="J15" s="47"/>
      <c r="K15" s="47"/>
      <c r="L15" s="47"/>
    </row>
    <row r="16" spans="1:12" s="16" customFormat="1" ht="15">
      <c r="A16" s="52">
        <v>8</v>
      </c>
      <c r="B16" s="19"/>
      <c r="C16" s="19"/>
      <c r="D16" s="19"/>
      <c r="E16" s="19"/>
      <c r="F16" s="19"/>
      <c r="G16" s="132"/>
      <c r="H16" s="19"/>
      <c r="I16" s="122"/>
      <c r="J16" s="47"/>
      <c r="K16" s="47"/>
      <c r="L16" s="47"/>
    </row>
    <row r="17" spans="1:12" s="16" customFormat="1" ht="15">
      <c r="A17" s="52">
        <v>9</v>
      </c>
      <c r="B17" s="19"/>
      <c r="C17" s="19"/>
      <c r="D17" s="19"/>
      <c r="E17" s="19"/>
      <c r="F17" s="19"/>
      <c r="G17" s="132"/>
      <c r="H17" s="19"/>
      <c r="I17" s="122"/>
      <c r="J17" s="47"/>
      <c r="K17" s="47"/>
      <c r="L17" s="47"/>
    </row>
    <row r="18" spans="1:12" s="16" customFormat="1" ht="15">
      <c r="A18" s="52">
        <v>10</v>
      </c>
      <c r="B18" s="19"/>
      <c r="C18" s="19"/>
      <c r="D18" s="19"/>
      <c r="E18" s="19"/>
      <c r="F18" s="19"/>
      <c r="G18" s="132"/>
      <c r="H18" s="19"/>
      <c r="I18" s="122"/>
      <c r="J18" s="47"/>
      <c r="K18" s="47"/>
      <c r="L18" s="47"/>
    </row>
    <row r="19" spans="1:12" s="16" customFormat="1" ht="15">
      <c r="A19" s="52">
        <v>11</v>
      </c>
      <c r="B19" s="19"/>
      <c r="C19" s="19"/>
      <c r="D19" s="19"/>
      <c r="E19" s="19"/>
      <c r="F19" s="19"/>
      <c r="G19" s="132"/>
      <c r="H19" s="19"/>
      <c r="I19" s="122"/>
      <c r="J19" s="47"/>
      <c r="K19" s="47"/>
      <c r="L19" s="47"/>
    </row>
    <row r="20" spans="1:12" s="16" customFormat="1" ht="15">
      <c r="A20" s="52">
        <v>12</v>
      </c>
      <c r="B20" s="19"/>
      <c r="C20" s="19"/>
      <c r="D20" s="19"/>
      <c r="E20" s="19"/>
      <c r="F20" s="19"/>
      <c r="G20" s="132"/>
      <c r="H20" s="19"/>
      <c r="I20" s="122"/>
      <c r="J20" s="47"/>
      <c r="K20" s="47"/>
      <c r="L20" s="47"/>
    </row>
    <row r="21" spans="1:12" s="16" customFormat="1" ht="15">
      <c r="A21" s="52">
        <v>13</v>
      </c>
      <c r="B21" s="19"/>
      <c r="C21" s="19"/>
      <c r="D21" s="19"/>
      <c r="E21" s="19"/>
      <c r="F21" s="19"/>
      <c r="G21" s="132"/>
      <c r="H21" s="19"/>
      <c r="I21" s="122"/>
      <c r="J21" s="47"/>
      <c r="K21" s="47"/>
      <c r="L21" s="47"/>
    </row>
    <row r="22" spans="1:12" s="16" customFormat="1" ht="15">
      <c r="A22" s="52">
        <v>14</v>
      </c>
      <c r="B22" s="19"/>
      <c r="C22" s="19"/>
      <c r="D22" s="19"/>
      <c r="E22" s="19"/>
      <c r="F22" s="19"/>
      <c r="G22" s="132"/>
      <c r="H22" s="19"/>
      <c r="I22" s="122"/>
      <c r="J22" s="47"/>
      <c r="K22" s="47"/>
      <c r="L22" s="47"/>
    </row>
    <row r="23" spans="1:12" s="16" customFormat="1" ht="15">
      <c r="A23" s="52">
        <v>15</v>
      </c>
      <c r="B23" s="19"/>
      <c r="C23" s="19"/>
      <c r="D23" s="19"/>
      <c r="E23" s="19"/>
      <c r="F23" s="19"/>
      <c r="G23" s="132"/>
      <c r="H23" s="19"/>
      <c r="I23" s="122"/>
      <c r="J23" s="47"/>
      <c r="K23" s="47"/>
      <c r="L23" s="47"/>
    </row>
    <row r="24" spans="1:12" s="16" customFormat="1" ht="15">
      <c r="A24" s="52">
        <v>16</v>
      </c>
      <c r="B24" s="19"/>
      <c r="C24" s="19"/>
      <c r="D24" s="19"/>
      <c r="E24" s="19"/>
      <c r="F24" s="19"/>
      <c r="G24" s="132"/>
      <c r="H24" s="19"/>
      <c r="I24" s="122"/>
      <c r="J24" s="47"/>
      <c r="K24" s="47"/>
      <c r="L24" s="47"/>
    </row>
    <row r="25" spans="1:12" s="16" customFormat="1" ht="15">
      <c r="A25" s="52">
        <v>17</v>
      </c>
      <c r="B25" s="19"/>
      <c r="C25" s="19"/>
      <c r="D25" s="19"/>
      <c r="E25" s="19"/>
      <c r="F25" s="19"/>
      <c r="G25" s="132"/>
      <c r="H25" s="19"/>
      <c r="I25" s="122"/>
      <c r="J25" s="47"/>
      <c r="K25" s="47"/>
      <c r="L25" s="47"/>
    </row>
    <row r="26" spans="1:12" s="16" customFormat="1" ht="15">
      <c r="A26" s="52">
        <v>18</v>
      </c>
      <c r="B26" s="19"/>
      <c r="C26" s="19"/>
      <c r="D26" s="19"/>
      <c r="E26" s="19"/>
      <c r="F26" s="19"/>
      <c r="G26" s="132"/>
      <c r="H26" s="19"/>
      <c r="I26" s="122"/>
      <c r="J26" s="47"/>
      <c r="K26" s="47"/>
      <c r="L26" s="47"/>
    </row>
    <row r="27" spans="1:12" s="16" customFormat="1" ht="15">
      <c r="A27" s="52" t="s">
        <v>280</v>
      </c>
      <c r="B27" s="19"/>
      <c r="C27" s="19"/>
      <c r="D27" s="19"/>
      <c r="E27" s="19"/>
      <c r="F27" s="19"/>
      <c r="G27" s="132"/>
      <c r="H27" s="19"/>
      <c r="I27" s="122"/>
      <c r="J27" s="47"/>
      <c r="K27" s="47"/>
      <c r="L27" s="47"/>
    </row>
    <row r="28" spans="1:12" s="16" customFormat="1">
      <c r="J28" s="47"/>
      <c r="K28" s="47"/>
      <c r="L28" s="47"/>
    </row>
    <row r="29" spans="1:12" s="16" customFormat="1"/>
    <row r="30" spans="1:12" s="16" customFormat="1">
      <c r="A30" s="18"/>
    </row>
    <row r="31" spans="1:12" s="1" customFormat="1" ht="15">
      <c r="B31" s="55" t="s">
        <v>104</v>
      </c>
      <c r="E31" s="4"/>
    </row>
    <row r="32" spans="1:12" s="1" customFormat="1" ht="15">
      <c r="C32" s="54"/>
      <c r="E32" s="54"/>
      <c r="F32" s="57"/>
      <c r="G32"/>
      <c r="H32"/>
      <c r="I32"/>
    </row>
    <row r="33" spans="1:9" s="1" customFormat="1" ht="15">
      <c r="A33"/>
      <c r="C33" s="53" t="s">
        <v>266</v>
      </c>
      <c r="E33" s="11" t="s">
        <v>271</v>
      </c>
      <c r="F33" s="56"/>
      <c r="G33"/>
      <c r="H33"/>
      <c r="I33"/>
    </row>
    <row r="34" spans="1:9" s="1" customFormat="1" ht="15">
      <c r="A34"/>
      <c r="C34" s="49" t="s">
        <v>136</v>
      </c>
      <c r="E34" s="1" t="s">
        <v>267</v>
      </c>
      <c r="F34"/>
      <c r="G34"/>
      <c r="H34"/>
      <c r="I34"/>
    </row>
    <row r="35" spans="1:9" customFormat="1" ht="15">
      <c r="B35" s="1"/>
      <c r="C35" s="18"/>
    </row>
  </sheetData>
  <mergeCells count="3">
    <mergeCell ref="H2:I2"/>
    <mergeCell ref="H3:I3"/>
    <mergeCell ref="B5:C5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C5" sqref="C5:D5"/>
    </sheetView>
  </sheetViews>
  <sheetFormatPr defaultRowHeight="12.75"/>
  <cols>
    <col min="1" max="1" width="4.7109375" style="18" customWidth="1"/>
    <col min="2" max="2" width="23.28515625" style="18" customWidth="1"/>
    <col min="3" max="4" width="17.7109375" style="18" customWidth="1"/>
    <col min="5" max="6" width="14.140625" style="16" customWidth="1"/>
    <col min="7" max="7" width="20.42578125" style="16" customWidth="1"/>
    <col min="8" max="8" width="23.7109375" style="16" customWidth="1"/>
    <col min="9" max="9" width="21.42578125" style="16" customWidth="1"/>
    <col min="10" max="10" width="1" style="48" customWidth="1"/>
    <col min="11" max="16384" width="9.140625" style="18"/>
  </cols>
  <sheetData>
    <row r="1" spans="1:12" s="16" customFormat="1" ht="15">
      <c r="A1" s="115" t="s">
        <v>308</v>
      </c>
      <c r="B1" s="116"/>
      <c r="C1" s="116"/>
      <c r="D1" s="116"/>
      <c r="E1" s="116"/>
      <c r="F1" s="116"/>
      <c r="G1" s="116"/>
      <c r="H1" s="122"/>
      <c r="I1" s="65" t="s">
        <v>195</v>
      </c>
      <c r="J1" s="129"/>
    </row>
    <row r="2" spans="1:12" s="16" customFormat="1" ht="15">
      <c r="A2" s="91" t="s">
        <v>138</v>
      </c>
      <c r="B2" s="116"/>
      <c r="C2" s="116"/>
      <c r="D2" s="116"/>
      <c r="E2" s="116"/>
      <c r="F2" s="116"/>
      <c r="G2" s="116"/>
      <c r="H2" s="122"/>
      <c r="I2" s="594" t="s">
        <v>754</v>
      </c>
      <c r="J2" s="595"/>
    </row>
    <row r="3" spans="1:12" s="16" customFormat="1" ht="15">
      <c r="A3" s="116"/>
      <c r="B3" s="116"/>
      <c r="C3" s="116"/>
      <c r="D3" s="116"/>
      <c r="E3" s="116"/>
      <c r="F3" s="116"/>
      <c r="G3" s="116"/>
      <c r="H3" s="119"/>
      <c r="I3" s="119"/>
      <c r="J3" s="129"/>
    </row>
    <row r="4" spans="1:12" s="1" customFormat="1" ht="15">
      <c r="A4" s="63" t="str">
        <f>'ფორმა N2'!A4</f>
        <v>ანგარიშვალდებული პირის დასახელება:</v>
      </c>
      <c r="B4" s="63"/>
      <c r="C4" s="63"/>
      <c r="D4" s="64"/>
      <c r="E4" s="125"/>
      <c r="F4" s="116"/>
      <c r="G4" s="116"/>
      <c r="H4" s="116"/>
      <c r="I4" s="125"/>
      <c r="J4" s="90"/>
      <c r="L4" s="16"/>
    </row>
    <row r="5" spans="1:12" s="1" customFormat="1" ht="15">
      <c r="A5" s="97" t="str">
        <f>'ფორმა N1'!D4</f>
        <v xml:space="preserve"> </v>
      </c>
      <c r="B5" s="98"/>
      <c r="C5" s="601" t="s">
        <v>756</v>
      </c>
      <c r="D5" s="601"/>
      <c r="E5" s="126"/>
      <c r="F5" s="127"/>
      <c r="G5" s="127"/>
      <c r="H5" s="127"/>
      <c r="I5" s="126"/>
      <c r="J5" s="90"/>
    </row>
    <row r="6" spans="1:12" s="16" customFormat="1" ht="13.5">
      <c r="A6" s="120"/>
      <c r="B6" s="121"/>
      <c r="C6" s="121"/>
      <c r="D6" s="121"/>
      <c r="E6" s="116"/>
      <c r="F6" s="116"/>
      <c r="G6" s="116"/>
      <c r="H6" s="116"/>
      <c r="I6" s="116"/>
      <c r="J6" s="124"/>
    </row>
    <row r="7" spans="1:12" ht="30">
      <c r="A7" s="128" t="s">
        <v>60</v>
      </c>
      <c r="B7" s="112" t="s">
        <v>247</v>
      </c>
      <c r="C7" s="114" t="s">
        <v>243</v>
      </c>
      <c r="D7" s="114" t="s">
        <v>244</v>
      </c>
      <c r="E7" s="114" t="s">
        <v>245</v>
      </c>
      <c r="F7" s="114" t="s">
        <v>246</v>
      </c>
      <c r="G7" s="114" t="s">
        <v>240</v>
      </c>
      <c r="H7" s="114" t="s">
        <v>241</v>
      </c>
      <c r="I7" s="114" t="s">
        <v>242</v>
      </c>
      <c r="J7" s="130"/>
    </row>
    <row r="8" spans="1:12" ht="15">
      <c r="A8" s="112">
        <v>1</v>
      </c>
      <c r="B8" s="112">
        <v>2</v>
      </c>
      <c r="C8" s="114">
        <v>3</v>
      </c>
      <c r="D8" s="112">
        <v>4</v>
      </c>
      <c r="E8" s="114">
        <v>5</v>
      </c>
      <c r="F8" s="112">
        <v>6</v>
      </c>
      <c r="G8" s="114">
        <v>7</v>
      </c>
      <c r="H8" s="112">
        <v>8</v>
      </c>
      <c r="I8" s="114">
        <v>9</v>
      </c>
      <c r="J8" s="130"/>
    </row>
    <row r="9" spans="1:12" ht="15">
      <c r="A9" s="52">
        <v>1</v>
      </c>
      <c r="B9" s="19"/>
      <c r="C9" s="19"/>
      <c r="D9" s="19"/>
      <c r="E9" s="19"/>
      <c r="F9" s="19"/>
      <c r="G9" s="19"/>
      <c r="H9" s="132"/>
      <c r="I9" s="19"/>
      <c r="J9" s="130"/>
    </row>
    <row r="10" spans="1:12" ht="15">
      <c r="A10" s="52">
        <v>2</v>
      </c>
      <c r="B10" s="19"/>
      <c r="C10" s="19"/>
      <c r="D10" s="19"/>
      <c r="E10" s="19"/>
      <c r="F10" s="19"/>
      <c r="G10" s="19"/>
      <c r="H10" s="132"/>
      <c r="I10" s="19"/>
      <c r="J10" s="130"/>
    </row>
    <row r="11" spans="1:12" ht="15">
      <c r="A11" s="52">
        <v>3</v>
      </c>
      <c r="B11" s="19"/>
      <c r="C11" s="19"/>
      <c r="D11" s="19"/>
      <c r="E11" s="19"/>
      <c r="F11" s="19"/>
      <c r="G11" s="19"/>
      <c r="H11" s="132"/>
      <c r="I11" s="19"/>
      <c r="J11" s="130"/>
    </row>
    <row r="12" spans="1:12" ht="15">
      <c r="A12" s="52">
        <v>4</v>
      </c>
      <c r="B12" s="19"/>
      <c r="C12" s="19"/>
      <c r="D12" s="19"/>
      <c r="E12" s="19"/>
      <c r="F12" s="19"/>
      <c r="G12" s="19"/>
      <c r="H12" s="132"/>
      <c r="I12" s="19"/>
      <c r="J12" s="130"/>
    </row>
    <row r="13" spans="1:12" ht="15">
      <c r="A13" s="52">
        <v>5</v>
      </c>
      <c r="B13" s="19"/>
      <c r="C13" s="19"/>
      <c r="D13" s="19"/>
      <c r="E13" s="19"/>
      <c r="F13" s="19"/>
      <c r="G13" s="19"/>
      <c r="H13" s="132"/>
      <c r="I13" s="19"/>
      <c r="J13" s="130"/>
    </row>
    <row r="14" spans="1:12" ht="15">
      <c r="A14" s="52">
        <v>6</v>
      </c>
      <c r="B14" s="19"/>
      <c r="C14" s="19"/>
      <c r="D14" s="19"/>
      <c r="E14" s="19"/>
      <c r="F14" s="19"/>
      <c r="G14" s="19"/>
      <c r="H14" s="132"/>
      <c r="I14" s="19"/>
      <c r="J14" s="130"/>
    </row>
    <row r="15" spans="1:12" s="16" customFormat="1" ht="15">
      <c r="A15" s="52">
        <v>7</v>
      </c>
      <c r="B15" s="19"/>
      <c r="C15" s="19"/>
      <c r="D15" s="19"/>
      <c r="E15" s="19"/>
      <c r="F15" s="19"/>
      <c r="G15" s="19"/>
      <c r="H15" s="132"/>
      <c r="I15" s="19"/>
      <c r="J15" s="124"/>
    </row>
    <row r="16" spans="1:12" s="16" customFormat="1" ht="15">
      <c r="A16" s="52">
        <v>8</v>
      </c>
      <c r="B16" s="19"/>
      <c r="C16" s="19"/>
      <c r="D16" s="19"/>
      <c r="E16" s="19"/>
      <c r="F16" s="19"/>
      <c r="G16" s="19"/>
      <c r="H16" s="132"/>
      <c r="I16" s="19"/>
      <c r="J16" s="124"/>
    </row>
    <row r="17" spans="1:10" s="16" customFormat="1" ht="15">
      <c r="A17" s="52">
        <v>9</v>
      </c>
      <c r="B17" s="19"/>
      <c r="C17" s="19"/>
      <c r="D17" s="19"/>
      <c r="E17" s="19"/>
      <c r="F17" s="19"/>
      <c r="G17" s="19"/>
      <c r="H17" s="132"/>
      <c r="I17" s="19"/>
      <c r="J17" s="124"/>
    </row>
    <row r="18" spans="1:10" s="16" customFormat="1" ht="15">
      <c r="A18" s="52">
        <v>10</v>
      </c>
      <c r="B18" s="19"/>
      <c r="C18" s="19"/>
      <c r="D18" s="19"/>
      <c r="E18" s="19"/>
      <c r="F18" s="19"/>
      <c r="G18" s="19"/>
      <c r="H18" s="132"/>
      <c r="I18" s="19"/>
      <c r="J18" s="124"/>
    </row>
    <row r="19" spans="1:10" s="16" customFormat="1" ht="15">
      <c r="A19" s="52">
        <v>11</v>
      </c>
      <c r="B19" s="19"/>
      <c r="C19" s="19"/>
      <c r="D19" s="19"/>
      <c r="E19" s="19"/>
      <c r="F19" s="19"/>
      <c r="G19" s="19"/>
      <c r="H19" s="132"/>
      <c r="I19" s="19"/>
      <c r="J19" s="124"/>
    </row>
    <row r="20" spans="1:10" s="16" customFormat="1" ht="15">
      <c r="A20" s="52">
        <v>12</v>
      </c>
      <c r="B20" s="19"/>
      <c r="C20" s="19"/>
      <c r="D20" s="19"/>
      <c r="E20" s="19"/>
      <c r="F20" s="19"/>
      <c r="G20" s="19"/>
      <c r="H20" s="132"/>
      <c r="I20" s="19"/>
      <c r="J20" s="124"/>
    </row>
    <row r="21" spans="1:10" s="16" customFormat="1" ht="15">
      <c r="A21" s="52">
        <v>13</v>
      </c>
      <c r="B21" s="19"/>
      <c r="C21" s="19"/>
      <c r="D21" s="19"/>
      <c r="E21" s="19"/>
      <c r="F21" s="19"/>
      <c r="G21" s="19"/>
      <c r="H21" s="132"/>
      <c r="I21" s="19"/>
      <c r="J21" s="124"/>
    </row>
    <row r="22" spans="1:10" s="16" customFormat="1" ht="15">
      <c r="A22" s="52">
        <v>14</v>
      </c>
      <c r="B22" s="19"/>
      <c r="C22" s="19"/>
      <c r="D22" s="19"/>
      <c r="E22" s="19"/>
      <c r="F22" s="19"/>
      <c r="G22" s="19"/>
      <c r="H22" s="132"/>
      <c r="I22" s="19"/>
      <c r="J22" s="124"/>
    </row>
    <row r="23" spans="1:10" s="16" customFormat="1" ht="15">
      <c r="A23" s="52">
        <v>15</v>
      </c>
      <c r="B23" s="19"/>
      <c r="C23" s="19"/>
      <c r="D23" s="19"/>
      <c r="E23" s="19"/>
      <c r="F23" s="19"/>
      <c r="G23" s="19"/>
      <c r="H23" s="132"/>
      <c r="I23" s="19"/>
      <c r="J23" s="124"/>
    </row>
    <row r="24" spans="1:10" s="16" customFormat="1" ht="15">
      <c r="A24" s="52">
        <v>16</v>
      </c>
      <c r="B24" s="19"/>
      <c r="C24" s="19"/>
      <c r="D24" s="19"/>
      <c r="E24" s="19"/>
      <c r="F24" s="19"/>
      <c r="G24" s="19"/>
      <c r="H24" s="132"/>
      <c r="I24" s="19"/>
      <c r="J24" s="124"/>
    </row>
    <row r="25" spans="1:10" s="16" customFormat="1" ht="15">
      <c r="A25" s="52">
        <v>17</v>
      </c>
      <c r="B25" s="19"/>
      <c r="C25" s="19"/>
      <c r="D25" s="19"/>
      <c r="E25" s="19"/>
      <c r="F25" s="19"/>
      <c r="G25" s="19"/>
      <c r="H25" s="132"/>
      <c r="I25" s="19"/>
      <c r="J25" s="124"/>
    </row>
    <row r="26" spans="1:10" s="16" customFormat="1" ht="15">
      <c r="A26" s="52">
        <v>18</v>
      </c>
      <c r="B26" s="19"/>
      <c r="C26" s="19"/>
      <c r="D26" s="19"/>
      <c r="E26" s="19"/>
      <c r="F26" s="19"/>
      <c r="G26" s="19"/>
      <c r="H26" s="132"/>
      <c r="I26" s="19"/>
      <c r="J26" s="124"/>
    </row>
    <row r="27" spans="1:10" s="16" customFormat="1" ht="15">
      <c r="A27" s="52" t="s">
        <v>280</v>
      </c>
      <c r="B27" s="19"/>
      <c r="C27" s="19"/>
      <c r="D27" s="19"/>
      <c r="E27" s="19"/>
      <c r="F27" s="19"/>
      <c r="G27" s="19"/>
      <c r="H27" s="132"/>
      <c r="I27" s="19"/>
      <c r="J27" s="124"/>
    </row>
    <row r="28" spans="1:10" s="16" customFormat="1">
      <c r="J28" s="47"/>
    </row>
    <row r="29" spans="1:10" s="16" customFormat="1"/>
    <row r="30" spans="1:10" s="16" customFormat="1">
      <c r="A30" s="18"/>
    </row>
    <row r="31" spans="1:10" s="1" customFormat="1" ht="15">
      <c r="B31" s="55" t="s">
        <v>104</v>
      </c>
      <c r="E31" s="4"/>
    </row>
    <row r="32" spans="1:10" s="1" customFormat="1" ht="15">
      <c r="C32" s="54"/>
      <c r="E32" s="54"/>
      <c r="F32" s="57"/>
      <c r="G32" s="57"/>
      <c r="H32"/>
      <c r="I32"/>
    </row>
    <row r="33" spans="1:10" s="1" customFormat="1" ht="15">
      <c r="A33"/>
      <c r="C33" s="53" t="s">
        <v>266</v>
      </c>
      <c r="E33" s="11" t="s">
        <v>271</v>
      </c>
      <c r="F33" s="56"/>
      <c r="G33"/>
      <c r="H33"/>
      <c r="I33"/>
    </row>
    <row r="34" spans="1:10" s="1" customFormat="1" ht="15">
      <c r="A34"/>
      <c r="C34" s="49" t="s">
        <v>136</v>
      </c>
      <c r="E34" s="1" t="s">
        <v>267</v>
      </c>
      <c r="F34"/>
      <c r="G34"/>
      <c r="H34"/>
      <c r="I34"/>
    </row>
    <row r="35" spans="1:10" customFormat="1" ht="15">
      <c r="B35" s="1"/>
      <c r="C35" s="18"/>
    </row>
    <row r="36" spans="1:10" customFormat="1"/>
    <row r="37" spans="1:10" s="16" customFormat="1">
      <c r="J37" s="47"/>
    </row>
    <row r="38" spans="1:10" s="16" customFormat="1">
      <c r="J38" s="47"/>
    </row>
    <row r="39" spans="1:10" s="16" customFormat="1">
      <c r="J39" s="47"/>
    </row>
    <row r="40" spans="1:10" s="16" customFormat="1">
      <c r="J40" s="47"/>
    </row>
    <row r="41" spans="1:10" s="16" customFormat="1">
      <c r="J41" s="47"/>
    </row>
    <row r="42" spans="1:10" s="16" customFormat="1">
      <c r="J42" s="47"/>
    </row>
    <row r="43" spans="1:10" s="16" customFormat="1">
      <c r="J43" s="47"/>
    </row>
    <row r="44" spans="1:10" s="16" customFormat="1">
      <c r="J44" s="47"/>
    </row>
    <row r="45" spans="1:10" s="16" customFormat="1">
      <c r="J45" s="47"/>
    </row>
    <row r="46" spans="1:10" s="16" customFormat="1">
      <c r="J46" s="47"/>
    </row>
    <row r="47" spans="1:10" s="16" customFormat="1">
      <c r="J47" s="47"/>
    </row>
    <row r="48" spans="1:10" s="16" customFormat="1">
      <c r="J48" s="47"/>
    </row>
    <row r="49" spans="10:10" s="16" customFormat="1">
      <c r="J49" s="47"/>
    </row>
    <row r="50" spans="10:10" s="16" customFormat="1">
      <c r="J50" s="47"/>
    </row>
    <row r="51" spans="10:10" s="16" customFormat="1">
      <c r="J51" s="47"/>
    </row>
    <row r="52" spans="10:10" s="16" customFormat="1">
      <c r="J52" s="47"/>
    </row>
    <row r="53" spans="10:10" s="16" customFormat="1">
      <c r="J53" s="47"/>
    </row>
    <row r="54" spans="10:10" s="16" customFormat="1">
      <c r="J54" s="47"/>
    </row>
  </sheetData>
  <mergeCells count="2">
    <mergeCell ref="I2:J2"/>
    <mergeCell ref="C5:D5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B5" sqref="B5:C5"/>
    </sheetView>
  </sheetViews>
  <sheetFormatPr defaultRowHeight="12.75"/>
  <cols>
    <col min="1" max="1" width="4.85546875" style="186" customWidth="1"/>
    <col min="2" max="2" width="37.42578125" style="186" customWidth="1"/>
    <col min="3" max="3" width="21.5703125" style="186" customWidth="1"/>
    <col min="4" max="4" width="20" style="186" customWidth="1"/>
    <col min="5" max="5" width="18.7109375" style="186" customWidth="1"/>
    <col min="6" max="6" width="24.140625" style="186" customWidth="1"/>
    <col min="7" max="7" width="27.140625" style="186" customWidth="1"/>
    <col min="8" max="8" width="0.7109375" style="186" customWidth="1"/>
    <col min="9" max="16384" width="9.140625" style="186"/>
  </cols>
  <sheetData>
    <row r="1" spans="1:8" s="170" customFormat="1" ht="15">
      <c r="A1" s="167" t="s">
        <v>328</v>
      </c>
      <c r="B1" s="168"/>
      <c r="C1" s="168"/>
      <c r="D1" s="168"/>
      <c r="E1" s="168"/>
      <c r="F1" s="65" t="s">
        <v>107</v>
      </c>
      <c r="G1" s="594" t="s">
        <v>754</v>
      </c>
      <c r="H1" s="595"/>
    </row>
    <row r="2" spans="1:8" s="170" customFormat="1">
      <c r="A2" s="171" t="s">
        <v>319</v>
      </c>
      <c r="B2" s="168"/>
      <c r="C2" s="168"/>
      <c r="D2" s="168"/>
      <c r="E2" s="169"/>
      <c r="F2" s="169"/>
      <c r="G2" s="169"/>
      <c r="H2" s="171"/>
    </row>
    <row r="3" spans="1:8" s="170" customFormat="1">
      <c r="A3" s="171"/>
      <c r="B3" s="168"/>
      <c r="C3" s="168"/>
      <c r="D3" s="168"/>
      <c r="E3" s="169"/>
      <c r="F3" s="169"/>
      <c r="G3" s="169"/>
      <c r="H3" s="171"/>
    </row>
    <row r="4" spans="1:8" s="170" customFormat="1" ht="15">
      <c r="A4" s="94" t="s">
        <v>272</v>
      </c>
      <c r="B4" s="168"/>
      <c r="C4" s="168"/>
      <c r="D4" s="168"/>
      <c r="E4" s="172"/>
      <c r="F4" s="172"/>
      <c r="G4" s="169"/>
      <c r="H4" s="171"/>
    </row>
    <row r="5" spans="1:8" s="170" customFormat="1" ht="13.5">
      <c r="A5" s="173"/>
      <c r="B5" s="601" t="s">
        <v>756</v>
      </c>
      <c r="C5" s="601"/>
      <c r="D5" s="173"/>
      <c r="E5" s="173"/>
      <c r="F5" s="173"/>
      <c r="G5" s="174"/>
      <c r="H5" s="171"/>
    </row>
    <row r="6" spans="1:8" s="187" customFormat="1">
      <c r="A6" s="175"/>
      <c r="B6" s="175"/>
      <c r="C6" s="175"/>
      <c r="D6" s="175"/>
      <c r="E6" s="175"/>
      <c r="F6" s="175"/>
      <c r="G6" s="175"/>
      <c r="H6" s="172"/>
    </row>
    <row r="7" spans="1:8" s="170" customFormat="1" ht="51">
      <c r="A7" s="203" t="s">
        <v>60</v>
      </c>
      <c r="B7" s="178" t="s">
        <v>323</v>
      </c>
      <c r="C7" s="178" t="s">
        <v>324</v>
      </c>
      <c r="D7" s="178" t="s">
        <v>325</v>
      </c>
      <c r="E7" s="178" t="s">
        <v>326</v>
      </c>
      <c r="F7" s="178" t="s">
        <v>327</v>
      </c>
      <c r="G7" s="178" t="s">
        <v>320</v>
      </c>
      <c r="H7" s="171"/>
    </row>
    <row r="8" spans="1:8" s="170" customFormat="1">
      <c r="A8" s="176">
        <v>1</v>
      </c>
      <c r="B8" s="177">
        <v>2</v>
      </c>
      <c r="C8" s="177">
        <v>3</v>
      </c>
      <c r="D8" s="177">
        <v>4</v>
      </c>
      <c r="E8" s="178">
        <v>5</v>
      </c>
      <c r="F8" s="178">
        <v>6</v>
      </c>
      <c r="G8" s="178">
        <v>7</v>
      </c>
      <c r="H8" s="171"/>
    </row>
    <row r="9" spans="1:8" s="170" customFormat="1">
      <c r="A9" s="188">
        <v>1</v>
      </c>
      <c r="B9" s="179"/>
      <c r="C9" s="179"/>
      <c r="D9" s="180"/>
      <c r="E9" s="179"/>
      <c r="F9" s="179"/>
      <c r="G9" s="179"/>
      <c r="H9" s="171"/>
    </row>
    <row r="10" spans="1:8" s="170" customFormat="1">
      <c r="A10" s="188">
        <v>2</v>
      </c>
      <c r="B10" s="179"/>
      <c r="C10" s="179"/>
      <c r="D10" s="180"/>
      <c r="E10" s="179"/>
      <c r="F10" s="179"/>
      <c r="G10" s="179"/>
      <c r="H10" s="171"/>
    </row>
    <row r="11" spans="1:8" s="170" customFormat="1">
      <c r="A11" s="188">
        <v>3</v>
      </c>
      <c r="B11" s="179"/>
      <c r="C11" s="179"/>
      <c r="D11" s="180"/>
      <c r="E11" s="179"/>
      <c r="F11" s="179"/>
      <c r="G11" s="179"/>
      <c r="H11" s="171"/>
    </row>
    <row r="12" spans="1:8" s="170" customFormat="1">
      <c r="A12" s="188">
        <v>4</v>
      </c>
      <c r="B12" s="179"/>
      <c r="C12" s="179"/>
      <c r="D12" s="180"/>
      <c r="E12" s="179"/>
      <c r="F12" s="179"/>
      <c r="G12" s="179"/>
      <c r="H12" s="171"/>
    </row>
    <row r="13" spans="1:8" s="170" customFormat="1">
      <c r="A13" s="188">
        <v>5</v>
      </c>
      <c r="B13" s="179"/>
      <c r="C13" s="179"/>
      <c r="D13" s="180"/>
      <c r="E13" s="179"/>
      <c r="F13" s="179"/>
      <c r="G13" s="179"/>
      <c r="H13" s="171"/>
    </row>
    <row r="14" spans="1:8" s="170" customFormat="1">
      <c r="A14" s="188">
        <v>6</v>
      </c>
      <c r="B14" s="179"/>
      <c r="C14" s="179"/>
      <c r="D14" s="180"/>
      <c r="E14" s="179"/>
      <c r="F14" s="179"/>
      <c r="G14" s="179"/>
      <c r="H14" s="171"/>
    </row>
    <row r="15" spans="1:8" s="170" customFormat="1">
      <c r="A15" s="188">
        <v>7</v>
      </c>
      <c r="B15" s="179"/>
      <c r="C15" s="179"/>
      <c r="D15" s="180"/>
      <c r="E15" s="179"/>
      <c r="F15" s="179"/>
      <c r="G15" s="179"/>
      <c r="H15" s="171"/>
    </row>
    <row r="16" spans="1:8" s="170" customFormat="1">
      <c r="A16" s="188">
        <v>8</v>
      </c>
      <c r="B16" s="179"/>
      <c r="C16" s="179"/>
      <c r="D16" s="180"/>
      <c r="E16" s="179"/>
      <c r="F16" s="179"/>
      <c r="G16" s="179"/>
      <c r="H16" s="171"/>
    </row>
    <row r="17" spans="1:11" s="170" customFormat="1">
      <c r="A17" s="188">
        <v>9</v>
      </c>
      <c r="B17" s="179"/>
      <c r="C17" s="179"/>
      <c r="D17" s="180"/>
      <c r="E17" s="179"/>
      <c r="F17" s="179"/>
      <c r="G17" s="179"/>
      <c r="H17" s="171"/>
    </row>
    <row r="18" spans="1:11" s="170" customFormat="1">
      <c r="A18" s="188">
        <v>10</v>
      </c>
      <c r="B18" s="179"/>
      <c r="C18" s="179"/>
      <c r="D18" s="180"/>
      <c r="E18" s="179"/>
      <c r="F18" s="179"/>
      <c r="G18" s="179"/>
      <c r="H18" s="171"/>
    </row>
    <row r="19" spans="1:11" s="170" customFormat="1">
      <c r="A19" s="188" t="s">
        <v>277</v>
      </c>
      <c r="B19" s="179"/>
      <c r="C19" s="179"/>
      <c r="D19" s="180"/>
      <c r="E19" s="179"/>
      <c r="F19" s="179"/>
      <c r="G19" s="179"/>
      <c r="H19" s="171"/>
    </row>
    <row r="22" spans="1:11" s="170" customFormat="1"/>
    <row r="23" spans="1:11" s="170" customFormat="1"/>
    <row r="24" spans="1:11" s="15" customFormat="1" ht="15">
      <c r="B24" s="181" t="s">
        <v>104</v>
      </c>
      <c r="C24" s="181"/>
    </row>
    <row r="25" spans="1:11" s="15" customFormat="1" ht="15">
      <c r="B25" s="181"/>
      <c r="C25" s="181"/>
    </row>
    <row r="26" spans="1:11" s="15" customFormat="1" ht="15">
      <c r="C26" s="183"/>
      <c r="F26" s="183"/>
      <c r="G26" s="183"/>
      <c r="H26" s="182"/>
    </row>
    <row r="27" spans="1:11" s="15" customFormat="1" ht="15">
      <c r="C27" s="184" t="s">
        <v>266</v>
      </c>
      <c r="F27" s="181" t="s">
        <v>321</v>
      </c>
      <c r="J27" s="182"/>
      <c r="K27" s="182"/>
    </row>
    <row r="28" spans="1:11" s="15" customFormat="1" ht="15">
      <c r="C28" s="184" t="s">
        <v>136</v>
      </c>
      <c r="F28" s="185" t="s">
        <v>267</v>
      </c>
      <c r="J28" s="182"/>
      <c r="K28" s="182"/>
    </row>
    <row r="29" spans="1:11" s="170" customFormat="1" ht="15">
      <c r="C29" s="184"/>
      <c r="J29" s="187"/>
      <c r="K29" s="187"/>
    </row>
  </sheetData>
  <mergeCells count="2">
    <mergeCell ref="G1:H1"/>
    <mergeCell ref="B5:C5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tabSelected="1" view="pageBreakPreview" topLeftCell="A13" zoomScale="90" zoomScaleSheetLayoutView="90" workbookViewId="0">
      <selection activeCell="A31" sqref="A31:XFD31"/>
    </sheetView>
  </sheetViews>
  <sheetFormatPr defaultRowHeight="13.5"/>
  <cols>
    <col min="1" max="1" width="16.28515625" style="291" customWidth="1"/>
    <col min="2" max="2" width="80" style="291" customWidth="1"/>
    <col min="3" max="3" width="16.140625" style="291" customWidth="1"/>
    <col min="4" max="4" width="14.7109375" style="291" customWidth="1"/>
    <col min="5" max="5" width="0.7109375" style="335" customWidth="1"/>
    <col min="6" max="6" width="9.140625" style="291"/>
    <col min="7" max="7" width="15.85546875" style="291" bestFit="1" customWidth="1"/>
    <col min="8" max="16384" width="9.140625" style="291"/>
  </cols>
  <sheetData>
    <row r="1" spans="1:7">
      <c r="A1" s="283" t="s">
        <v>303</v>
      </c>
      <c r="B1" s="288"/>
      <c r="C1" s="597" t="s">
        <v>107</v>
      </c>
      <c r="D1" s="597"/>
      <c r="E1" s="344"/>
    </row>
    <row r="2" spans="1:7">
      <c r="A2" s="288" t="s">
        <v>138</v>
      </c>
      <c r="B2" s="288"/>
      <c r="C2" s="594" t="s">
        <v>754</v>
      </c>
      <c r="D2" s="595"/>
      <c r="E2" s="344"/>
    </row>
    <row r="3" spans="1:7">
      <c r="A3" s="283"/>
      <c r="B3" s="288"/>
      <c r="C3" s="287"/>
      <c r="D3" s="287"/>
      <c r="E3" s="344"/>
    </row>
    <row r="4" spans="1:7">
      <c r="A4" s="289" t="s">
        <v>272</v>
      </c>
      <c r="B4" s="376"/>
      <c r="C4" s="418"/>
      <c r="D4" s="288"/>
      <c r="E4" s="344"/>
    </row>
    <row r="5" spans="1:7" ht="15">
      <c r="A5" s="419" t="str">
        <f>'ფორმა N1'!D4</f>
        <v xml:space="preserve"> </v>
      </c>
      <c r="B5" s="589"/>
      <c r="C5" s="589"/>
      <c r="D5" s="589"/>
      <c r="E5" s="344"/>
    </row>
    <row r="6" spans="1:7">
      <c r="A6" s="377"/>
      <c r="B6" s="590" t="s">
        <v>756</v>
      </c>
      <c r="C6" s="377"/>
      <c r="D6" s="362"/>
      <c r="E6" s="344"/>
    </row>
    <row r="7" spans="1:7">
      <c r="A7" s="288"/>
      <c r="B7" s="288"/>
      <c r="C7" s="288"/>
      <c r="D7" s="288"/>
      <c r="E7" s="344"/>
    </row>
    <row r="8" spans="1:7" s="286" customFormat="1" ht="39" customHeight="1">
      <c r="A8" s="349" t="s">
        <v>60</v>
      </c>
      <c r="B8" s="298" t="s">
        <v>248</v>
      </c>
      <c r="C8" s="298" t="s">
        <v>62</v>
      </c>
      <c r="D8" s="298" t="s">
        <v>63</v>
      </c>
      <c r="E8" s="344"/>
    </row>
    <row r="9" spans="1:7" s="301" customFormat="1" ht="16.5" customHeight="1">
      <c r="A9" s="299">
        <v>1</v>
      </c>
      <c r="B9" s="299" t="s">
        <v>61</v>
      </c>
      <c r="C9" s="324">
        <f>C10+C25</f>
        <v>124202.92</v>
      </c>
      <c r="D9" s="324">
        <f>D10+D25</f>
        <v>124202.92</v>
      </c>
      <c r="E9" s="344"/>
    </row>
    <row r="10" spans="1:7" s="301" customFormat="1" ht="16.5" customHeight="1">
      <c r="A10" s="273">
        <v>1.1000000000000001</v>
      </c>
      <c r="B10" s="273" t="s">
        <v>76</v>
      </c>
      <c r="C10" s="324">
        <f>C11+C12+C15+C18+C23+C24</f>
        <v>124202.92</v>
      </c>
      <c r="D10" s="324">
        <f>D11+D12+D15+D18+D23+D24</f>
        <v>124202.92</v>
      </c>
      <c r="E10" s="344"/>
    </row>
    <row r="11" spans="1:7" s="304" customFormat="1" ht="16.5" customHeight="1">
      <c r="A11" s="305" t="s">
        <v>27</v>
      </c>
      <c r="B11" s="305" t="s">
        <v>75</v>
      </c>
      <c r="C11" s="332"/>
      <c r="D11" s="332"/>
      <c r="E11" s="344"/>
    </row>
    <row r="12" spans="1:7" s="308" customFormat="1" ht="16.5" customHeight="1">
      <c r="A12" s="305" t="s">
        <v>28</v>
      </c>
      <c r="B12" s="305" t="s">
        <v>310</v>
      </c>
      <c r="C12" s="420">
        <f>C13+C14</f>
        <v>0</v>
      </c>
      <c r="D12" s="420">
        <f>D13+D14</f>
        <v>0</v>
      </c>
      <c r="E12" s="344"/>
      <c r="G12" s="459"/>
    </row>
    <row r="13" spans="1:7" s="310" customFormat="1" ht="16.5" customHeight="1">
      <c r="A13" s="278" t="s">
        <v>77</v>
      </c>
      <c r="B13" s="278" t="s">
        <v>313</v>
      </c>
      <c r="C13" s="420"/>
      <c r="D13" s="420"/>
      <c r="E13" s="344"/>
    </row>
    <row r="14" spans="1:7" s="310" customFormat="1" ht="16.5" customHeight="1">
      <c r="A14" s="278" t="s">
        <v>106</v>
      </c>
      <c r="B14" s="278" t="s">
        <v>92</v>
      </c>
      <c r="C14" s="332"/>
      <c r="D14" s="332"/>
      <c r="E14" s="344"/>
    </row>
    <row r="15" spans="1:7" s="310" customFormat="1" ht="16.5" customHeight="1">
      <c r="A15" s="305" t="s">
        <v>78</v>
      </c>
      <c r="B15" s="305" t="s">
        <v>79</v>
      </c>
      <c r="C15" s="420">
        <f>C16+C17</f>
        <v>114202.92</v>
      </c>
      <c r="D15" s="420">
        <f>D16+D17</f>
        <v>114202.92</v>
      </c>
      <c r="E15" s="344"/>
    </row>
    <row r="16" spans="1:7" s="310" customFormat="1" ht="16.5" customHeight="1">
      <c r="A16" s="278" t="s">
        <v>80</v>
      </c>
      <c r="B16" s="278" t="s">
        <v>479</v>
      </c>
      <c r="C16" s="332">
        <v>52176</v>
      </c>
      <c r="D16" s="332">
        <v>52176</v>
      </c>
      <c r="E16" s="344"/>
    </row>
    <row r="17" spans="1:6" s="310" customFormat="1" ht="27">
      <c r="A17" s="278" t="s">
        <v>81</v>
      </c>
      <c r="B17" s="278" t="s">
        <v>108</v>
      </c>
      <c r="C17" s="332">
        <v>62026.92</v>
      </c>
      <c r="D17" s="332">
        <v>62026.92</v>
      </c>
      <c r="E17" s="344"/>
    </row>
    <row r="18" spans="1:6" s="310" customFormat="1" ht="16.5" customHeight="1">
      <c r="A18" s="305" t="s">
        <v>82</v>
      </c>
      <c r="B18" s="305" t="s">
        <v>424</v>
      </c>
      <c r="C18" s="420"/>
      <c r="D18" s="420"/>
      <c r="E18" s="344"/>
    </row>
    <row r="19" spans="1:6" s="310" customFormat="1" ht="16.5" customHeight="1">
      <c r="A19" s="278" t="s">
        <v>83</v>
      </c>
      <c r="B19" s="278" t="s">
        <v>84</v>
      </c>
      <c r="C19" s="332"/>
      <c r="D19" s="332"/>
      <c r="E19" s="344"/>
    </row>
    <row r="20" spans="1:6" s="310" customFormat="1" ht="27">
      <c r="A20" s="278" t="s">
        <v>87</v>
      </c>
      <c r="B20" s="278" t="s">
        <v>85</v>
      </c>
      <c r="C20" s="332"/>
      <c r="D20" s="332"/>
      <c r="E20" s="344"/>
    </row>
    <row r="21" spans="1:6" s="310" customFormat="1" ht="16.5" customHeight="1">
      <c r="A21" s="278" t="s">
        <v>88</v>
      </c>
      <c r="B21" s="278" t="s">
        <v>86</v>
      </c>
      <c r="C21" s="332"/>
      <c r="D21" s="332"/>
      <c r="E21" s="344"/>
    </row>
    <row r="22" spans="1:6" s="310" customFormat="1" ht="16.5" customHeight="1">
      <c r="A22" s="278" t="s">
        <v>89</v>
      </c>
      <c r="B22" s="278" t="s">
        <v>451</v>
      </c>
      <c r="C22" s="332"/>
      <c r="D22" s="332"/>
      <c r="E22" s="344"/>
    </row>
    <row r="23" spans="1:6" s="310" customFormat="1" ht="16.5" customHeight="1">
      <c r="A23" s="305" t="s">
        <v>90</v>
      </c>
      <c r="B23" s="305" t="s">
        <v>452</v>
      </c>
      <c r="C23" s="421"/>
      <c r="D23" s="421"/>
      <c r="E23" s="344"/>
    </row>
    <row r="24" spans="1:6" s="310" customFormat="1">
      <c r="A24" s="305" t="s">
        <v>249</v>
      </c>
      <c r="B24" s="305" t="s">
        <v>753</v>
      </c>
      <c r="C24" s="332">
        <v>10000</v>
      </c>
      <c r="D24" s="332">
        <v>10000</v>
      </c>
      <c r="E24" s="344"/>
    </row>
    <row r="25" spans="1:6" ht="16.5" customHeight="1" thickBot="1">
      <c r="A25" s="273">
        <v>1.2</v>
      </c>
      <c r="B25" s="273" t="s">
        <v>91</v>
      </c>
      <c r="C25" s="324"/>
      <c r="D25" s="324"/>
      <c r="E25" s="344"/>
    </row>
    <row r="26" spans="1:6" ht="16.5" customHeight="1" thickBot="1">
      <c r="A26" s="607" t="s">
        <v>29</v>
      </c>
      <c r="B26" s="608" t="s">
        <v>313</v>
      </c>
      <c r="C26" s="420"/>
      <c r="D26" s="420"/>
      <c r="E26" s="344"/>
    </row>
    <row r="27" spans="1:6" ht="16.5" customHeight="1" thickBot="1">
      <c r="A27" s="609" t="s">
        <v>93</v>
      </c>
      <c r="B27" s="610" t="s">
        <v>311</v>
      </c>
      <c r="C27" s="420"/>
      <c r="D27" s="420"/>
      <c r="E27" s="344"/>
    </row>
    <row r="28" spans="1:6" ht="14.25" thickBot="1">
      <c r="A28" s="609" t="s">
        <v>96</v>
      </c>
      <c r="B28" s="610" t="s">
        <v>314</v>
      </c>
      <c r="C28" s="332"/>
      <c r="D28" s="332"/>
      <c r="E28" s="344"/>
    </row>
    <row r="29" spans="1:6" ht="14.25" thickBot="1">
      <c r="A29" s="609" t="s">
        <v>757</v>
      </c>
      <c r="B29" s="610" t="s">
        <v>312</v>
      </c>
      <c r="C29" s="332"/>
      <c r="D29" s="332"/>
      <c r="E29" s="344"/>
    </row>
    <row r="30" spans="1:6" ht="14.25" thickBot="1">
      <c r="A30" s="609" t="s">
        <v>30</v>
      </c>
      <c r="B30" s="610" t="s">
        <v>457</v>
      </c>
      <c r="C30" s="332"/>
      <c r="D30" s="332"/>
      <c r="E30" s="344"/>
    </row>
    <row r="31" spans="1:6">
      <c r="D31" s="422"/>
      <c r="E31" s="423"/>
      <c r="F31" s="422"/>
    </row>
    <row r="32" spans="1:6">
      <c r="A32" s="424"/>
      <c r="D32" s="422"/>
      <c r="E32" s="423"/>
      <c r="F32" s="422"/>
    </row>
    <row r="33" spans="1:9">
      <c r="D33" s="422"/>
      <c r="E33" s="423"/>
      <c r="F33" s="422"/>
    </row>
    <row r="34" spans="1:9">
      <c r="D34" s="422"/>
      <c r="E34" s="423"/>
      <c r="F34" s="422"/>
    </row>
    <row r="35" spans="1:9">
      <c r="A35" s="336" t="s">
        <v>104</v>
      </c>
      <c r="D35" s="422"/>
      <c r="E35" s="423"/>
      <c r="F35" s="422"/>
    </row>
    <row r="36" spans="1:9">
      <c r="D36" s="422"/>
      <c r="E36" s="425"/>
      <c r="F36" s="425"/>
      <c r="G36" s="337"/>
      <c r="H36" s="337"/>
      <c r="I36" s="337"/>
    </row>
    <row r="37" spans="1:9">
      <c r="D37" s="346"/>
      <c r="E37" s="425"/>
      <c r="F37" s="425"/>
      <c r="G37" s="337"/>
      <c r="H37" s="337"/>
      <c r="I37" s="337"/>
    </row>
    <row r="38" spans="1:9">
      <c r="A38" s="337"/>
      <c r="B38" s="336" t="s">
        <v>467</v>
      </c>
      <c r="D38" s="346"/>
      <c r="E38" s="425"/>
      <c r="F38" s="425"/>
      <c r="G38" s="337"/>
      <c r="H38" s="337"/>
      <c r="I38" s="337"/>
    </row>
    <row r="39" spans="1:9">
      <c r="A39" s="337"/>
      <c r="B39" s="291" t="s">
        <v>268</v>
      </c>
      <c r="D39" s="346"/>
      <c r="E39" s="425"/>
      <c r="F39" s="425"/>
      <c r="G39" s="337"/>
      <c r="H39" s="337"/>
      <c r="I39" s="337"/>
    </row>
    <row r="40" spans="1:9" s="337" customFormat="1">
      <c r="B40" s="339" t="s">
        <v>136</v>
      </c>
      <c r="D40" s="425"/>
      <c r="E40" s="425"/>
      <c r="F40" s="425"/>
    </row>
    <row r="41" spans="1:9">
      <c r="D41" s="422"/>
      <c r="E41" s="423"/>
      <c r="F41" s="422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1"/>
  <sheetViews>
    <sheetView view="pageBreakPreview" zoomScale="70" zoomScaleNormal="80" zoomScaleSheetLayoutView="70" workbookViewId="0">
      <selection activeCell="B5" sqref="B5:C5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15" t="s">
        <v>358</v>
      </c>
      <c r="B1" s="116"/>
      <c r="C1" s="116"/>
      <c r="D1" s="116"/>
      <c r="E1" s="116"/>
      <c r="F1" s="116"/>
      <c r="G1" s="116"/>
      <c r="H1" s="116"/>
      <c r="I1" s="116"/>
      <c r="J1" s="116"/>
      <c r="K1" s="65" t="s">
        <v>107</v>
      </c>
    </row>
    <row r="2" spans="1:12" ht="15">
      <c r="A2" s="91" t="s">
        <v>138</v>
      </c>
      <c r="B2" s="116"/>
      <c r="C2" s="116"/>
      <c r="D2" s="116"/>
      <c r="E2" s="116"/>
      <c r="F2" s="116"/>
      <c r="G2" s="116"/>
      <c r="H2" s="116"/>
      <c r="I2" s="116"/>
      <c r="J2" s="116"/>
      <c r="K2" s="594" t="s">
        <v>754</v>
      </c>
      <c r="L2" s="595"/>
    </row>
    <row r="3" spans="1:12" ht="15">
      <c r="A3" s="116"/>
      <c r="B3" s="116"/>
      <c r="C3" s="116"/>
      <c r="D3" s="116"/>
      <c r="E3" s="116"/>
      <c r="F3" s="116"/>
      <c r="G3" s="116"/>
      <c r="H3" s="116"/>
      <c r="I3" s="116"/>
      <c r="J3" s="116"/>
      <c r="K3" s="119"/>
    </row>
    <row r="4" spans="1:12" ht="15">
      <c r="A4" s="63" t="str">
        <f>'ფორმა N2'!A4</f>
        <v>ანგარიშვალდებული პირის დასახელება:</v>
      </c>
      <c r="B4" s="63"/>
      <c r="C4" s="63"/>
      <c r="D4" s="64"/>
      <c r="E4" s="125"/>
      <c r="F4" s="116"/>
      <c r="G4" s="116"/>
      <c r="H4" s="116"/>
      <c r="I4" s="116"/>
      <c r="J4" s="116"/>
      <c r="K4" s="125"/>
    </row>
    <row r="5" spans="1:12" s="159" customFormat="1" ht="15">
      <c r="A5" s="194" t="str">
        <f>'ფორმა N1'!D4</f>
        <v xml:space="preserve"> </v>
      </c>
      <c r="B5" s="601" t="s">
        <v>756</v>
      </c>
      <c r="C5" s="601"/>
      <c r="D5" s="67"/>
      <c r="E5" s="195"/>
      <c r="F5" s="196"/>
      <c r="G5" s="196"/>
      <c r="H5" s="196"/>
      <c r="I5" s="196"/>
      <c r="J5" s="196"/>
      <c r="K5" s="195"/>
    </row>
    <row r="6" spans="1:12" ht="13.5">
      <c r="A6" s="120"/>
      <c r="B6" s="121"/>
      <c r="C6" s="121"/>
      <c r="D6" s="121"/>
      <c r="E6" s="116"/>
      <c r="F6" s="116"/>
      <c r="G6" s="116"/>
      <c r="H6" s="116"/>
      <c r="I6" s="116"/>
      <c r="J6" s="116"/>
      <c r="K6" s="116"/>
    </row>
    <row r="7" spans="1:12" ht="60">
      <c r="A7" s="128" t="s">
        <v>60</v>
      </c>
      <c r="B7" s="114" t="s">
        <v>385</v>
      </c>
      <c r="C7" s="114" t="s">
        <v>386</v>
      </c>
      <c r="D7" s="114" t="s">
        <v>388</v>
      </c>
      <c r="E7" s="114" t="s">
        <v>387</v>
      </c>
      <c r="F7" s="114" t="s">
        <v>397</v>
      </c>
      <c r="G7" s="114" t="s">
        <v>398</v>
      </c>
      <c r="H7" s="114" t="s">
        <v>392</v>
      </c>
      <c r="I7" s="114" t="s">
        <v>393</v>
      </c>
      <c r="J7" s="114" t="s">
        <v>405</v>
      </c>
      <c r="K7" s="114" t="s">
        <v>394</v>
      </c>
    </row>
    <row r="8" spans="1:12" ht="15">
      <c r="A8" s="112">
        <v>1</v>
      </c>
      <c r="B8" s="112">
        <v>2</v>
      </c>
      <c r="C8" s="114">
        <v>3</v>
      </c>
      <c r="D8" s="112">
        <v>4</v>
      </c>
      <c r="E8" s="114">
        <v>5</v>
      </c>
      <c r="F8" s="112">
        <v>6</v>
      </c>
      <c r="G8" s="114">
        <v>7</v>
      </c>
      <c r="H8" s="112">
        <v>8</v>
      </c>
      <c r="I8" s="114">
        <v>9</v>
      </c>
      <c r="J8" s="112">
        <v>10</v>
      </c>
      <c r="K8" s="114">
        <v>11</v>
      </c>
    </row>
    <row r="9" spans="1:12" ht="30">
      <c r="A9" s="553">
        <v>1</v>
      </c>
      <c r="B9" s="554" t="s">
        <v>614</v>
      </c>
      <c r="C9" s="554" t="s">
        <v>615</v>
      </c>
      <c r="D9" s="555" t="s">
        <v>616</v>
      </c>
      <c r="E9" s="555">
        <v>180</v>
      </c>
      <c r="F9" s="555">
        <v>1770</v>
      </c>
      <c r="G9" s="555">
        <v>1018000728</v>
      </c>
      <c r="H9" s="554" t="s">
        <v>617</v>
      </c>
      <c r="I9" s="554" t="s">
        <v>618</v>
      </c>
      <c r="J9" s="279"/>
      <c r="K9" s="19"/>
    </row>
    <row r="10" spans="1:12" ht="30">
      <c r="A10" s="553">
        <v>2</v>
      </c>
      <c r="B10" s="554" t="s">
        <v>619</v>
      </c>
      <c r="C10" s="554" t="s">
        <v>615</v>
      </c>
      <c r="D10" s="555" t="s">
        <v>620</v>
      </c>
      <c r="E10" s="555">
        <v>70</v>
      </c>
      <c r="F10" s="555">
        <v>880</v>
      </c>
      <c r="G10" s="555">
        <v>59001006437</v>
      </c>
      <c r="H10" s="554" t="s">
        <v>621</v>
      </c>
      <c r="I10" s="554" t="s">
        <v>622</v>
      </c>
      <c r="J10" s="279"/>
      <c r="K10" s="19"/>
    </row>
    <row r="11" spans="1:12" ht="30">
      <c r="A11" s="553">
        <v>3</v>
      </c>
      <c r="B11" s="554" t="s">
        <v>623</v>
      </c>
      <c r="C11" s="554" t="s">
        <v>615</v>
      </c>
      <c r="D11" s="555" t="s">
        <v>620</v>
      </c>
      <c r="E11" s="555">
        <v>30</v>
      </c>
      <c r="F11" s="555">
        <v>250</v>
      </c>
      <c r="G11" s="556" t="s">
        <v>624</v>
      </c>
      <c r="H11" s="554" t="s">
        <v>625</v>
      </c>
      <c r="I11" s="554" t="s">
        <v>626</v>
      </c>
      <c r="J11" s="279"/>
      <c r="K11" s="19"/>
    </row>
    <row r="12" spans="1:12" ht="30">
      <c r="A12" s="553">
        <v>4</v>
      </c>
      <c r="B12" s="554" t="s">
        <v>627</v>
      </c>
      <c r="C12" s="554" t="s">
        <v>615</v>
      </c>
      <c r="D12" s="555" t="s">
        <v>620</v>
      </c>
      <c r="E12" s="555">
        <v>205</v>
      </c>
      <c r="F12" s="555">
        <v>400</v>
      </c>
      <c r="G12" s="555">
        <v>1024000582</v>
      </c>
      <c r="H12" s="554" t="s">
        <v>628</v>
      </c>
      <c r="I12" s="554" t="s">
        <v>629</v>
      </c>
      <c r="J12" s="279"/>
      <c r="K12" s="19"/>
    </row>
    <row r="13" spans="1:12" ht="30">
      <c r="A13" s="553">
        <v>5</v>
      </c>
      <c r="B13" s="554" t="s">
        <v>630</v>
      </c>
      <c r="C13" s="554" t="s">
        <v>615</v>
      </c>
      <c r="D13" s="555" t="s">
        <v>620</v>
      </c>
      <c r="E13" s="555">
        <v>40</v>
      </c>
      <c r="F13" s="555">
        <v>375</v>
      </c>
      <c r="G13" s="555">
        <v>43001012012</v>
      </c>
      <c r="H13" s="554" t="s">
        <v>631</v>
      </c>
      <c r="I13" s="554" t="s">
        <v>632</v>
      </c>
      <c r="J13" s="280"/>
      <c r="K13" s="19"/>
    </row>
    <row r="14" spans="1:12" ht="30">
      <c r="A14" s="557">
        <v>6</v>
      </c>
      <c r="B14" s="558" t="s">
        <v>633</v>
      </c>
      <c r="C14" s="558" t="s">
        <v>615</v>
      </c>
      <c r="D14" s="559" t="s">
        <v>620</v>
      </c>
      <c r="E14" s="559">
        <v>50</v>
      </c>
      <c r="F14" s="559">
        <v>375</v>
      </c>
      <c r="G14" s="559">
        <v>6100405562</v>
      </c>
      <c r="H14" s="558" t="s">
        <v>634</v>
      </c>
      <c r="I14" s="558" t="s">
        <v>635</v>
      </c>
      <c r="J14" s="280"/>
      <c r="K14" s="19"/>
    </row>
    <row r="15" spans="1:12" ht="30">
      <c r="A15" s="560">
        <v>7</v>
      </c>
      <c r="B15" s="561" t="s">
        <v>636</v>
      </c>
      <c r="C15" s="554" t="s">
        <v>615</v>
      </c>
      <c r="D15" s="555" t="s">
        <v>637</v>
      </c>
      <c r="E15" s="555">
        <v>95.67</v>
      </c>
      <c r="F15" s="555">
        <v>1500</v>
      </c>
      <c r="G15" s="556" t="s">
        <v>638</v>
      </c>
      <c r="H15" s="554" t="s">
        <v>639</v>
      </c>
      <c r="I15" s="554" t="s">
        <v>640</v>
      </c>
      <c r="J15" s="192"/>
      <c r="K15" s="19"/>
    </row>
    <row r="16" spans="1:12" ht="30">
      <c r="A16" s="562">
        <v>8</v>
      </c>
      <c r="B16" s="563" t="s">
        <v>641</v>
      </c>
      <c r="C16" s="564" t="s">
        <v>615</v>
      </c>
      <c r="D16" s="565">
        <v>33</v>
      </c>
      <c r="E16" s="565">
        <v>45</v>
      </c>
      <c r="F16" s="565">
        <v>500</v>
      </c>
      <c r="G16" s="566" t="s">
        <v>642</v>
      </c>
      <c r="H16" s="564" t="s">
        <v>643</v>
      </c>
      <c r="I16" s="564" t="s">
        <v>644</v>
      </c>
      <c r="J16" s="192"/>
      <c r="K16" s="19"/>
    </row>
    <row r="17" spans="1:11" ht="30">
      <c r="A17" s="553">
        <v>9</v>
      </c>
      <c r="B17" s="554" t="s">
        <v>645</v>
      </c>
      <c r="C17" s="554" t="s">
        <v>615</v>
      </c>
      <c r="D17" s="555">
        <v>36</v>
      </c>
      <c r="E17" s="567">
        <v>23.3</v>
      </c>
      <c r="F17" s="567">
        <v>500</v>
      </c>
      <c r="G17" s="568" t="s">
        <v>646</v>
      </c>
      <c r="H17" s="554" t="s">
        <v>647</v>
      </c>
      <c r="I17" s="554" t="s">
        <v>648</v>
      </c>
      <c r="J17" s="192"/>
      <c r="K17" s="19"/>
    </row>
    <row r="18" spans="1:11" ht="30">
      <c r="A18" s="557">
        <v>10</v>
      </c>
      <c r="B18" s="554" t="s">
        <v>649</v>
      </c>
      <c r="C18" s="554" t="s">
        <v>615</v>
      </c>
      <c r="D18" s="555">
        <v>36</v>
      </c>
      <c r="E18" s="567">
        <v>23</v>
      </c>
      <c r="F18" s="567">
        <v>492</v>
      </c>
      <c r="G18" s="568" t="s">
        <v>650</v>
      </c>
      <c r="H18" s="554" t="s">
        <v>582</v>
      </c>
      <c r="I18" s="554" t="s">
        <v>651</v>
      </c>
      <c r="J18" s="192"/>
      <c r="K18" s="19"/>
    </row>
    <row r="19" spans="1:11" ht="30">
      <c r="A19" s="560">
        <v>11</v>
      </c>
      <c r="B19" s="554" t="s">
        <v>652</v>
      </c>
      <c r="C19" s="554" t="s">
        <v>615</v>
      </c>
      <c r="D19" s="555">
        <v>32</v>
      </c>
      <c r="E19" s="567">
        <v>30</v>
      </c>
      <c r="F19" s="567">
        <v>700</v>
      </c>
      <c r="G19" s="568" t="s">
        <v>653</v>
      </c>
      <c r="H19" s="554" t="s">
        <v>654</v>
      </c>
      <c r="I19" s="554" t="s">
        <v>655</v>
      </c>
      <c r="J19" s="192"/>
      <c r="K19" s="19"/>
    </row>
    <row r="20" spans="1:11" ht="30">
      <c r="A20" s="562">
        <v>12</v>
      </c>
      <c r="B20" s="554" t="s">
        <v>656</v>
      </c>
      <c r="C20" s="554" t="s">
        <v>615</v>
      </c>
      <c r="D20" s="555">
        <v>30</v>
      </c>
      <c r="E20" s="567">
        <v>50</v>
      </c>
      <c r="F20" s="567">
        <v>700</v>
      </c>
      <c r="G20" s="567">
        <v>61001046111</v>
      </c>
      <c r="H20" s="554" t="s">
        <v>657</v>
      </c>
      <c r="I20" s="554" t="s">
        <v>658</v>
      </c>
      <c r="J20" s="192"/>
      <c r="K20" s="19"/>
    </row>
    <row r="21" spans="1:11" ht="30">
      <c r="A21" s="553">
        <v>13</v>
      </c>
      <c r="B21" s="554" t="s">
        <v>659</v>
      </c>
      <c r="C21" s="554" t="s">
        <v>615</v>
      </c>
      <c r="D21" s="555">
        <v>30</v>
      </c>
      <c r="E21" s="567">
        <v>81.3</v>
      </c>
      <c r="F21" s="567">
        <v>300</v>
      </c>
      <c r="G21" s="568" t="s">
        <v>660</v>
      </c>
      <c r="H21" s="554" t="s">
        <v>661</v>
      </c>
      <c r="I21" s="554" t="s">
        <v>662</v>
      </c>
      <c r="J21" s="192"/>
      <c r="K21" s="19"/>
    </row>
    <row r="22" spans="1:11" ht="30">
      <c r="A22" s="557">
        <v>14</v>
      </c>
      <c r="B22" s="554" t="s">
        <v>663</v>
      </c>
      <c r="C22" s="554" t="s">
        <v>615</v>
      </c>
      <c r="D22" s="555">
        <v>30</v>
      </c>
      <c r="E22" s="567">
        <v>34.619999999999997</v>
      </c>
      <c r="F22" s="567">
        <v>420</v>
      </c>
      <c r="G22" s="568" t="s">
        <v>664</v>
      </c>
      <c r="H22" s="554" t="s">
        <v>665</v>
      </c>
      <c r="I22" s="554" t="s">
        <v>666</v>
      </c>
      <c r="J22" s="192"/>
      <c r="K22" s="19"/>
    </row>
    <row r="23" spans="1:11" ht="30">
      <c r="A23" s="560">
        <v>15</v>
      </c>
      <c r="B23" s="554" t="s">
        <v>667</v>
      </c>
      <c r="C23" s="554" t="s">
        <v>615</v>
      </c>
      <c r="D23" s="555">
        <v>32</v>
      </c>
      <c r="E23" s="567">
        <v>65.239999999999995</v>
      </c>
      <c r="F23" s="567">
        <v>757</v>
      </c>
      <c r="G23" s="567">
        <v>61001077096</v>
      </c>
      <c r="H23" s="554" t="s">
        <v>668</v>
      </c>
      <c r="I23" s="554" t="s">
        <v>669</v>
      </c>
      <c r="J23" s="192"/>
      <c r="K23" s="19"/>
    </row>
    <row r="24" spans="1:11" ht="30">
      <c r="A24" s="562">
        <v>16</v>
      </c>
      <c r="B24" s="554" t="s">
        <v>670</v>
      </c>
      <c r="C24" s="554" t="s">
        <v>615</v>
      </c>
      <c r="D24" s="555" t="s">
        <v>620</v>
      </c>
      <c r="E24" s="567">
        <v>60</v>
      </c>
      <c r="F24" s="567">
        <v>375</v>
      </c>
      <c r="G24" s="568" t="s">
        <v>671</v>
      </c>
      <c r="H24" s="554" t="s">
        <v>672</v>
      </c>
      <c r="I24" s="554" t="s">
        <v>673</v>
      </c>
      <c r="J24" s="192"/>
      <c r="K24" s="19"/>
    </row>
    <row r="25" spans="1:11" ht="30">
      <c r="A25" s="553">
        <v>17</v>
      </c>
      <c r="B25" s="554" t="s">
        <v>674</v>
      </c>
      <c r="C25" s="554" t="s">
        <v>615</v>
      </c>
      <c r="D25" s="555" t="s">
        <v>620</v>
      </c>
      <c r="E25" s="555">
        <v>60</v>
      </c>
      <c r="F25" s="555">
        <v>625</v>
      </c>
      <c r="G25" s="556" t="s">
        <v>675</v>
      </c>
      <c r="H25" s="554" t="s">
        <v>676</v>
      </c>
      <c r="I25" s="554" t="s">
        <v>677</v>
      </c>
      <c r="J25" s="192"/>
      <c r="K25" s="19"/>
    </row>
    <row r="26" spans="1:11" ht="30">
      <c r="A26" s="553">
        <v>17</v>
      </c>
      <c r="B26" s="554" t="s">
        <v>678</v>
      </c>
      <c r="C26" s="554" t="s">
        <v>615</v>
      </c>
      <c r="D26" s="555" t="s">
        <v>679</v>
      </c>
      <c r="E26" s="567">
        <v>36</v>
      </c>
      <c r="F26" s="567">
        <v>180</v>
      </c>
      <c r="G26" s="568" t="s">
        <v>680</v>
      </c>
      <c r="H26" s="554" t="s">
        <v>681</v>
      </c>
      <c r="I26" s="554" t="s">
        <v>682</v>
      </c>
      <c r="J26" s="192"/>
      <c r="K26" s="19"/>
    </row>
    <row r="27" spans="1:11" ht="30">
      <c r="A27" s="553">
        <v>18</v>
      </c>
      <c r="B27" s="554" t="s">
        <v>683</v>
      </c>
      <c r="C27" s="554" t="s">
        <v>615</v>
      </c>
      <c r="D27" s="555" t="s">
        <v>684</v>
      </c>
      <c r="E27" s="567">
        <v>50</v>
      </c>
      <c r="F27" s="567">
        <v>300</v>
      </c>
      <c r="G27" s="568"/>
      <c r="H27" s="554" t="s">
        <v>685</v>
      </c>
      <c r="I27" s="554" t="s">
        <v>686</v>
      </c>
      <c r="J27" s="192"/>
      <c r="K27" s="19"/>
    </row>
    <row r="28" spans="1:11" ht="30">
      <c r="A28" s="553">
        <v>19</v>
      </c>
      <c r="B28" s="554" t="s">
        <v>687</v>
      </c>
      <c r="C28" s="554" t="s">
        <v>615</v>
      </c>
      <c r="D28" s="555" t="s">
        <v>684</v>
      </c>
      <c r="E28" s="567">
        <v>42</v>
      </c>
      <c r="F28" s="567">
        <v>300</v>
      </c>
      <c r="G28" s="567">
        <v>56001013083</v>
      </c>
      <c r="H28" s="554" t="s">
        <v>688</v>
      </c>
      <c r="I28" s="554" t="s">
        <v>689</v>
      </c>
      <c r="J28" s="192"/>
      <c r="K28" s="19"/>
    </row>
    <row r="29" spans="1:11" ht="30">
      <c r="A29" s="553">
        <v>20</v>
      </c>
      <c r="B29" s="554" t="s">
        <v>690</v>
      </c>
      <c r="C29" s="554" t="s">
        <v>615</v>
      </c>
      <c r="D29" s="555" t="s">
        <v>691</v>
      </c>
      <c r="E29" s="555">
        <v>60</v>
      </c>
      <c r="F29" s="555">
        <v>500</v>
      </c>
      <c r="G29" s="556" t="s">
        <v>692</v>
      </c>
      <c r="H29" s="554" t="s">
        <v>693</v>
      </c>
      <c r="I29" s="554" t="s">
        <v>694</v>
      </c>
      <c r="J29" s="192"/>
      <c r="K29" s="19"/>
    </row>
    <row r="30" spans="1:11" ht="30">
      <c r="A30" s="553">
        <v>21</v>
      </c>
      <c r="B30" s="554" t="s">
        <v>695</v>
      </c>
      <c r="C30" s="554" t="s">
        <v>615</v>
      </c>
      <c r="D30" s="555" t="s">
        <v>696</v>
      </c>
      <c r="E30" s="567">
        <v>100</v>
      </c>
      <c r="F30" s="567">
        <v>1500</v>
      </c>
      <c r="G30" s="567">
        <v>60003003713</v>
      </c>
      <c r="H30" s="554" t="s">
        <v>697</v>
      </c>
      <c r="I30" s="554" t="s">
        <v>698</v>
      </c>
      <c r="J30" s="192"/>
      <c r="K30" s="19"/>
    </row>
    <row r="31" spans="1:11" ht="30">
      <c r="A31" s="553">
        <v>22</v>
      </c>
      <c r="B31" s="554" t="s">
        <v>699</v>
      </c>
      <c r="C31" s="554" t="s">
        <v>615</v>
      </c>
      <c r="D31" s="555">
        <v>26</v>
      </c>
      <c r="E31" s="567">
        <v>24.9</v>
      </c>
      <c r="F31" s="567">
        <v>200</v>
      </c>
      <c r="G31" s="555">
        <v>61005002273</v>
      </c>
      <c r="H31" s="554" t="s">
        <v>700</v>
      </c>
      <c r="I31" s="554" t="s">
        <v>701</v>
      </c>
      <c r="J31" s="192"/>
      <c r="K31" s="19"/>
    </row>
    <row r="32" spans="1:11" ht="45">
      <c r="A32" s="553">
        <v>23</v>
      </c>
      <c r="B32" s="554" t="s">
        <v>702</v>
      </c>
      <c r="C32" s="554" t="s">
        <v>615</v>
      </c>
      <c r="D32" s="555">
        <v>21</v>
      </c>
      <c r="E32" s="567">
        <v>20</v>
      </c>
      <c r="F32" s="567">
        <v>300</v>
      </c>
      <c r="G32" s="567">
        <v>61001003275</v>
      </c>
      <c r="H32" s="554" t="s">
        <v>703</v>
      </c>
      <c r="I32" s="554" t="s">
        <v>704</v>
      </c>
      <c r="J32" s="192"/>
      <c r="K32" s="19"/>
    </row>
    <row r="33" spans="1:11" ht="45">
      <c r="A33" s="553">
        <v>24</v>
      </c>
      <c r="B33" s="569" t="s">
        <v>705</v>
      </c>
      <c r="C33" s="554" t="s">
        <v>615</v>
      </c>
      <c r="D33" s="555">
        <v>41</v>
      </c>
      <c r="E33" s="567">
        <v>70</v>
      </c>
      <c r="F33" s="567">
        <v>800</v>
      </c>
      <c r="G33" s="567">
        <v>61006039429</v>
      </c>
      <c r="H33" s="554" t="s">
        <v>703</v>
      </c>
      <c r="I33" s="554" t="s">
        <v>706</v>
      </c>
      <c r="J33" s="192"/>
      <c r="K33" s="19"/>
    </row>
    <row r="34" spans="1:11" ht="30">
      <c r="A34" s="553">
        <v>25</v>
      </c>
      <c r="B34" s="554" t="s">
        <v>707</v>
      </c>
      <c r="C34" s="554" t="s">
        <v>615</v>
      </c>
      <c r="D34" s="555" t="s">
        <v>708</v>
      </c>
      <c r="E34" s="567">
        <v>35</v>
      </c>
      <c r="F34" s="567">
        <v>187.5</v>
      </c>
      <c r="G34" s="567">
        <v>58001020883</v>
      </c>
      <c r="H34" s="554" t="s">
        <v>709</v>
      </c>
      <c r="I34" s="554" t="s">
        <v>710</v>
      </c>
      <c r="J34" s="192"/>
      <c r="K34" s="19"/>
    </row>
    <row r="35" spans="1:11" ht="30">
      <c r="A35" s="553">
        <v>26</v>
      </c>
      <c r="B35" s="554" t="s">
        <v>711</v>
      </c>
      <c r="C35" s="554" t="s">
        <v>615</v>
      </c>
      <c r="D35" s="555" t="s">
        <v>684</v>
      </c>
      <c r="E35" s="567">
        <v>101</v>
      </c>
      <c r="F35" s="567">
        <v>1000</v>
      </c>
      <c r="G35" s="555">
        <v>47001015354</v>
      </c>
      <c r="H35" s="554" t="s">
        <v>709</v>
      </c>
      <c r="I35" s="554" t="s">
        <v>712</v>
      </c>
      <c r="J35" s="192"/>
      <c r="K35" s="19"/>
    </row>
    <row r="36" spans="1:11" ht="15">
      <c r="A36" s="553">
        <v>27</v>
      </c>
      <c r="B36" s="554"/>
      <c r="C36" s="554"/>
      <c r="D36" s="555"/>
      <c r="E36" s="567"/>
      <c r="F36" s="567"/>
      <c r="G36" s="567"/>
      <c r="H36" s="554"/>
      <c r="I36" s="554"/>
      <c r="J36" s="192"/>
      <c r="K36" s="19"/>
    </row>
    <row r="37" spans="1:11" ht="15">
      <c r="A37" s="570"/>
      <c r="B37" s="570"/>
      <c r="C37" s="571"/>
      <c r="D37" s="570"/>
      <c r="E37" s="571"/>
      <c r="F37" s="570"/>
      <c r="G37" s="571"/>
      <c r="H37" s="572"/>
      <c r="I37" s="573"/>
      <c r="J37" s="192"/>
      <c r="K37" s="19"/>
    </row>
    <row r="38" spans="1:11" ht="15">
      <c r="A38" s="574">
        <v>14</v>
      </c>
      <c r="B38" s="575"/>
      <c r="C38" s="575"/>
      <c r="D38" s="575"/>
      <c r="E38" s="575"/>
      <c r="F38" s="575"/>
      <c r="G38" s="575"/>
      <c r="H38" s="576"/>
      <c r="I38" s="576"/>
      <c r="J38" s="192"/>
      <c r="K38" s="19"/>
    </row>
    <row r="39" spans="1:11" ht="15">
      <c r="A39" s="574">
        <v>15</v>
      </c>
      <c r="B39" s="575"/>
      <c r="C39" s="575"/>
      <c r="D39" s="575"/>
      <c r="E39" s="575"/>
      <c r="F39" s="575"/>
      <c r="G39" s="575"/>
      <c r="H39" s="576"/>
      <c r="I39" s="576"/>
      <c r="J39" s="192"/>
      <c r="K39" s="19"/>
    </row>
    <row r="40" spans="1:11" ht="15">
      <c r="A40" s="52"/>
      <c r="B40" s="19"/>
      <c r="C40" s="281"/>
      <c r="D40" s="19"/>
      <c r="E40" s="19"/>
      <c r="F40" s="19"/>
      <c r="G40" s="19"/>
      <c r="H40" s="192"/>
      <c r="I40" s="192"/>
      <c r="J40" s="192"/>
      <c r="K40" s="19"/>
    </row>
    <row r="41" spans="1:11" ht="15">
      <c r="A41" s="52"/>
      <c r="B41" s="19"/>
      <c r="C41" s="281"/>
      <c r="D41" s="19"/>
      <c r="E41" s="19"/>
      <c r="F41" s="19"/>
      <c r="G41" s="19"/>
      <c r="H41" s="192"/>
      <c r="I41" s="192"/>
      <c r="J41" s="192"/>
      <c r="K41" s="19"/>
    </row>
    <row r="42" spans="1:11" ht="15">
      <c r="A42" s="52"/>
      <c r="B42" s="19"/>
      <c r="C42" s="281"/>
      <c r="D42" s="19"/>
      <c r="E42" s="19"/>
      <c r="F42" s="19"/>
      <c r="G42" s="19"/>
      <c r="H42" s="192"/>
      <c r="I42" s="192"/>
      <c r="J42" s="192"/>
      <c r="K42" s="19"/>
    </row>
    <row r="43" spans="1:11" ht="15">
      <c r="A43" s="52"/>
      <c r="B43" s="19"/>
      <c r="C43" s="281"/>
      <c r="D43" s="19"/>
      <c r="E43" s="19"/>
      <c r="F43" s="19"/>
      <c r="G43" s="19"/>
      <c r="H43" s="192"/>
      <c r="I43" s="192"/>
      <c r="J43" s="192"/>
      <c r="K43" s="19"/>
    </row>
    <row r="44" spans="1:11" ht="15">
      <c r="A44" s="52"/>
      <c r="B44" s="19"/>
      <c r="C44" s="281"/>
      <c r="D44" s="19"/>
      <c r="E44" s="19"/>
      <c r="F44" s="19"/>
      <c r="G44" s="19"/>
      <c r="H44" s="192"/>
      <c r="I44" s="192"/>
      <c r="J44" s="192"/>
      <c r="K44" s="19"/>
    </row>
    <row r="45" spans="1:11" ht="15">
      <c r="A45" s="52"/>
      <c r="B45" s="19"/>
      <c r="C45" s="281"/>
      <c r="D45" s="19"/>
      <c r="E45" s="19"/>
      <c r="F45" s="19"/>
      <c r="G45" s="19"/>
      <c r="H45" s="192"/>
      <c r="I45" s="192"/>
      <c r="J45" s="192"/>
      <c r="K45" s="19"/>
    </row>
    <row r="46" spans="1:11" ht="15">
      <c r="A46" s="52"/>
      <c r="B46" s="19"/>
      <c r="C46" s="281"/>
      <c r="D46" s="19"/>
      <c r="E46" s="19"/>
      <c r="F46" s="19"/>
      <c r="G46" s="19"/>
      <c r="H46" s="192"/>
      <c r="I46" s="192"/>
      <c r="J46" s="192"/>
      <c r="K46" s="19"/>
    </row>
    <row r="47" spans="1:11" ht="15">
      <c r="A47" s="52"/>
      <c r="B47" s="19"/>
      <c r="C47" s="281"/>
      <c r="D47" s="19"/>
      <c r="E47" s="19"/>
      <c r="F47" s="19"/>
      <c r="G47" s="19"/>
      <c r="H47" s="192"/>
      <c r="I47" s="192"/>
      <c r="J47" s="192"/>
      <c r="K47" s="19"/>
    </row>
    <row r="48" spans="1:11" ht="15">
      <c r="A48" s="52"/>
      <c r="B48" s="19"/>
      <c r="C48" s="281"/>
      <c r="D48" s="19"/>
      <c r="E48" s="19"/>
      <c r="F48" s="19"/>
      <c r="G48" s="19"/>
      <c r="H48" s="192"/>
      <c r="I48" s="192"/>
      <c r="J48" s="192"/>
      <c r="K48" s="19"/>
    </row>
    <row r="49" spans="1:11" ht="15">
      <c r="A49" s="52"/>
      <c r="B49" s="19"/>
      <c r="C49" s="281"/>
      <c r="D49" s="19"/>
      <c r="E49" s="19"/>
      <c r="F49" s="19"/>
      <c r="G49" s="19"/>
      <c r="H49" s="192"/>
      <c r="I49" s="192"/>
      <c r="J49" s="192"/>
      <c r="K49" s="19"/>
    </row>
    <row r="50" spans="1:11" ht="15">
      <c r="A50" s="52"/>
      <c r="B50" s="19"/>
      <c r="C50" s="281"/>
      <c r="D50" s="19"/>
      <c r="E50" s="19"/>
      <c r="F50" s="19"/>
      <c r="G50" s="19"/>
      <c r="H50" s="192"/>
      <c r="I50" s="192"/>
      <c r="J50" s="192"/>
      <c r="K50" s="19"/>
    </row>
    <row r="51" spans="1:11" ht="15">
      <c r="A51" s="52"/>
      <c r="B51" s="19"/>
      <c r="C51" s="281"/>
      <c r="D51" s="19"/>
      <c r="E51" s="19"/>
      <c r="F51" s="19"/>
      <c r="G51" s="19"/>
      <c r="H51" s="192"/>
      <c r="I51" s="192"/>
      <c r="J51" s="192"/>
      <c r="K51" s="19"/>
    </row>
    <row r="52" spans="1:11" ht="15">
      <c r="A52" s="52"/>
      <c r="B52" s="19"/>
      <c r="C52" s="281"/>
      <c r="D52" s="19"/>
      <c r="E52" s="19"/>
      <c r="F52" s="19"/>
      <c r="G52" s="19"/>
      <c r="H52" s="192"/>
      <c r="I52" s="192"/>
      <c r="J52" s="192"/>
      <c r="K52" s="19"/>
    </row>
    <row r="53" spans="1:11" ht="15">
      <c r="A53" s="52"/>
      <c r="B53" s="19"/>
      <c r="C53" s="281"/>
      <c r="D53" s="19"/>
      <c r="E53" s="19"/>
      <c r="F53" s="19"/>
      <c r="G53" s="19"/>
      <c r="H53" s="192"/>
      <c r="I53" s="192"/>
      <c r="J53" s="192"/>
      <c r="K53" s="19"/>
    </row>
    <row r="54" spans="1:11" ht="15">
      <c r="A54" s="52"/>
      <c r="B54" s="19"/>
      <c r="C54" s="281"/>
      <c r="D54" s="19"/>
      <c r="E54" s="19"/>
      <c r="F54" s="19"/>
      <c r="G54" s="19"/>
      <c r="H54" s="192"/>
      <c r="I54" s="192"/>
      <c r="J54" s="192"/>
      <c r="K54" s="19"/>
    </row>
    <row r="55" spans="1:11" ht="15">
      <c r="A55" s="52"/>
      <c r="B55" s="19"/>
      <c r="C55" s="281"/>
      <c r="D55" s="19"/>
      <c r="E55" s="19"/>
      <c r="F55" s="19"/>
      <c r="G55" s="19"/>
      <c r="H55" s="192"/>
      <c r="I55" s="192"/>
      <c r="J55" s="192"/>
      <c r="K55" s="19"/>
    </row>
    <row r="56" spans="1:11" ht="15">
      <c r="A56" s="52"/>
      <c r="B56" s="19"/>
      <c r="C56" s="281"/>
      <c r="D56" s="19"/>
      <c r="E56" s="19"/>
      <c r="F56" s="19"/>
      <c r="G56" s="19"/>
      <c r="H56" s="192"/>
      <c r="I56" s="192"/>
      <c r="J56" s="192"/>
      <c r="K56" s="19"/>
    </row>
    <row r="57" spans="1:11" ht="15">
      <c r="A57" s="52"/>
      <c r="B57" s="19"/>
      <c r="C57" s="281"/>
      <c r="D57" s="19"/>
      <c r="E57" s="19"/>
      <c r="F57" s="19"/>
      <c r="G57" s="19"/>
      <c r="H57" s="192"/>
      <c r="I57" s="192"/>
      <c r="J57" s="192"/>
      <c r="K57" s="19"/>
    </row>
    <row r="58" spans="1:11" ht="15">
      <c r="A58" s="52"/>
      <c r="B58" s="19"/>
      <c r="C58" s="281"/>
      <c r="D58" s="19"/>
      <c r="E58" s="19"/>
      <c r="F58" s="19"/>
      <c r="G58" s="19"/>
      <c r="H58" s="192"/>
      <c r="I58" s="192"/>
      <c r="J58" s="192"/>
      <c r="K58" s="19"/>
    </row>
    <row r="59" spans="1:11" ht="15">
      <c r="A59" s="52"/>
      <c r="B59" s="19"/>
      <c r="C59" s="281"/>
      <c r="D59" s="19"/>
      <c r="E59" s="19"/>
      <c r="F59" s="19"/>
      <c r="G59" s="19"/>
      <c r="H59" s="192"/>
      <c r="I59" s="192"/>
      <c r="J59" s="192"/>
      <c r="K59" s="19"/>
    </row>
    <row r="60" spans="1:11" ht="15">
      <c r="A60" s="52"/>
      <c r="B60" s="19"/>
      <c r="C60" s="281"/>
      <c r="D60" s="19"/>
      <c r="E60" s="19"/>
      <c r="F60" s="19"/>
      <c r="G60" s="19"/>
      <c r="H60" s="192"/>
      <c r="I60" s="192"/>
      <c r="J60" s="192"/>
      <c r="K60" s="19"/>
    </row>
    <row r="61" spans="1:11" ht="15">
      <c r="A61" s="52"/>
      <c r="B61" s="19"/>
      <c r="C61" s="281"/>
      <c r="D61" s="19"/>
      <c r="E61" s="19"/>
      <c r="F61" s="19"/>
      <c r="G61" s="19"/>
      <c r="H61" s="192"/>
      <c r="I61" s="192"/>
      <c r="J61" s="192"/>
      <c r="K61" s="19"/>
    </row>
    <row r="62" spans="1:11" ht="15">
      <c r="A62" s="52"/>
      <c r="B62" s="19"/>
      <c r="C62" s="281"/>
      <c r="D62" s="19"/>
      <c r="E62" s="19"/>
      <c r="F62" s="19"/>
      <c r="G62" s="19"/>
      <c r="H62" s="192"/>
      <c r="I62" s="192"/>
      <c r="J62" s="192"/>
      <c r="K62" s="19"/>
    </row>
    <row r="63" spans="1:11" ht="15">
      <c r="A63" s="52"/>
      <c r="B63" s="19"/>
      <c r="C63" s="281"/>
      <c r="D63" s="19"/>
      <c r="E63" s="19"/>
      <c r="F63" s="19"/>
      <c r="G63" s="19"/>
      <c r="H63" s="192"/>
      <c r="I63" s="192"/>
      <c r="J63" s="192"/>
      <c r="K63" s="19"/>
    </row>
    <row r="64" spans="1:11" ht="15">
      <c r="A64" s="52"/>
      <c r="B64" s="19"/>
      <c r="C64" s="281"/>
      <c r="D64" s="19"/>
      <c r="E64" s="19"/>
      <c r="F64" s="19"/>
      <c r="G64" s="19"/>
      <c r="H64" s="192"/>
      <c r="I64" s="192"/>
      <c r="J64" s="192"/>
      <c r="K64" s="19"/>
    </row>
    <row r="65" spans="1:11" ht="15">
      <c r="A65" s="52"/>
      <c r="B65" s="19"/>
      <c r="C65" s="281"/>
      <c r="D65" s="19"/>
      <c r="E65" s="19"/>
      <c r="F65" s="19"/>
      <c r="G65" s="19"/>
      <c r="H65" s="192"/>
      <c r="I65" s="192"/>
      <c r="J65" s="192"/>
      <c r="K65" s="19"/>
    </row>
    <row r="66" spans="1:11" ht="15">
      <c r="A66" s="52">
        <v>83</v>
      </c>
      <c r="B66" s="19"/>
      <c r="C66" s="281"/>
      <c r="D66" s="19"/>
      <c r="E66" s="19"/>
      <c r="F66" s="19"/>
      <c r="G66" s="19"/>
      <c r="H66" s="192"/>
      <c r="I66" s="192"/>
      <c r="J66" s="192"/>
      <c r="K66" s="19"/>
    </row>
    <row r="67" spans="1:11" ht="15">
      <c r="A67" s="52">
        <v>84</v>
      </c>
      <c r="B67" s="19"/>
      <c r="C67" s="281"/>
      <c r="D67" s="19"/>
      <c r="E67" s="19"/>
      <c r="F67" s="19"/>
      <c r="G67" s="19"/>
      <c r="H67" s="192"/>
      <c r="I67" s="192"/>
      <c r="J67" s="192"/>
      <c r="K67" s="19"/>
    </row>
    <row r="68" spans="1:11" ht="15">
      <c r="A68" s="52"/>
      <c r="B68" s="19"/>
      <c r="C68" s="19"/>
      <c r="D68" s="19"/>
      <c r="E68" s="19"/>
      <c r="F68" s="19"/>
      <c r="G68" s="19"/>
      <c r="H68" s="192"/>
      <c r="I68" s="192"/>
      <c r="J68" s="192"/>
      <c r="K68" s="19"/>
    </row>
    <row r="69" spans="1:11" ht="15">
      <c r="A69" s="52"/>
      <c r="B69" s="19"/>
      <c r="C69" s="19"/>
      <c r="D69" s="19"/>
      <c r="E69" s="19"/>
      <c r="F69" s="19"/>
      <c r="G69" s="19"/>
      <c r="H69" s="192"/>
      <c r="I69" s="192"/>
      <c r="J69" s="192"/>
      <c r="K69" s="19"/>
    </row>
    <row r="70" spans="1:11" ht="15">
      <c r="A70" s="52"/>
      <c r="B70" s="19"/>
      <c r="C70" s="19"/>
      <c r="D70" s="19"/>
      <c r="E70" s="19"/>
      <c r="F70" s="19"/>
      <c r="G70" s="19"/>
      <c r="H70" s="192"/>
      <c r="I70" s="192"/>
      <c r="J70" s="192"/>
      <c r="K70" s="19"/>
    </row>
    <row r="71" spans="1:11" ht="15">
      <c r="A71" s="52"/>
      <c r="B71" s="19"/>
      <c r="C71" s="19"/>
      <c r="D71" s="19"/>
      <c r="E71" s="19"/>
      <c r="F71" s="19"/>
      <c r="G71" s="19"/>
      <c r="H71" s="192"/>
      <c r="I71" s="192"/>
      <c r="J71" s="192"/>
      <c r="K71" s="19"/>
    </row>
    <row r="72" spans="1:11" ht="15">
      <c r="A72" s="52" t="s">
        <v>280</v>
      </c>
      <c r="B72" s="19"/>
      <c r="C72" s="19"/>
      <c r="D72" s="19"/>
      <c r="E72" s="19"/>
      <c r="F72" s="19"/>
      <c r="G72" s="19"/>
      <c r="H72" s="192"/>
      <c r="I72" s="192"/>
      <c r="J72" s="192"/>
      <c r="K72" s="19"/>
    </row>
    <row r="73" spans="1:11" ht="15">
      <c r="A73" s="16"/>
      <c r="B73" s="16"/>
      <c r="C73" s="19"/>
      <c r="D73" s="19"/>
      <c r="E73" s="16"/>
      <c r="F73" s="16"/>
      <c r="G73" s="16"/>
      <c r="H73" s="16"/>
      <c r="I73" s="16"/>
      <c r="J73" s="16"/>
      <c r="K73" s="16"/>
    </row>
    <row r="74" spans="1:1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</row>
    <row r="75" spans="1:11">
      <c r="A75" s="18"/>
      <c r="B75" s="16"/>
      <c r="C75" s="16"/>
      <c r="D75" s="16"/>
      <c r="E75" s="16"/>
      <c r="F75" s="16"/>
      <c r="G75" s="16"/>
      <c r="H75" s="16"/>
      <c r="I75" s="16"/>
      <c r="J75" s="16"/>
      <c r="K75" s="16"/>
    </row>
    <row r="76" spans="1:11" ht="15">
      <c r="A76" s="1"/>
      <c r="B76" s="55" t="s">
        <v>104</v>
      </c>
      <c r="C76" s="16"/>
      <c r="D76" s="16"/>
      <c r="E76" s="4"/>
      <c r="F76" s="1"/>
      <c r="G76" s="1"/>
      <c r="H76" s="1"/>
      <c r="I76" s="1"/>
      <c r="J76" s="1"/>
      <c r="K76" s="1"/>
    </row>
    <row r="77" spans="1:11" ht="15">
      <c r="A77" s="1"/>
      <c r="B77" s="1"/>
      <c r="C77" s="1"/>
      <c r="D77" s="1"/>
      <c r="F77" s="54"/>
      <c r="G77" s="57"/>
    </row>
    <row r="78" spans="1:11" ht="15">
      <c r="B78" s="1"/>
      <c r="C78" s="272"/>
      <c r="D78" s="272"/>
      <c r="F78" s="11" t="s">
        <v>271</v>
      </c>
    </row>
    <row r="79" spans="1:11" ht="15">
      <c r="B79" s="1"/>
      <c r="C79" s="53" t="s">
        <v>266</v>
      </c>
      <c r="D79" s="1"/>
      <c r="F79" s="1" t="s">
        <v>267</v>
      </c>
    </row>
    <row r="80" spans="1:11" ht="15">
      <c r="B80" s="1"/>
      <c r="C80" s="1"/>
      <c r="D80" s="1"/>
    </row>
    <row r="81" spans="3:3">
      <c r="C81" s="49" t="s">
        <v>136</v>
      </c>
    </row>
  </sheetData>
  <mergeCells count="2">
    <mergeCell ref="K2:L2"/>
    <mergeCell ref="B5:C5"/>
  </mergeCells>
  <pageMargins left="0.7" right="0.7" top="0.75" bottom="0.75" header="0.3" footer="0.3"/>
  <pageSetup scale="3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B5" sqref="B5"/>
    </sheetView>
  </sheetViews>
  <sheetFormatPr defaultRowHeight="12.75"/>
  <cols>
    <col min="1" max="1" width="11.7109375" style="159" customWidth="1"/>
    <col min="2" max="2" width="21.140625" style="159" customWidth="1"/>
    <col min="3" max="3" width="21.5703125" style="159" customWidth="1"/>
    <col min="4" max="4" width="19.140625" style="159" customWidth="1"/>
    <col min="5" max="5" width="15.140625" style="159" customWidth="1"/>
    <col min="6" max="6" width="20.85546875" style="159" customWidth="1"/>
    <col min="7" max="7" width="23.85546875" style="159" customWidth="1"/>
    <col min="8" max="8" width="19" style="159" customWidth="1"/>
    <col min="9" max="9" width="21.140625" style="159" customWidth="1"/>
    <col min="10" max="10" width="17" style="159" customWidth="1"/>
    <col min="11" max="11" width="21.5703125" style="159" customWidth="1"/>
    <col min="12" max="12" width="24.42578125" style="159" customWidth="1"/>
    <col min="13" max="16384" width="9.140625" style="159"/>
  </cols>
  <sheetData>
    <row r="1" spans="1:13" customFormat="1" ht="15">
      <c r="A1" s="115" t="s">
        <v>404</v>
      </c>
      <c r="B1" s="115"/>
      <c r="C1" s="116"/>
      <c r="D1" s="116"/>
      <c r="E1" s="116"/>
      <c r="F1" s="116"/>
      <c r="G1" s="116"/>
      <c r="H1" s="116"/>
      <c r="I1" s="116"/>
      <c r="J1" s="116"/>
      <c r="K1" s="122"/>
      <c r="L1" s="65" t="s">
        <v>107</v>
      </c>
    </row>
    <row r="2" spans="1:13" customFormat="1" ht="15">
      <c r="A2" s="91" t="s">
        <v>138</v>
      </c>
      <c r="B2" s="91"/>
      <c r="C2" s="116"/>
      <c r="D2" s="116"/>
      <c r="E2" s="116"/>
      <c r="F2" s="116"/>
      <c r="G2" s="116"/>
      <c r="H2" s="116"/>
      <c r="I2" s="116"/>
      <c r="J2" s="116"/>
      <c r="K2" s="122"/>
      <c r="L2" s="594" t="s">
        <v>754</v>
      </c>
      <c r="M2" s="595"/>
    </row>
    <row r="3" spans="1:13" customFormat="1" ht="15">
      <c r="A3" s="116"/>
      <c r="B3" s="116"/>
      <c r="C3" s="116"/>
      <c r="D3" s="116"/>
      <c r="E3" s="116"/>
      <c r="F3" s="116"/>
      <c r="G3" s="116"/>
      <c r="H3" s="116"/>
      <c r="I3" s="116"/>
      <c r="J3" s="116"/>
      <c r="K3" s="119"/>
      <c r="L3" s="119"/>
      <c r="M3" s="159"/>
    </row>
    <row r="4" spans="1:13" customFormat="1" ht="15">
      <c r="A4" s="63" t="str">
        <f>'ფორმა N2'!A4</f>
        <v>ანგარიშვალდებული პირის დასახელება:</v>
      </c>
      <c r="B4" s="63"/>
      <c r="C4" s="63"/>
      <c r="D4" s="63"/>
      <c r="E4" s="64"/>
      <c r="F4" s="125"/>
      <c r="G4" s="116"/>
      <c r="H4" s="116"/>
      <c r="I4" s="116"/>
      <c r="J4" s="116"/>
      <c r="K4" s="116"/>
      <c r="L4" s="116"/>
    </row>
    <row r="5" spans="1:13" ht="15">
      <c r="A5" s="194" t="str">
        <f>'ფორმა N1'!D4</f>
        <v xml:space="preserve"> </v>
      </c>
      <c r="B5" s="194" t="s">
        <v>756</v>
      </c>
      <c r="C5" s="67"/>
      <c r="D5" s="67"/>
      <c r="E5" s="67"/>
      <c r="F5" s="195"/>
      <c r="G5" s="196"/>
      <c r="H5" s="196"/>
      <c r="I5" s="196"/>
      <c r="J5" s="196"/>
      <c r="K5" s="196"/>
      <c r="L5" s="195"/>
    </row>
    <row r="6" spans="1:13" customFormat="1" ht="13.5">
      <c r="A6" s="120"/>
      <c r="B6" s="120"/>
      <c r="C6" s="121"/>
      <c r="D6" s="121"/>
      <c r="E6" s="121"/>
      <c r="F6" s="116"/>
      <c r="G6" s="116"/>
      <c r="H6" s="116"/>
      <c r="I6" s="116"/>
      <c r="J6" s="116"/>
      <c r="K6" s="116"/>
      <c r="L6" s="116"/>
    </row>
    <row r="7" spans="1:13" customFormat="1" ht="60">
      <c r="A7" s="128" t="s">
        <v>60</v>
      </c>
      <c r="B7" s="112" t="s">
        <v>247</v>
      </c>
      <c r="C7" s="114" t="s">
        <v>243</v>
      </c>
      <c r="D7" s="114" t="s">
        <v>244</v>
      </c>
      <c r="E7" s="114" t="s">
        <v>357</v>
      </c>
      <c r="F7" s="114" t="s">
        <v>246</v>
      </c>
      <c r="G7" s="114" t="s">
        <v>396</v>
      </c>
      <c r="H7" s="114" t="s">
        <v>398</v>
      </c>
      <c r="I7" s="114" t="s">
        <v>392</v>
      </c>
      <c r="J7" s="114" t="s">
        <v>393</v>
      </c>
      <c r="K7" s="114" t="s">
        <v>405</v>
      </c>
      <c r="L7" s="114" t="s">
        <v>394</v>
      </c>
    </row>
    <row r="8" spans="1:13" customFormat="1" ht="15">
      <c r="A8" s="112">
        <v>1</v>
      </c>
      <c r="B8" s="112">
        <v>2</v>
      </c>
      <c r="C8" s="114">
        <v>3</v>
      </c>
      <c r="D8" s="112">
        <v>4</v>
      </c>
      <c r="E8" s="114">
        <v>5</v>
      </c>
      <c r="F8" s="112">
        <v>6</v>
      </c>
      <c r="G8" s="114">
        <v>7</v>
      </c>
      <c r="H8" s="112">
        <v>8</v>
      </c>
      <c r="I8" s="112">
        <v>9</v>
      </c>
      <c r="J8" s="112">
        <v>10</v>
      </c>
      <c r="K8" s="114">
        <v>11</v>
      </c>
      <c r="L8" s="114">
        <v>12</v>
      </c>
    </row>
    <row r="9" spans="1:13" customFormat="1" ht="15">
      <c r="A9" s="52">
        <v>1</v>
      </c>
      <c r="B9" s="52"/>
      <c r="C9" s="19"/>
      <c r="D9" s="19"/>
      <c r="E9" s="19"/>
      <c r="F9" s="19"/>
      <c r="G9" s="19"/>
      <c r="H9" s="19"/>
      <c r="I9" s="192"/>
      <c r="J9" s="192"/>
      <c r="K9" s="192"/>
      <c r="L9" s="19"/>
    </row>
    <row r="10" spans="1:13" customFormat="1" ht="15">
      <c r="A10" s="52">
        <v>2</v>
      </c>
      <c r="B10" s="52"/>
      <c r="C10" s="19"/>
      <c r="D10" s="19"/>
      <c r="E10" s="19"/>
      <c r="F10" s="19"/>
      <c r="G10" s="19"/>
      <c r="H10" s="19"/>
      <c r="I10" s="192"/>
      <c r="J10" s="192"/>
      <c r="K10" s="192"/>
      <c r="L10" s="19"/>
    </row>
    <row r="11" spans="1:13" customFormat="1" ht="15">
      <c r="A11" s="52">
        <v>3</v>
      </c>
      <c r="B11" s="52"/>
      <c r="C11" s="19"/>
      <c r="D11" s="19"/>
      <c r="E11" s="19"/>
      <c r="F11" s="19"/>
      <c r="G11" s="19"/>
      <c r="H11" s="19"/>
      <c r="I11" s="192"/>
      <c r="J11" s="192"/>
      <c r="K11" s="192"/>
      <c r="L11" s="19"/>
    </row>
    <row r="12" spans="1:13" customFormat="1" ht="15">
      <c r="A12" s="52">
        <v>4</v>
      </c>
      <c r="B12" s="52"/>
      <c r="C12" s="19"/>
      <c r="D12" s="19"/>
      <c r="E12" s="19"/>
      <c r="F12" s="19"/>
      <c r="G12" s="19"/>
      <c r="H12" s="19"/>
      <c r="I12" s="192"/>
      <c r="J12" s="192"/>
      <c r="K12" s="192"/>
      <c r="L12" s="19"/>
    </row>
    <row r="13" spans="1:13" customFormat="1" ht="15">
      <c r="A13" s="52">
        <v>5</v>
      </c>
      <c r="B13" s="52"/>
      <c r="C13" s="19"/>
      <c r="D13" s="19"/>
      <c r="E13" s="19"/>
      <c r="F13" s="19"/>
      <c r="G13" s="19"/>
      <c r="H13" s="19"/>
      <c r="I13" s="192"/>
      <c r="J13" s="192"/>
      <c r="K13" s="192"/>
      <c r="L13" s="19"/>
    </row>
    <row r="14" spans="1:13" customFormat="1" ht="15">
      <c r="A14" s="52">
        <v>6</v>
      </c>
      <c r="B14" s="52"/>
      <c r="C14" s="19"/>
      <c r="D14" s="19"/>
      <c r="E14" s="19"/>
      <c r="F14" s="19"/>
      <c r="G14" s="19"/>
      <c r="H14" s="19"/>
      <c r="I14" s="192"/>
      <c r="J14" s="192"/>
      <c r="K14" s="192"/>
      <c r="L14" s="19"/>
    </row>
    <row r="15" spans="1:13" customFormat="1" ht="15">
      <c r="A15" s="52">
        <v>7</v>
      </c>
      <c r="B15" s="52"/>
      <c r="C15" s="19"/>
      <c r="D15" s="19"/>
      <c r="E15" s="19"/>
      <c r="F15" s="19"/>
      <c r="G15" s="19"/>
      <c r="H15" s="19"/>
      <c r="I15" s="192"/>
      <c r="J15" s="192"/>
      <c r="K15" s="192"/>
      <c r="L15" s="19"/>
    </row>
    <row r="16" spans="1:13" customFormat="1" ht="15">
      <c r="A16" s="52">
        <v>8</v>
      </c>
      <c r="B16" s="52"/>
      <c r="C16" s="19"/>
      <c r="D16" s="19"/>
      <c r="E16" s="19"/>
      <c r="F16" s="19"/>
      <c r="G16" s="19"/>
      <c r="H16" s="19"/>
      <c r="I16" s="192"/>
      <c r="J16" s="192"/>
      <c r="K16" s="192"/>
      <c r="L16" s="19"/>
    </row>
    <row r="17" spans="1:12" customFormat="1" ht="15">
      <c r="A17" s="52">
        <v>9</v>
      </c>
      <c r="B17" s="52"/>
      <c r="C17" s="19"/>
      <c r="D17" s="19"/>
      <c r="E17" s="19"/>
      <c r="F17" s="19"/>
      <c r="G17" s="19"/>
      <c r="H17" s="19"/>
      <c r="I17" s="192"/>
      <c r="J17" s="192"/>
      <c r="K17" s="192"/>
      <c r="L17" s="19"/>
    </row>
    <row r="18" spans="1:12" customFormat="1" ht="15">
      <c r="A18" s="52">
        <v>10</v>
      </c>
      <c r="B18" s="52"/>
      <c r="C18" s="19"/>
      <c r="D18" s="19"/>
      <c r="E18" s="19"/>
      <c r="F18" s="19"/>
      <c r="G18" s="19"/>
      <c r="H18" s="159"/>
      <c r="I18" s="192"/>
      <c r="J18" s="192"/>
      <c r="K18" s="192"/>
      <c r="L18" s="19"/>
    </row>
    <row r="19" spans="1:12" customFormat="1" ht="15">
      <c r="A19" s="52">
        <v>11</v>
      </c>
      <c r="B19" s="52"/>
      <c r="C19" s="19"/>
      <c r="D19" s="19"/>
      <c r="E19" s="19"/>
      <c r="F19" s="19"/>
      <c r="G19" s="19"/>
      <c r="H19" s="19"/>
      <c r="I19" s="192"/>
      <c r="J19" s="192"/>
      <c r="K19" s="192"/>
      <c r="L19" s="19"/>
    </row>
    <row r="20" spans="1:12" customFormat="1" ht="15">
      <c r="A20" s="52">
        <v>12</v>
      </c>
      <c r="B20" s="52"/>
      <c r="C20" s="19"/>
      <c r="D20" s="19"/>
      <c r="E20" s="19"/>
      <c r="F20" s="19"/>
      <c r="G20" s="19"/>
      <c r="H20" s="19"/>
      <c r="I20" s="192"/>
      <c r="J20" s="192"/>
      <c r="K20" s="192"/>
      <c r="L20" s="19"/>
    </row>
    <row r="21" spans="1:12" customFormat="1" ht="15">
      <c r="A21" s="52">
        <v>13</v>
      </c>
      <c r="B21" s="52"/>
      <c r="C21" s="19"/>
      <c r="D21" s="19"/>
      <c r="E21" s="19"/>
      <c r="F21" s="19"/>
      <c r="G21" s="19"/>
      <c r="H21" s="19"/>
      <c r="I21" s="192"/>
      <c r="J21" s="192"/>
      <c r="K21" s="192"/>
      <c r="L21" s="19"/>
    </row>
    <row r="22" spans="1:12" customFormat="1" ht="15">
      <c r="A22" s="52">
        <v>14</v>
      </c>
      <c r="B22" s="52"/>
      <c r="C22" s="19"/>
      <c r="D22" s="19"/>
      <c r="E22" s="19"/>
      <c r="F22" s="19"/>
      <c r="G22" s="19"/>
      <c r="H22" s="19"/>
      <c r="I22" s="192"/>
      <c r="J22" s="192"/>
      <c r="K22" s="192"/>
      <c r="L22" s="19"/>
    </row>
    <row r="23" spans="1:12" customFormat="1" ht="15">
      <c r="A23" s="52">
        <v>15</v>
      </c>
      <c r="B23" s="52"/>
      <c r="C23" s="19"/>
      <c r="D23" s="19"/>
      <c r="E23" s="19"/>
      <c r="F23" s="19"/>
      <c r="G23" s="19"/>
      <c r="H23" s="19"/>
      <c r="I23" s="192"/>
      <c r="J23" s="192"/>
      <c r="K23" s="192"/>
      <c r="L23" s="19"/>
    </row>
    <row r="24" spans="1:12" customFormat="1" ht="15">
      <c r="A24" s="52">
        <v>16</v>
      </c>
      <c r="B24" s="52"/>
      <c r="C24" s="19"/>
      <c r="D24" s="19"/>
      <c r="E24" s="19"/>
      <c r="F24" s="19"/>
      <c r="G24" s="19"/>
      <c r="H24" s="19"/>
      <c r="I24" s="192"/>
      <c r="J24" s="192"/>
      <c r="K24" s="192"/>
      <c r="L24" s="19"/>
    </row>
    <row r="25" spans="1:12" customFormat="1" ht="15">
      <c r="A25" s="52">
        <v>17</v>
      </c>
      <c r="B25" s="52"/>
      <c r="C25" s="19"/>
      <c r="D25" s="19"/>
      <c r="E25" s="19"/>
      <c r="F25" s="19"/>
      <c r="G25" s="19"/>
      <c r="H25" s="19"/>
      <c r="I25" s="192"/>
      <c r="J25" s="192"/>
      <c r="K25" s="192"/>
      <c r="L25" s="19"/>
    </row>
    <row r="26" spans="1:12" customFormat="1" ht="15">
      <c r="A26" s="52">
        <v>18</v>
      </c>
      <c r="B26" s="52"/>
      <c r="C26" s="19"/>
      <c r="D26" s="19"/>
      <c r="E26" s="19"/>
      <c r="F26" s="19"/>
      <c r="G26" s="19"/>
      <c r="H26" s="19"/>
      <c r="I26" s="192"/>
      <c r="J26" s="192"/>
      <c r="K26" s="192"/>
      <c r="L26" s="19"/>
    </row>
    <row r="27" spans="1:12" customFormat="1" ht="15">
      <c r="A27" s="52" t="s">
        <v>280</v>
      </c>
      <c r="B27" s="52"/>
      <c r="C27" s="19"/>
      <c r="D27" s="19"/>
      <c r="E27" s="19"/>
      <c r="F27" s="19"/>
      <c r="G27" s="19"/>
      <c r="H27" s="19"/>
      <c r="I27" s="192"/>
      <c r="J27" s="192"/>
      <c r="K27" s="192"/>
      <c r="L27" s="19"/>
    </row>
    <row r="28" spans="1:12">
      <c r="A28" s="197"/>
      <c r="B28" s="197"/>
      <c r="C28" s="197"/>
      <c r="D28" s="197"/>
      <c r="E28" s="197"/>
      <c r="F28" s="197"/>
      <c r="G28" s="197"/>
      <c r="H28" s="197"/>
      <c r="I28" s="197"/>
      <c r="J28" s="197"/>
      <c r="K28" s="197"/>
      <c r="L28" s="197"/>
    </row>
    <row r="29" spans="1:12">
      <c r="A29" s="197"/>
      <c r="B29" s="197"/>
      <c r="C29" s="197"/>
      <c r="D29" s="197"/>
      <c r="E29" s="197"/>
      <c r="F29" s="197"/>
      <c r="G29" s="197"/>
      <c r="H29" s="197"/>
      <c r="I29" s="197"/>
      <c r="J29" s="197"/>
      <c r="K29" s="197"/>
      <c r="L29" s="197"/>
    </row>
    <row r="30" spans="1:12">
      <c r="A30" s="198"/>
      <c r="B30" s="198"/>
      <c r="C30" s="197"/>
      <c r="D30" s="197"/>
      <c r="E30" s="197"/>
      <c r="F30" s="197"/>
      <c r="G30" s="197"/>
      <c r="H30" s="197"/>
      <c r="I30" s="197"/>
      <c r="J30" s="197"/>
      <c r="K30" s="197"/>
      <c r="L30" s="197"/>
    </row>
    <row r="31" spans="1:12" ht="15">
      <c r="A31" s="158"/>
      <c r="B31" s="158"/>
      <c r="C31" s="160" t="s">
        <v>104</v>
      </c>
      <c r="D31" s="158"/>
      <c r="E31" s="158"/>
      <c r="F31" s="161"/>
      <c r="G31" s="158"/>
      <c r="H31" s="158"/>
      <c r="I31" s="158"/>
      <c r="J31" s="158"/>
      <c r="K31" s="158"/>
      <c r="L31" s="158"/>
    </row>
    <row r="32" spans="1:12" ht="15">
      <c r="A32" s="158"/>
      <c r="B32" s="158"/>
      <c r="C32" s="158"/>
      <c r="D32" s="162"/>
      <c r="E32" s="158"/>
      <c r="G32" s="162"/>
      <c r="H32" s="202"/>
    </row>
    <row r="33" spans="3:7" ht="15">
      <c r="C33" s="158"/>
      <c r="D33" s="164" t="s">
        <v>266</v>
      </c>
      <c r="E33" s="158"/>
      <c r="G33" s="165" t="s">
        <v>271</v>
      </c>
    </row>
    <row r="34" spans="3:7" ht="15">
      <c r="C34" s="158"/>
      <c r="D34" s="166" t="s">
        <v>136</v>
      </c>
      <c r="E34" s="158"/>
      <c r="G34" s="158" t="s">
        <v>267</v>
      </c>
    </row>
    <row r="35" spans="3:7" ht="15">
      <c r="C35" s="158"/>
      <c r="D35" s="166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B6" sqref="B6:C6"/>
    </sheetView>
  </sheetViews>
  <sheetFormatPr defaultRowHeight="12.75"/>
  <cols>
    <col min="1" max="1" width="11.7109375" style="159" customWidth="1"/>
    <col min="2" max="2" width="21.5703125" style="159" customWidth="1"/>
    <col min="3" max="3" width="19.140625" style="159" customWidth="1"/>
    <col min="4" max="4" width="23.7109375" style="159" customWidth="1"/>
    <col min="5" max="6" width="16.5703125" style="159" bestFit="1" customWidth="1"/>
    <col min="7" max="7" width="17" style="159" customWidth="1"/>
    <col min="8" max="8" width="19" style="159" customWidth="1"/>
    <col min="9" max="9" width="24.42578125" style="159" customWidth="1"/>
    <col min="10" max="16384" width="9.140625" style="159"/>
  </cols>
  <sheetData>
    <row r="1" spans="1:13" customFormat="1" ht="15">
      <c r="A1" s="115" t="s">
        <v>389</v>
      </c>
      <c r="B1" s="116"/>
      <c r="C1" s="116"/>
      <c r="D1" s="116"/>
      <c r="E1" s="116"/>
      <c r="F1" s="116"/>
      <c r="G1" s="116"/>
      <c r="H1" s="122"/>
      <c r="I1" s="65" t="s">
        <v>107</v>
      </c>
    </row>
    <row r="2" spans="1:13" customFormat="1" ht="15">
      <c r="A2" s="91" t="s">
        <v>138</v>
      </c>
      <c r="B2" s="116"/>
      <c r="C2" s="116"/>
      <c r="D2" s="116"/>
      <c r="E2" s="116"/>
      <c r="F2" s="116"/>
      <c r="G2" s="116"/>
      <c r="H2" s="122"/>
      <c r="I2" s="594" t="s">
        <v>754</v>
      </c>
      <c r="J2" s="595"/>
    </row>
    <row r="3" spans="1:13" customFormat="1" ht="15">
      <c r="A3" s="116"/>
      <c r="B3" s="116"/>
      <c r="C3" s="116"/>
      <c r="D3" s="116"/>
      <c r="E3" s="116"/>
      <c r="F3" s="116"/>
      <c r="G3" s="116"/>
      <c r="H3" s="119"/>
      <c r="I3" s="119"/>
      <c r="M3" s="159"/>
    </row>
    <row r="4" spans="1:13" customFormat="1" ht="15">
      <c r="A4" s="63" t="str">
        <f>'ფორმა N2'!A4</f>
        <v>ანგარიშვალდებული პირის დასახელება:</v>
      </c>
      <c r="B4" s="63"/>
      <c r="C4" s="63"/>
      <c r="D4" s="116"/>
      <c r="E4" s="116"/>
      <c r="F4" s="116"/>
      <c r="G4" s="116"/>
      <c r="H4" s="116"/>
      <c r="I4" s="125"/>
    </row>
    <row r="5" spans="1:13" ht="15">
      <c r="A5" s="194" t="str">
        <f>'ფორმა N1'!D4</f>
        <v xml:space="preserve"> </v>
      </c>
      <c r="B5" s="605"/>
      <c r="C5" s="605"/>
      <c r="D5" s="196"/>
      <c r="E5" s="196"/>
      <c r="F5" s="196"/>
      <c r="G5" s="196"/>
      <c r="H5" s="196"/>
      <c r="I5" s="195"/>
    </row>
    <row r="6" spans="1:13" customFormat="1" ht="15">
      <c r="A6" s="120"/>
      <c r="B6" s="606" t="s">
        <v>756</v>
      </c>
      <c r="C6" s="606"/>
      <c r="D6" s="116"/>
      <c r="E6" s="116"/>
      <c r="F6" s="116"/>
      <c r="G6" s="116"/>
      <c r="H6" s="116"/>
      <c r="I6" s="116"/>
    </row>
    <row r="7" spans="1:13" customFormat="1" ht="60">
      <c r="A7" s="128" t="s">
        <v>60</v>
      </c>
      <c r="B7" s="114" t="s">
        <v>390</v>
      </c>
      <c r="C7" s="114" t="s">
        <v>391</v>
      </c>
      <c r="D7" s="114" t="s">
        <v>396</v>
      </c>
      <c r="E7" s="114" t="s">
        <v>398</v>
      </c>
      <c r="F7" s="114" t="s">
        <v>392</v>
      </c>
      <c r="G7" s="114" t="s">
        <v>393</v>
      </c>
      <c r="H7" s="114" t="s">
        <v>405</v>
      </c>
      <c r="I7" s="114" t="s">
        <v>394</v>
      </c>
    </row>
    <row r="8" spans="1:13" customFormat="1" ht="15">
      <c r="A8" s="112">
        <v>1</v>
      </c>
      <c r="B8" s="112">
        <v>2</v>
      </c>
      <c r="C8" s="114">
        <v>3</v>
      </c>
      <c r="D8" s="112">
        <v>6</v>
      </c>
      <c r="E8" s="114">
        <v>7</v>
      </c>
      <c r="F8" s="112">
        <v>8</v>
      </c>
      <c r="G8" s="112">
        <v>9</v>
      </c>
      <c r="H8" s="112">
        <v>10</v>
      </c>
      <c r="I8" s="114">
        <v>11</v>
      </c>
    </row>
    <row r="9" spans="1:13" customFormat="1" ht="15">
      <c r="A9" s="52">
        <v>1</v>
      </c>
      <c r="B9" s="19"/>
      <c r="C9" s="19"/>
      <c r="D9" s="19"/>
      <c r="E9" s="19"/>
      <c r="F9" s="192"/>
      <c r="G9" s="192"/>
      <c r="H9" s="192"/>
      <c r="I9" s="19"/>
    </row>
    <row r="10" spans="1:13" customFormat="1" ht="15">
      <c r="A10" s="52">
        <v>2</v>
      </c>
      <c r="B10" s="19"/>
      <c r="C10" s="19"/>
      <c r="D10" s="19"/>
      <c r="E10" s="19"/>
      <c r="F10" s="192"/>
      <c r="G10" s="192"/>
      <c r="H10" s="192"/>
      <c r="I10" s="19"/>
    </row>
    <row r="11" spans="1:13" customFormat="1" ht="15">
      <c r="A11" s="52">
        <v>3</v>
      </c>
      <c r="B11" s="19"/>
      <c r="C11" s="19"/>
      <c r="D11" s="19"/>
      <c r="E11" s="19"/>
      <c r="F11" s="192"/>
      <c r="G11" s="192"/>
      <c r="H11" s="192"/>
      <c r="I11" s="19"/>
    </row>
    <row r="12" spans="1:13" customFormat="1" ht="15">
      <c r="A12" s="52">
        <v>4</v>
      </c>
      <c r="B12" s="19"/>
      <c r="C12" s="19"/>
      <c r="D12" s="19"/>
      <c r="E12" s="19"/>
      <c r="F12" s="192"/>
      <c r="G12" s="192"/>
      <c r="H12" s="192"/>
      <c r="I12" s="19"/>
    </row>
    <row r="13" spans="1:13" customFormat="1" ht="15">
      <c r="A13" s="52">
        <v>5</v>
      </c>
      <c r="B13" s="19"/>
      <c r="C13" s="19"/>
      <c r="D13" s="19"/>
      <c r="E13" s="19"/>
      <c r="F13" s="192"/>
      <c r="G13" s="192"/>
      <c r="H13" s="192"/>
      <c r="I13" s="19"/>
    </row>
    <row r="14" spans="1:13" customFormat="1" ht="15">
      <c r="A14" s="52">
        <v>6</v>
      </c>
      <c r="B14" s="19"/>
      <c r="C14" s="19"/>
      <c r="D14" s="19"/>
      <c r="E14" s="19"/>
      <c r="F14" s="192"/>
      <c r="G14" s="192"/>
      <c r="H14" s="192"/>
      <c r="I14" s="19"/>
    </row>
    <row r="15" spans="1:13" customFormat="1" ht="15">
      <c r="A15" s="52">
        <v>7</v>
      </c>
      <c r="B15" s="19"/>
      <c r="C15" s="19"/>
      <c r="D15" s="19"/>
      <c r="E15" s="19"/>
      <c r="F15" s="192"/>
      <c r="G15" s="192"/>
      <c r="H15" s="192"/>
      <c r="I15" s="19"/>
    </row>
    <row r="16" spans="1:13" customFormat="1" ht="15">
      <c r="A16" s="52">
        <v>8</v>
      </c>
      <c r="B16" s="19"/>
      <c r="C16" s="19"/>
      <c r="D16" s="19"/>
      <c r="E16" s="19"/>
      <c r="F16" s="192"/>
      <c r="G16" s="192"/>
      <c r="H16" s="192"/>
      <c r="I16" s="19"/>
    </row>
    <row r="17" spans="1:9" customFormat="1" ht="15">
      <c r="A17" s="52">
        <v>9</v>
      </c>
      <c r="B17" s="19"/>
      <c r="C17" s="19"/>
      <c r="D17" s="19"/>
      <c r="E17" s="19"/>
      <c r="F17" s="192"/>
      <c r="G17" s="192"/>
      <c r="H17" s="192"/>
      <c r="I17" s="19"/>
    </row>
    <row r="18" spans="1:9" customFormat="1" ht="15">
      <c r="A18" s="52">
        <v>10</v>
      </c>
      <c r="B18" s="19"/>
      <c r="C18" s="19"/>
      <c r="D18" s="19"/>
      <c r="E18" s="19"/>
      <c r="F18" s="192"/>
      <c r="G18" s="192"/>
      <c r="H18" s="192"/>
      <c r="I18" s="19"/>
    </row>
    <row r="19" spans="1:9" customFormat="1" ht="15">
      <c r="A19" s="52">
        <v>11</v>
      </c>
      <c r="B19" s="19"/>
      <c r="C19" s="19"/>
      <c r="D19" s="19"/>
      <c r="E19" s="19"/>
      <c r="F19" s="192"/>
      <c r="G19" s="192"/>
      <c r="H19" s="192"/>
      <c r="I19" s="19"/>
    </row>
    <row r="20" spans="1:9" customFormat="1" ht="15">
      <c r="A20" s="52">
        <v>12</v>
      </c>
      <c r="B20" s="19"/>
      <c r="C20" s="19"/>
      <c r="D20" s="19"/>
      <c r="E20" s="19"/>
      <c r="F20" s="192"/>
      <c r="G20" s="192"/>
      <c r="H20" s="192"/>
      <c r="I20" s="19"/>
    </row>
    <row r="21" spans="1:9" customFormat="1" ht="15">
      <c r="A21" s="52">
        <v>13</v>
      </c>
      <c r="B21" s="19"/>
      <c r="C21" s="19"/>
      <c r="D21" s="19"/>
      <c r="E21" s="19"/>
      <c r="F21" s="192"/>
      <c r="G21" s="192"/>
      <c r="H21" s="192"/>
      <c r="I21" s="19"/>
    </row>
    <row r="22" spans="1:9" customFormat="1" ht="15">
      <c r="A22" s="52">
        <v>14</v>
      </c>
      <c r="B22" s="19"/>
      <c r="C22" s="19"/>
      <c r="D22" s="19"/>
      <c r="E22" s="19"/>
      <c r="F22" s="192"/>
      <c r="G22" s="192"/>
      <c r="H22" s="192"/>
      <c r="I22" s="19"/>
    </row>
    <row r="23" spans="1:9" customFormat="1" ht="15">
      <c r="A23" s="52">
        <v>15</v>
      </c>
      <c r="B23" s="19"/>
      <c r="C23" s="19"/>
      <c r="D23" s="19"/>
      <c r="E23" s="19"/>
      <c r="F23" s="192"/>
      <c r="G23" s="192"/>
      <c r="H23" s="192"/>
      <c r="I23" s="19"/>
    </row>
    <row r="24" spans="1:9" customFormat="1" ht="15">
      <c r="A24" s="52">
        <v>16</v>
      </c>
      <c r="B24" s="19"/>
      <c r="C24" s="19"/>
      <c r="D24" s="19"/>
      <c r="E24" s="19"/>
      <c r="F24" s="192"/>
      <c r="G24" s="192"/>
      <c r="H24" s="192"/>
      <c r="I24" s="19"/>
    </row>
    <row r="25" spans="1:9" customFormat="1" ht="15">
      <c r="A25" s="52">
        <v>17</v>
      </c>
      <c r="B25" s="19"/>
      <c r="C25" s="19"/>
      <c r="D25" s="19"/>
      <c r="E25" s="19"/>
      <c r="F25" s="192"/>
      <c r="G25" s="192"/>
      <c r="H25" s="192"/>
      <c r="I25" s="19"/>
    </row>
    <row r="26" spans="1:9" customFormat="1" ht="15">
      <c r="A26" s="52">
        <v>18</v>
      </c>
      <c r="B26" s="19"/>
      <c r="C26" s="19"/>
      <c r="D26" s="19"/>
      <c r="E26" s="19"/>
      <c r="F26" s="192"/>
      <c r="G26" s="192"/>
      <c r="H26" s="192"/>
      <c r="I26" s="19"/>
    </row>
    <row r="27" spans="1:9" customFormat="1" ht="15">
      <c r="A27" s="52" t="s">
        <v>280</v>
      </c>
      <c r="B27" s="19"/>
      <c r="C27" s="19"/>
      <c r="D27" s="19"/>
      <c r="E27" s="19"/>
      <c r="F27" s="192"/>
      <c r="G27" s="192"/>
      <c r="H27" s="192"/>
      <c r="I27" s="19"/>
    </row>
    <row r="28" spans="1:9">
      <c r="A28" s="197"/>
      <c r="B28" s="197"/>
      <c r="C28" s="197"/>
      <c r="D28" s="197"/>
      <c r="E28" s="197"/>
      <c r="F28" s="197"/>
      <c r="G28" s="197"/>
      <c r="H28" s="197"/>
      <c r="I28" s="197"/>
    </row>
    <row r="29" spans="1:9">
      <c r="A29" s="197"/>
      <c r="B29" s="197"/>
      <c r="C29" s="197"/>
      <c r="D29" s="197"/>
      <c r="E29" s="197"/>
      <c r="F29" s="197"/>
      <c r="G29" s="197"/>
      <c r="H29" s="197"/>
      <c r="I29" s="197"/>
    </row>
    <row r="30" spans="1:9">
      <c r="A30" s="198"/>
      <c r="B30" s="197"/>
      <c r="C30" s="197"/>
      <c r="D30" s="197"/>
      <c r="E30" s="197"/>
      <c r="F30" s="197"/>
      <c r="G30" s="197"/>
      <c r="H30" s="197"/>
      <c r="I30" s="197"/>
    </row>
    <row r="31" spans="1:9" ht="15">
      <c r="A31" s="158"/>
      <c r="B31" s="160" t="s">
        <v>104</v>
      </c>
      <c r="C31" s="158"/>
      <c r="D31" s="158"/>
      <c r="E31" s="161"/>
      <c r="F31" s="158"/>
      <c r="G31" s="158"/>
      <c r="H31" s="158"/>
      <c r="I31" s="158"/>
    </row>
    <row r="32" spans="1:9" ht="15">
      <c r="A32" s="158"/>
      <c r="B32" s="158"/>
      <c r="C32" s="162"/>
      <c r="D32" s="158"/>
      <c r="F32" s="162"/>
      <c r="G32" s="202"/>
    </row>
    <row r="33" spans="2:6" ht="15">
      <c r="B33" s="158"/>
      <c r="C33" s="164" t="s">
        <v>266</v>
      </c>
      <c r="D33" s="158"/>
      <c r="F33" s="165" t="s">
        <v>271</v>
      </c>
    </row>
    <row r="34" spans="2:6" ht="15">
      <c r="B34" s="158"/>
      <c r="C34" s="166" t="s">
        <v>136</v>
      </c>
      <c r="D34" s="158"/>
      <c r="F34" s="158" t="s">
        <v>267</v>
      </c>
    </row>
    <row r="35" spans="2:6" ht="15">
      <c r="B35" s="158"/>
      <c r="C35" s="166"/>
    </row>
  </sheetData>
  <mergeCells count="3">
    <mergeCell ref="I2:J2"/>
    <mergeCell ref="B5:C5"/>
    <mergeCell ref="B6:C6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N49"/>
  <sheetViews>
    <sheetView zoomScale="80" zoomScaleNormal="80" zoomScaleSheetLayoutView="90" workbookViewId="0">
      <selection activeCell="C5" sqref="C5:D5"/>
    </sheetView>
  </sheetViews>
  <sheetFormatPr defaultRowHeight="13.5"/>
  <cols>
    <col min="1" max="1" width="10" style="384" customWidth="1"/>
    <col min="2" max="2" width="21.85546875" style="375" customWidth="1"/>
    <col min="3" max="3" width="30" style="375" customWidth="1"/>
    <col min="4" max="4" width="29" style="375" customWidth="1"/>
    <col min="5" max="5" width="25.5703125" style="375" customWidth="1"/>
    <col min="6" max="6" width="21.7109375" style="375" customWidth="1"/>
    <col min="7" max="7" width="20.140625" style="375" customWidth="1"/>
    <col min="8" max="8" width="16.42578125" style="375" customWidth="1"/>
    <col min="9" max="9" width="26.42578125" style="375" customWidth="1"/>
    <col min="10" max="10" width="0.5703125" style="375" customWidth="1"/>
    <col min="11" max="16384" width="9.140625" style="375"/>
  </cols>
  <sheetData>
    <row r="1" spans="1:14">
      <c r="A1" s="380" t="s">
        <v>410</v>
      </c>
      <c r="B1" s="288"/>
      <c r="C1" s="288"/>
      <c r="D1" s="288"/>
      <c r="E1" s="288"/>
      <c r="F1" s="288"/>
      <c r="G1" s="288"/>
      <c r="H1" s="288"/>
      <c r="I1" s="211" t="s">
        <v>470</v>
      </c>
      <c r="J1" s="374"/>
    </row>
    <row r="2" spans="1:14">
      <c r="A2" s="381" t="s">
        <v>138</v>
      </c>
      <c r="B2" s="288"/>
      <c r="C2" s="288"/>
      <c r="D2" s="288"/>
      <c r="E2" s="288"/>
      <c r="F2" s="288"/>
      <c r="G2" s="288"/>
      <c r="H2" s="288"/>
      <c r="I2" s="594" t="s">
        <v>754</v>
      </c>
      <c r="J2" s="595"/>
    </row>
    <row r="3" spans="1:14">
      <c r="A3" s="381"/>
      <c r="B3" s="288"/>
      <c r="C3" s="288"/>
      <c r="D3" s="288"/>
      <c r="E3" s="288"/>
      <c r="F3" s="288"/>
      <c r="G3" s="288"/>
      <c r="H3" s="288"/>
      <c r="I3" s="376"/>
      <c r="J3" s="374"/>
    </row>
    <row r="4" spans="1:14">
      <c r="A4" s="382" t="str">
        <f>'[3]ფორმა N2'!A4</f>
        <v>ანგარიშვალდებული პირის დასახელება:</v>
      </c>
      <c r="B4" s="288"/>
      <c r="C4" s="288"/>
      <c r="D4" s="288"/>
      <c r="E4" s="288"/>
      <c r="F4" s="288"/>
      <c r="G4" s="288"/>
      <c r="H4" s="288"/>
      <c r="I4" s="288"/>
      <c r="J4" s="377"/>
    </row>
    <row r="5" spans="1:14" ht="15">
      <c r="A5" s="383"/>
      <c r="B5" s="378"/>
      <c r="C5" s="606" t="s">
        <v>756</v>
      </c>
      <c r="D5" s="606"/>
      <c r="E5" s="378"/>
      <c r="F5" s="378"/>
      <c r="G5" s="378"/>
      <c r="H5" s="378"/>
      <c r="I5" s="378"/>
      <c r="J5" s="379"/>
    </row>
    <row r="6" spans="1:14">
      <c r="A6" s="382"/>
      <c r="B6" s="288"/>
      <c r="C6" s="288"/>
      <c r="D6" s="288"/>
      <c r="E6" s="288"/>
      <c r="F6" s="288"/>
      <c r="G6" s="288"/>
      <c r="H6" s="288"/>
      <c r="I6" s="288"/>
      <c r="J6" s="377"/>
    </row>
    <row r="7" spans="1:14" ht="13.5" customHeight="1">
      <c r="A7" s="381"/>
      <c r="B7" s="288"/>
      <c r="C7" s="288"/>
      <c r="D7" s="288"/>
      <c r="E7" s="288"/>
      <c r="F7" s="288"/>
      <c r="G7" s="288"/>
      <c r="H7" s="288"/>
      <c r="I7" s="288"/>
      <c r="J7" s="362"/>
    </row>
    <row r="8" spans="1:14" ht="54.75" customHeight="1">
      <c r="A8" s="577" t="s">
        <v>60</v>
      </c>
      <c r="B8" s="578" t="s">
        <v>381</v>
      </c>
      <c r="C8" s="579" t="s">
        <v>441</v>
      </c>
      <c r="D8" s="579" t="s">
        <v>442</v>
      </c>
      <c r="E8" s="579" t="s">
        <v>382</v>
      </c>
      <c r="F8" s="579" t="s">
        <v>401</v>
      </c>
      <c r="G8" s="579" t="s">
        <v>402</v>
      </c>
      <c r="H8" s="579" t="s">
        <v>447</v>
      </c>
      <c r="I8" s="579" t="s">
        <v>403</v>
      </c>
      <c r="J8" s="362"/>
    </row>
    <row r="9" spans="1:14" s="581" customFormat="1">
      <c r="A9" s="580"/>
      <c r="J9" s="582"/>
      <c r="K9" s="379"/>
      <c r="L9" s="379"/>
      <c r="M9" s="379"/>
      <c r="N9" s="379"/>
    </row>
    <row r="10" spans="1:14" s="581" customFormat="1">
      <c r="A10" s="580"/>
      <c r="J10" s="582"/>
      <c r="K10" s="379"/>
      <c r="L10" s="379"/>
      <c r="M10" s="379"/>
      <c r="N10" s="379"/>
    </row>
    <row r="11" spans="1:14" s="581" customFormat="1">
      <c r="A11" s="580"/>
      <c r="J11" s="582"/>
      <c r="K11" s="379"/>
      <c r="L11" s="379"/>
      <c r="M11" s="379"/>
      <c r="N11" s="379"/>
    </row>
    <row r="12" spans="1:14" s="581" customFormat="1">
      <c r="A12" s="580"/>
      <c r="J12" s="582"/>
      <c r="K12" s="379"/>
      <c r="L12" s="379"/>
      <c r="M12" s="379"/>
      <c r="N12" s="379"/>
    </row>
    <row r="13" spans="1:14" s="581" customFormat="1">
      <c r="A13" s="580"/>
      <c r="J13" s="582"/>
      <c r="K13" s="379"/>
      <c r="L13" s="379"/>
      <c r="M13" s="379"/>
      <c r="N13" s="379"/>
    </row>
    <row r="14" spans="1:14" s="581" customFormat="1">
      <c r="A14" s="580"/>
      <c r="J14" s="582"/>
      <c r="K14" s="379"/>
      <c r="L14" s="379"/>
      <c r="M14" s="379"/>
      <c r="N14" s="379"/>
    </row>
    <row r="15" spans="1:14" s="581" customFormat="1">
      <c r="A15" s="580"/>
      <c r="J15" s="582"/>
      <c r="K15" s="379"/>
      <c r="L15" s="379"/>
      <c r="M15" s="379"/>
      <c r="N15" s="379"/>
    </row>
    <row r="16" spans="1:14" s="581" customFormat="1">
      <c r="A16" s="580"/>
      <c r="J16" s="582"/>
      <c r="K16" s="379"/>
      <c r="L16" s="379"/>
      <c r="M16" s="379"/>
      <c r="N16" s="379"/>
    </row>
    <row r="17" spans="1:14" s="581" customFormat="1">
      <c r="A17" s="580"/>
      <c r="J17" s="582"/>
      <c r="K17" s="379"/>
      <c r="L17" s="379"/>
      <c r="M17" s="379"/>
      <c r="N17" s="379"/>
    </row>
    <row r="18" spans="1:14" s="581" customFormat="1">
      <c r="A18" s="580"/>
      <c r="J18" s="582"/>
      <c r="K18" s="379"/>
      <c r="L18" s="379"/>
      <c r="M18" s="379"/>
      <c r="N18" s="379"/>
    </row>
    <row r="19" spans="1:14" s="581" customFormat="1">
      <c r="A19" s="580"/>
      <c r="J19" s="582"/>
      <c r="K19" s="379"/>
      <c r="L19" s="379"/>
      <c r="M19" s="379"/>
      <c r="N19" s="379"/>
    </row>
    <row r="20" spans="1:14" s="581" customFormat="1">
      <c r="A20" s="580"/>
      <c r="J20" s="582"/>
      <c r="K20" s="379"/>
      <c r="L20" s="379"/>
      <c r="M20" s="379"/>
      <c r="N20" s="379"/>
    </row>
    <row r="21" spans="1:14" s="581" customFormat="1">
      <c r="A21" s="580"/>
      <c r="J21" s="582"/>
      <c r="K21" s="379"/>
      <c r="L21" s="379"/>
      <c r="M21" s="379"/>
      <c r="N21" s="379"/>
    </row>
    <row r="22" spans="1:14" s="581" customFormat="1">
      <c r="A22" s="580"/>
      <c r="J22" s="582"/>
      <c r="K22" s="379"/>
      <c r="L22" s="379"/>
      <c r="M22" s="379"/>
      <c r="N22" s="379"/>
    </row>
    <row r="23" spans="1:14" s="581" customFormat="1">
      <c r="A23" s="580"/>
      <c r="J23" s="582"/>
      <c r="K23" s="379"/>
      <c r="L23" s="379"/>
      <c r="M23" s="379"/>
      <c r="N23" s="379"/>
    </row>
    <row r="24" spans="1:14" s="581" customFormat="1">
      <c r="A24" s="580"/>
      <c r="J24" s="582"/>
      <c r="K24" s="379"/>
      <c r="L24" s="379"/>
      <c r="M24" s="379"/>
      <c r="N24" s="379"/>
    </row>
    <row r="25" spans="1:14" s="581" customFormat="1">
      <c r="A25" s="580"/>
      <c r="J25" s="582"/>
      <c r="K25" s="379"/>
      <c r="L25" s="379"/>
      <c r="M25" s="379"/>
      <c r="N25" s="379"/>
    </row>
    <row r="26" spans="1:14" s="581" customFormat="1">
      <c r="A26" s="580"/>
      <c r="J26" s="582"/>
      <c r="K26" s="379"/>
      <c r="L26" s="379"/>
      <c r="M26" s="379"/>
      <c r="N26" s="379"/>
    </row>
    <row r="27" spans="1:14">
      <c r="J27" s="362"/>
    </row>
    <row r="28" spans="1:14">
      <c r="J28" s="362"/>
    </row>
    <row r="29" spans="1:14">
      <c r="J29" s="362"/>
    </row>
    <row r="30" spans="1:14">
      <c r="J30" s="362"/>
    </row>
    <row r="31" spans="1:14">
      <c r="J31" s="362"/>
    </row>
    <row r="32" spans="1:14">
      <c r="J32" s="362"/>
    </row>
    <row r="33" spans="10:10">
      <c r="J33" s="362"/>
    </row>
    <row r="34" spans="10:10">
      <c r="J34" s="362"/>
    </row>
    <row r="35" spans="10:10">
      <c r="J35" s="362"/>
    </row>
    <row r="36" spans="10:10">
      <c r="J36" s="362"/>
    </row>
    <row r="37" spans="10:10">
      <c r="J37" s="362"/>
    </row>
    <row r="38" spans="10:10">
      <c r="J38" s="362"/>
    </row>
    <row r="39" spans="10:10" ht="28.5" hidden="1" customHeight="1">
      <c r="J39" s="362"/>
    </row>
    <row r="40" spans="10:10" hidden="1">
      <c r="J40" s="362"/>
    </row>
    <row r="41" spans="10:10">
      <c r="J41" s="362"/>
    </row>
    <row r="42" spans="10:10" hidden="1">
      <c r="J42" s="362"/>
    </row>
    <row r="49" ht="25.5" customHeight="1"/>
  </sheetData>
  <mergeCells count="2">
    <mergeCell ref="I2:J2"/>
    <mergeCell ref="C5:D5"/>
  </mergeCells>
  <printOptions gridLines="1"/>
  <pageMargins left="0.7" right="0.7" top="0.75" bottom="0.75" header="0.3" footer="0.3"/>
  <pageSetup scale="62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S17" sqref="S17"/>
    </sheetView>
  </sheetViews>
  <sheetFormatPr defaultRowHeight="12.75"/>
  <cols>
    <col min="1" max="1" width="2.7109375" style="170" customWidth="1"/>
    <col min="2" max="2" width="9" style="170" customWidth="1"/>
    <col min="3" max="3" width="23.42578125" style="170" customWidth="1"/>
    <col min="4" max="4" width="13.28515625" style="170" customWidth="1"/>
    <col min="5" max="5" width="8.140625" style="170" customWidth="1"/>
    <col min="6" max="6" width="11.5703125" style="170" customWidth="1"/>
    <col min="7" max="7" width="12.28515625" style="170" customWidth="1"/>
    <col min="8" max="8" width="15.28515625" style="170" customWidth="1"/>
    <col min="9" max="9" width="17.5703125" style="170" customWidth="1"/>
    <col min="10" max="11" width="12.42578125" style="170" customWidth="1"/>
    <col min="12" max="12" width="23.5703125" style="170" customWidth="1"/>
    <col min="13" max="13" width="12.42578125" style="170" customWidth="1"/>
    <col min="14" max="14" width="0.85546875" style="170" customWidth="1"/>
    <col min="15" max="16384" width="9.140625" style="170"/>
  </cols>
  <sheetData>
    <row r="1" spans="1:14" ht="13.5">
      <c r="A1" s="167" t="s">
        <v>450</v>
      </c>
      <c r="B1" s="168"/>
      <c r="C1" s="168"/>
      <c r="D1" s="168"/>
      <c r="E1" s="168"/>
      <c r="F1" s="168"/>
      <c r="G1" s="168"/>
      <c r="H1" s="168"/>
      <c r="I1" s="171"/>
      <c r="J1" s="211" t="s">
        <v>425</v>
      </c>
      <c r="K1" s="211"/>
      <c r="L1" s="211"/>
      <c r="M1" s="594" t="s">
        <v>488</v>
      </c>
      <c r="N1" s="595"/>
    </row>
    <row r="2" spans="1:14">
      <c r="A2" s="171" t="s">
        <v>319</v>
      </c>
      <c r="B2" s="168"/>
      <c r="C2" s="168"/>
      <c r="D2" s="169"/>
      <c r="E2" s="169"/>
      <c r="F2" s="169"/>
      <c r="G2" s="169"/>
      <c r="H2" s="169"/>
      <c r="I2" s="168"/>
      <c r="J2" s="168"/>
      <c r="K2" s="168"/>
      <c r="L2" s="168"/>
      <c r="M2" s="168"/>
      <c r="N2" s="171"/>
    </row>
    <row r="3" spans="1:14">
      <c r="A3" s="171"/>
      <c r="B3" s="168"/>
      <c r="C3" s="168"/>
      <c r="D3" s="169"/>
      <c r="E3" s="169"/>
      <c r="F3" s="169"/>
      <c r="G3" s="169"/>
      <c r="H3" s="169"/>
      <c r="I3" s="168"/>
      <c r="J3" s="168"/>
      <c r="K3" s="168"/>
      <c r="L3" s="168"/>
      <c r="N3" s="171"/>
    </row>
    <row r="4" spans="1:14" ht="15">
      <c r="A4" s="94" t="s">
        <v>272</v>
      </c>
      <c r="B4" s="168"/>
      <c r="C4" s="168"/>
      <c r="D4" s="172"/>
      <c r="E4" s="212"/>
      <c r="F4" s="172"/>
      <c r="G4" s="169"/>
      <c r="H4" s="169"/>
      <c r="I4" s="169"/>
      <c r="J4" s="169"/>
      <c r="K4" s="169"/>
      <c r="L4" s="168"/>
      <c r="M4" s="169"/>
      <c r="N4" s="171"/>
    </row>
    <row r="5" spans="1:14" ht="15">
      <c r="A5" s="173"/>
      <c r="B5" s="173"/>
      <c r="C5" s="606" t="s">
        <v>756</v>
      </c>
      <c r="D5" s="606"/>
      <c r="E5" s="174"/>
      <c r="F5" s="174"/>
      <c r="G5" s="174"/>
      <c r="H5" s="174"/>
      <c r="I5" s="174"/>
      <c r="J5" s="174"/>
      <c r="K5" s="174"/>
      <c r="L5" s="174"/>
      <c r="M5" s="174"/>
      <c r="N5" s="171"/>
    </row>
    <row r="6" spans="1:14" ht="13.5" thickBot="1">
      <c r="A6" s="213"/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171"/>
    </row>
    <row r="7" spans="1:14" ht="51">
      <c r="A7" s="214" t="s">
        <v>60</v>
      </c>
      <c r="B7" s="215" t="s">
        <v>426</v>
      </c>
      <c r="C7" s="215" t="s">
        <v>427</v>
      </c>
      <c r="D7" s="216" t="s">
        <v>428</v>
      </c>
      <c r="E7" s="216" t="s">
        <v>273</v>
      </c>
      <c r="F7" s="216" t="s">
        <v>429</v>
      </c>
      <c r="G7" s="216" t="s">
        <v>430</v>
      </c>
      <c r="H7" s="215" t="s">
        <v>431</v>
      </c>
      <c r="I7" s="217" t="s">
        <v>432</v>
      </c>
      <c r="J7" s="217" t="s">
        <v>433</v>
      </c>
      <c r="K7" s="218" t="s">
        <v>434</v>
      </c>
      <c r="L7" s="218" t="s">
        <v>435</v>
      </c>
      <c r="M7" s="216" t="s">
        <v>425</v>
      </c>
      <c r="N7" s="171"/>
    </row>
    <row r="8" spans="1:14">
      <c r="A8" s="176">
        <v>1</v>
      </c>
      <c r="B8" s="177">
        <v>2</v>
      </c>
      <c r="C8" s="177">
        <v>3</v>
      </c>
      <c r="D8" s="178">
        <v>4</v>
      </c>
      <c r="E8" s="178">
        <v>5</v>
      </c>
      <c r="F8" s="178">
        <v>6</v>
      </c>
      <c r="G8" s="178">
        <v>7</v>
      </c>
      <c r="H8" s="178">
        <v>8</v>
      </c>
      <c r="I8" s="178">
        <v>9</v>
      </c>
      <c r="J8" s="178">
        <v>10</v>
      </c>
      <c r="K8" s="178">
        <v>11</v>
      </c>
      <c r="L8" s="178">
        <v>12</v>
      </c>
      <c r="M8" s="178">
        <v>13</v>
      </c>
      <c r="N8" s="171"/>
    </row>
    <row r="9" spans="1:14" ht="15">
      <c r="A9" s="179">
        <v>1</v>
      </c>
      <c r="B9" s="180"/>
      <c r="C9" s="219"/>
      <c r="D9" s="179"/>
      <c r="E9" s="179"/>
      <c r="F9" s="179"/>
      <c r="G9" s="179"/>
      <c r="H9" s="179"/>
      <c r="I9" s="179"/>
      <c r="J9" s="179"/>
      <c r="K9" s="179"/>
      <c r="L9" s="179"/>
      <c r="M9" s="220" t="str">
        <f t="shared" ref="M9:M33" si="0">IF(ISBLANK(B9),"",$M$1)</f>
        <v/>
      </c>
      <c r="N9" s="171"/>
    </row>
    <row r="10" spans="1:14" ht="15">
      <c r="A10" s="179">
        <v>2</v>
      </c>
      <c r="B10" s="180"/>
      <c r="C10" s="219"/>
      <c r="D10" s="179"/>
      <c r="E10" s="179"/>
      <c r="F10" s="179"/>
      <c r="G10" s="179"/>
      <c r="H10" s="179"/>
      <c r="I10" s="179"/>
      <c r="J10" s="179"/>
      <c r="K10" s="179"/>
      <c r="L10" s="179"/>
      <c r="M10" s="220" t="str">
        <f t="shared" si="0"/>
        <v/>
      </c>
      <c r="N10" s="171"/>
    </row>
    <row r="11" spans="1:14" ht="15">
      <c r="A11" s="179">
        <v>3</v>
      </c>
      <c r="B11" s="180"/>
      <c r="C11" s="219"/>
      <c r="D11" s="179"/>
      <c r="E11" s="179"/>
      <c r="F11" s="179"/>
      <c r="G11" s="179"/>
      <c r="H11" s="179"/>
      <c r="I11" s="179"/>
      <c r="J11" s="179"/>
      <c r="K11" s="179"/>
      <c r="L11" s="179"/>
      <c r="M11" s="220" t="str">
        <f t="shared" si="0"/>
        <v/>
      </c>
      <c r="N11" s="171"/>
    </row>
    <row r="12" spans="1:14" ht="15">
      <c r="A12" s="179">
        <v>4</v>
      </c>
      <c r="B12" s="180"/>
      <c r="C12" s="219"/>
      <c r="D12" s="179"/>
      <c r="E12" s="179"/>
      <c r="F12" s="179"/>
      <c r="G12" s="179"/>
      <c r="H12" s="179"/>
      <c r="I12" s="179"/>
      <c r="J12" s="179"/>
      <c r="K12" s="179"/>
      <c r="L12" s="179"/>
      <c r="M12" s="220" t="str">
        <f t="shared" si="0"/>
        <v/>
      </c>
      <c r="N12" s="171"/>
    </row>
    <row r="13" spans="1:14" ht="15">
      <c r="A13" s="179">
        <v>5</v>
      </c>
      <c r="B13" s="180"/>
      <c r="C13" s="219"/>
      <c r="D13" s="179"/>
      <c r="E13" s="179"/>
      <c r="F13" s="179"/>
      <c r="G13" s="179"/>
      <c r="H13" s="179"/>
      <c r="I13" s="179"/>
      <c r="J13" s="179"/>
      <c r="K13" s="179"/>
      <c r="L13" s="179"/>
      <c r="M13" s="220" t="str">
        <f t="shared" si="0"/>
        <v/>
      </c>
      <c r="N13" s="171"/>
    </row>
    <row r="14" spans="1:14" ht="15">
      <c r="A14" s="179">
        <v>6</v>
      </c>
      <c r="B14" s="180"/>
      <c r="C14" s="219"/>
      <c r="D14" s="179"/>
      <c r="E14" s="179"/>
      <c r="F14" s="179"/>
      <c r="G14" s="179"/>
      <c r="H14" s="179"/>
      <c r="I14" s="179"/>
      <c r="J14" s="179"/>
      <c r="K14" s="179"/>
      <c r="L14" s="179"/>
      <c r="M14" s="220" t="str">
        <f t="shared" si="0"/>
        <v/>
      </c>
      <c r="N14" s="171"/>
    </row>
    <row r="15" spans="1:14" ht="15">
      <c r="A15" s="179">
        <v>7</v>
      </c>
      <c r="B15" s="180"/>
      <c r="C15" s="219"/>
      <c r="D15" s="179"/>
      <c r="E15" s="179"/>
      <c r="F15" s="179"/>
      <c r="G15" s="179"/>
      <c r="H15" s="179"/>
      <c r="I15" s="179"/>
      <c r="J15" s="179"/>
      <c r="K15" s="179"/>
      <c r="L15" s="179"/>
      <c r="M15" s="220" t="str">
        <f t="shared" si="0"/>
        <v/>
      </c>
      <c r="N15" s="171"/>
    </row>
    <row r="16" spans="1:14" ht="15">
      <c r="A16" s="179">
        <v>8</v>
      </c>
      <c r="B16" s="180"/>
      <c r="C16" s="219"/>
      <c r="D16" s="179"/>
      <c r="E16" s="179"/>
      <c r="F16" s="179"/>
      <c r="G16" s="179"/>
      <c r="H16" s="179"/>
      <c r="I16" s="179"/>
      <c r="J16" s="179"/>
      <c r="K16" s="179"/>
      <c r="L16" s="179"/>
      <c r="M16" s="220" t="str">
        <f t="shared" si="0"/>
        <v/>
      </c>
      <c r="N16" s="171"/>
    </row>
    <row r="17" spans="1:14" ht="15">
      <c r="A17" s="179">
        <v>9</v>
      </c>
      <c r="B17" s="180"/>
      <c r="C17" s="219"/>
      <c r="D17" s="179"/>
      <c r="E17" s="179"/>
      <c r="F17" s="179"/>
      <c r="G17" s="179"/>
      <c r="H17" s="179"/>
      <c r="I17" s="179"/>
      <c r="J17" s="179"/>
      <c r="K17" s="179"/>
      <c r="L17" s="179"/>
      <c r="M17" s="220" t="str">
        <f t="shared" si="0"/>
        <v/>
      </c>
      <c r="N17" s="171"/>
    </row>
    <row r="18" spans="1:14" ht="15">
      <c r="A18" s="179">
        <v>10</v>
      </c>
      <c r="B18" s="180"/>
      <c r="C18" s="219"/>
      <c r="D18" s="179"/>
      <c r="E18" s="179"/>
      <c r="F18" s="179"/>
      <c r="G18" s="179"/>
      <c r="H18" s="179"/>
      <c r="I18" s="179"/>
      <c r="J18" s="179"/>
      <c r="K18" s="179"/>
      <c r="L18" s="179"/>
      <c r="M18" s="220" t="str">
        <f t="shared" si="0"/>
        <v/>
      </c>
      <c r="N18" s="171"/>
    </row>
    <row r="19" spans="1:14" ht="15">
      <c r="A19" s="179">
        <v>11</v>
      </c>
      <c r="B19" s="180"/>
      <c r="C19" s="219"/>
      <c r="D19" s="179"/>
      <c r="E19" s="179"/>
      <c r="F19" s="179"/>
      <c r="G19" s="179"/>
      <c r="H19" s="179"/>
      <c r="I19" s="179"/>
      <c r="J19" s="179"/>
      <c r="K19" s="179"/>
      <c r="L19" s="179"/>
      <c r="M19" s="220" t="str">
        <f t="shared" si="0"/>
        <v/>
      </c>
      <c r="N19" s="171"/>
    </row>
    <row r="20" spans="1:14" ht="15">
      <c r="A20" s="179">
        <v>12</v>
      </c>
      <c r="B20" s="180"/>
      <c r="C20" s="219"/>
      <c r="D20" s="179"/>
      <c r="E20" s="179"/>
      <c r="F20" s="179"/>
      <c r="G20" s="179"/>
      <c r="H20" s="179"/>
      <c r="I20" s="179"/>
      <c r="J20" s="179"/>
      <c r="K20" s="179"/>
      <c r="L20" s="179"/>
      <c r="M20" s="220" t="str">
        <f t="shared" si="0"/>
        <v/>
      </c>
      <c r="N20" s="171"/>
    </row>
    <row r="21" spans="1:14" ht="15">
      <c r="A21" s="179">
        <v>13</v>
      </c>
      <c r="B21" s="180"/>
      <c r="C21" s="219"/>
      <c r="D21" s="179"/>
      <c r="E21" s="179"/>
      <c r="F21" s="179"/>
      <c r="G21" s="179"/>
      <c r="H21" s="179"/>
      <c r="I21" s="179"/>
      <c r="J21" s="179"/>
      <c r="K21" s="179"/>
      <c r="L21" s="179"/>
      <c r="M21" s="220" t="str">
        <f t="shared" si="0"/>
        <v/>
      </c>
      <c r="N21" s="171"/>
    </row>
    <row r="22" spans="1:14" ht="15">
      <c r="A22" s="179">
        <v>14</v>
      </c>
      <c r="B22" s="180"/>
      <c r="C22" s="219"/>
      <c r="D22" s="179"/>
      <c r="E22" s="179"/>
      <c r="F22" s="179"/>
      <c r="G22" s="179"/>
      <c r="H22" s="179"/>
      <c r="I22" s="179"/>
      <c r="J22" s="179"/>
      <c r="K22" s="179"/>
      <c r="L22" s="179"/>
      <c r="M22" s="220" t="str">
        <f t="shared" si="0"/>
        <v/>
      </c>
      <c r="N22" s="171"/>
    </row>
    <row r="23" spans="1:14" ht="15">
      <c r="A23" s="179">
        <v>15</v>
      </c>
      <c r="B23" s="180"/>
      <c r="C23" s="219"/>
      <c r="D23" s="179"/>
      <c r="E23" s="179"/>
      <c r="F23" s="179"/>
      <c r="G23" s="179"/>
      <c r="H23" s="179"/>
      <c r="I23" s="179"/>
      <c r="J23" s="179"/>
      <c r="K23" s="179"/>
      <c r="L23" s="179"/>
      <c r="M23" s="220" t="str">
        <f t="shared" si="0"/>
        <v/>
      </c>
      <c r="N23" s="171"/>
    </row>
    <row r="24" spans="1:14" ht="15">
      <c r="A24" s="179">
        <v>16</v>
      </c>
      <c r="B24" s="180"/>
      <c r="C24" s="219"/>
      <c r="D24" s="179"/>
      <c r="E24" s="179"/>
      <c r="F24" s="179"/>
      <c r="G24" s="179"/>
      <c r="H24" s="179"/>
      <c r="I24" s="179"/>
      <c r="J24" s="179"/>
      <c r="K24" s="179"/>
      <c r="L24" s="179"/>
      <c r="M24" s="220" t="str">
        <f t="shared" si="0"/>
        <v/>
      </c>
      <c r="N24" s="171"/>
    </row>
    <row r="25" spans="1:14" ht="15">
      <c r="A25" s="179">
        <v>17</v>
      </c>
      <c r="B25" s="180"/>
      <c r="C25" s="219"/>
      <c r="D25" s="179"/>
      <c r="E25" s="179"/>
      <c r="F25" s="179"/>
      <c r="G25" s="179"/>
      <c r="H25" s="179"/>
      <c r="I25" s="179"/>
      <c r="J25" s="179"/>
      <c r="K25" s="179"/>
      <c r="L25" s="179"/>
      <c r="M25" s="220" t="str">
        <f t="shared" si="0"/>
        <v/>
      </c>
      <c r="N25" s="171"/>
    </row>
    <row r="26" spans="1:14" ht="15">
      <c r="A26" s="179">
        <v>18</v>
      </c>
      <c r="B26" s="180"/>
      <c r="C26" s="219"/>
      <c r="D26" s="179"/>
      <c r="E26" s="179"/>
      <c r="F26" s="179"/>
      <c r="G26" s="179"/>
      <c r="H26" s="179"/>
      <c r="I26" s="179"/>
      <c r="J26" s="179"/>
      <c r="K26" s="179"/>
      <c r="L26" s="179"/>
      <c r="M26" s="220" t="str">
        <f t="shared" si="0"/>
        <v/>
      </c>
      <c r="N26" s="171"/>
    </row>
    <row r="27" spans="1:14" ht="15">
      <c r="A27" s="179">
        <v>19</v>
      </c>
      <c r="B27" s="180"/>
      <c r="C27" s="219"/>
      <c r="D27" s="179"/>
      <c r="E27" s="179"/>
      <c r="F27" s="179"/>
      <c r="G27" s="179"/>
      <c r="H27" s="179"/>
      <c r="I27" s="179"/>
      <c r="J27" s="179"/>
      <c r="K27" s="179"/>
      <c r="L27" s="179"/>
      <c r="M27" s="220" t="str">
        <f t="shared" si="0"/>
        <v/>
      </c>
      <c r="N27" s="171"/>
    </row>
    <row r="28" spans="1:14" ht="15">
      <c r="A28" s="179">
        <v>20</v>
      </c>
      <c r="B28" s="180"/>
      <c r="C28" s="219"/>
      <c r="D28" s="179"/>
      <c r="E28" s="179"/>
      <c r="F28" s="179"/>
      <c r="G28" s="179"/>
      <c r="H28" s="179"/>
      <c r="I28" s="179"/>
      <c r="J28" s="179"/>
      <c r="K28" s="179"/>
      <c r="L28" s="179"/>
      <c r="M28" s="220" t="str">
        <f t="shared" si="0"/>
        <v/>
      </c>
      <c r="N28" s="171"/>
    </row>
    <row r="29" spans="1:14" ht="15">
      <c r="A29" s="179">
        <v>21</v>
      </c>
      <c r="B29" s="180"/>
      <c r="C29" s="219"/>
      <c r="D29" s="179"/>
      <c r="E29" s="179"/>
      <c r="F29" s="179"/>
      <c r="G29" s="179"/>
      <c r="H29" s="179"/>
      <c r="I29" s="179"/>
      <c r="J29" s="179"/>
      <c r="K29" s="179"/>
      <c r="L29" s="179"/>
      <c r="M29" s="220" t="str">
        <f t="shared" si="0"/>
        <v/>
      </c>
      <c r="N29" s="171"/>
    </row>
    <row r="30" spans="1:14" ht="15">
      <c r="A30" s="179">
        <v>22</v>
      </c>
      <c r="B30" s="180"/>
      <c r="C30" s="219"/>
      <c r="D30" s="179"/>
      <c r="E30" s="179"/>
      <c r="F30" s="179"/>
      <c r="G30" s="179"/>
      <c r="H30" s="179"/>
      <c r="I30" s="179"/>
      <c r="J30" s="179"/>
      <c r="K30" s="179"/>
      <c r="L30" s="179"/>
      <c r="M30" s="220" t="str">
        <f t="shared" si="0"/>
        <v/>
      </c>
      <c r="N30" s="171"/>
    </row>
    <row r="31" spans="1:14" ht="15">
      <c r="A31" s="179">
        <v>23</v>
      </c>
      <c r="B31" s="180"/>
      <c r="C31" s="219"/>
      <c r="D31" s="179"/>
      <c r="E31" s="179"/>
      <c r="F31" s="179"/>
      <c r="G31" s="179"/>
      <c r="H31" s="179"/>
      <c r="I31" s="179"/>
      <c r="J31" s="179"/>
      <c r="K31" s="179"/>
      <c r="L31" s="179"/>
      <c r="M31" s="220" t="str">
        <f t="shared" si="0"/>
        <v/>
      </c>
      <c r="N31" s="171"/>
    </row>
    <row r="32" spans="1:14" ht="15">
      <c r="A32" s="179">
        <v>24</v>
      </c>
      <c r="B32" s="180"/>
      <c r="C32" s="219"/>
      <c r="D32" s="179"/>
      <c r="E32" s="179"/>
      <c r="F32" s="179"/>
      <c r="G32" s="179"/>
      <c r="H32" s="179"/>
      <c r="I32" s="179"/>
      <c r="J32" s="179"/>
      <c r="K32" s="179"/>
      <c r="L32" s="179"/>
      <c r="M32" s="220" t="str">
        <f t="shared" si="0"/>
        <v/>
      </c>
      <c r="N32" s="171"/>
    </row>
    <row r="33" spans="1:14" ht="15">
      <c r="A33" s="221" t="s">
        <v>280</v>
      </c>
      <c r="B33" s="180"/>
      <c r="C33" s="219"/>
      <c r="D33" s="179"/>
      <c r="E33" s="179"/>
      <c r="F33" s="179"/>
      <c r="G33" s="179"/>
      <c r="H33" s="179"/>
      <c r="I33" s="179"/>
      <c r="J33" s="179"/>
      <c r="K33" s="179"/>
      <c r="L33" s="179"/>
      <c r="M33" s="220" t="str">
        <f t="shared" si="0"/>
        <v/>
      </c>
      <c r="N33" s="171"/>
    </row>
    <row r="34" spans="1:14" s="186" customFormat="1"/>
    <row r="37" spans="1:14" s="15" customFormat="1" ht="15">
      <c r="B37" s="181" t="s">
        <v>104</v>
      </c>
    </row>
    <row r="38" spans="1:14" s="15" customFormat="1" ht="15">
      <c r="B38" s="181"/>
    </row>
    <row r="39" spans="1:14" s="15" customFormat="1" ht="15">
      <c r="C39" s="183"/>
      <c r="D39" s="182"/>
      <c r="E39" s="182"/>
      <c r="H39" s="183"/>
      <c r="I39" s="183"/>
      <c r="J39" s="182"/>
      <c r="K39" s="182"/>
      <c r="L39" s="182"/>
    </row>
    <row r="40" spans="1:14" s="15" customFormat="1" ht="15">
      <c r="C40" s="184" t="s">
        <v>266</v>
      </c>
      <c r="D40" s="182"/>
      <c r="E40" s="182"/>
      <c r="H40" s="181" t="s">
        <v>321</v>
      </c>
      <c r="M40" s="182"/>
    </row>
    <row r="41" spans="1:14" s="15" customFormat="1" ht="15">
      <c r="C41" s="184" t="s">
        <v>136</v>
      </c>
      <c r="D41" s="182"/>
      <c r="E41" s="182"/>
      <c r="H41" s="185" t="s">
        <v>267</v>
      </c>
      <c r="M41" s="182"/>
    </row>
    <row r="42" spans="1:14" ht="15">
      <c r="C42" s="184"/>
      <c r="F42" s="185"/>
      <c r="J42" s="187"/>
      <c r="K42" s="187"/>
      <c r="L42" s="187"/>
      <c r="M42" s="187"/>
    </row>
    <row r="43" spans="1:14" ht="15">
      <c r="C43" s="184"/>
    </row>
  </sheetData>
  <sheetProtection insertColumns="0" insertRows="0" deleteRows="0"/>
  <mergeCells count="2">
    <mergeCell ref="M1:N1"/>
    <mergeCell ref="C5:D5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4" orientation="landscape" r:id="rId1"/>
  <colBreaks count="1" manualBreakCount="1">
    <brk id="13" max="41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216</v>
      </c>
      <c r="C1" t="s">
        <v>196</v>
      </c>
      <c r="E1" t="s">
        <v>225</v>
      </c>
      <c r="G1" t="s">
        <v>235</v>
      </c>
    </row>
    <row r="2" spans="1:7" ht="15">
      <c r="A2" s="41">
        <v>40907</v>
      </c>
      <c r="C2" t="s">
        <v>197</v>
      </c>
      <c r="E2" t="s">
        <v>230</v>
      </c>
      <c r="G2" s="46" t="s">
        <v>236</v>
      </c>
    </row>
    <row r="3" spans="1:7" ht="15">
      <c r="A3" s="41">
        <v>40908</v>
      </c>
      <c r="C3" t="s">
        <v>198</v>
      </c>
      <c r="E3" t="s">
        <v>231</v>
      </c>
      <c r="G3" s="46" t="s">
        <v>237</v>
      </c>
    </row>
    <row r="4" spans="1:7" ht="15">
      <c r="A4" s="41">
        <v>40909</v>
      </c>
      <c r="C4" t="s">
        <v>199</v>
      </c>
      <c r="E4" t="s">
        <v>232</v>
      </c>
      <c r="G4" s="46" t="s">
        <v>238</v>
      </c>
    </row>
    <row r="5" spans="1:7">
      <c r="A5" s="41">
        <v>40910</v>
      </c>
      <c r="C5" t="s">
        <v>200</v>
      </c>
      <c r="E5" t="s">
        <v>233</v>
      </c>
    </row>
    <row r="6" spans="1:7">
      <c r="A6" s="41">
        <v>40911</v>
      </c>
      <c r="C6" t="s">
        <v>201</v>
      </c>
    </row>
    <row r="7" spans="1:7">
      <c r="A7" s="41">
        <v>40912</v>
      </c>
      <c r="C7" t="s">
        <v>202</v>
      </c>
    </row>
    <row r="8" spans="1:7">
      <c r="A8" s="41">
        <v>40913</v>
      </c>
      <c r="C8" t="s">
        <v>203</v>
      </c>
    </row>
    <row r="9" spans="1:7">
      <c r="A9" s="41">
        <v>40914</v>
      </c>
      <c r="C9" t="s">
        <v>204</v>
      </c>
    </row>
    <row r="10" spans="1:7">
      <c r="A10" s="41">
        <v>40915</v>
      </c>
      <c r="C10" t="s">
        <v>205</v>
      </c>
    </row>
    <row r="11" spans="1:7">
      <c r="A11" s="41">
        <v>40916</v>
      </c>
      <c r="C11" t="s">
        <v>206</v>
      </c>
    </row>
    <row r="12" spans="1:7">
      <c r="A12" s="41">
        <v>40917</v>
      </c>
      <c r="C12" t="s">
        <v>207</v>
      </c>
    </row>
    <row r="13" spans="1:7">
      <c r="A13" s="41">
        <v>40918</v>
      </c>
      <c r="C13" t="s">
        <v>208</v>
      </c>
    </row>
    <row r="14" spans="1:7">
      <c r="A14" s="41">
        <v>40919</v>
      </c>
      <c r="C14" t="s">
        <v>209</v>
      </c>
    </row>
    <row r="15" spans="1:7">
      <c r="A15" s="41">
        <v>40920</v>
      </c>
      <c r="C15" t="s">
        <v>210</v>
      </c>
    </row>
    <row r="16" spans="1:7">
      <c r="A16" s="41">
        <v>40921</v>
      </c>
      <c r="C16" t="s">
        <v>211</v>
      </c>
    </row>
    <row r="17" spans="1:3">
      <c r="A17" s="41">
        <v>40922</v>
      </c>
      <c r="C17" t="s">
        <v>212</v>
      </c>
    </row>
    <row r="18" spans="1:3">
      <c r="A18" s="41">
        <v>40923</v>
      </c>
      <c r="C18" t="s">
        <v>213</v>
      </c>
    </row>
    <row r="19" spans="1:3">
      <c r="A19" s="41">
        <v>40924</v>
      </c>
      <c r="C19" t="s">
        <v>214</v>
      </c>
    </row>
    <row r="20" spans="1:3">
      <c r="A20" s="41">
        <v>40925</v>
      </c>
      <c r="C20" t="s">
        <v>215</v>
      </c>
    </row>
    <row r="21" spans="1:3">
      <c r="A21" s="41">
        <v>40926</v>
      </c>
    </row>
    <row r="22" spans="1:3">
      <c r="A22" s="41">
        <v>40927</v>
      </c>
    </row>
    <row r="23" spans="1:3">
      <c r="A23" s="41">
        <v>40928</v>
      </c>
    </row>
    <row r="24" spans="1:3">
      <c r="A24" s="41">
        <v>40929</v>
      </c>
    </row>
    <row r="25" spans="1:3">
      <c r="A25" s="41">
        <v>40930</v>
      </c>
    </row>
    <row r="26" spans="1:3">
      <c r="A26" s="41">
        <v>40931</v>
      </c>
    </row>
    <row r="27" spans="1:3">
      <c r="A27" s="41">
        <v>40932</v>
      </c>
    </row>
    <row r="28" spans="1:3">
      <c r="A28" s="41">
        <v>40933</v>
      </c>
    </row>
    <row r="29" spans="1:3">
      <c r="A29" s="41">
        <v>40934</v>
      </c>
    </row>
    <row r="30" spans="1:3">
      <c r="A30" s="41">
        <v>40935</v>
      </c>
    </row>
    <row r="31" spans="1:3">
      <c r="A31" s="41">
        <v>40936</v>
      </c>
    </row>
    <row r="32" spans="1:3">
      <c r="A32" s="41">
        <v>40937</v>
      </c>
    </row>
    <row r="33" spans="1:1">
      <c r="A33" s="41">
        <v>40938</v>
      </c>
    </row>
    <row r="34" spans="1:1">
      <c r="A34" s="41">
        <v>40939</v>
      </c>
    </row>
    <row r="35" spans="1:1">
      <c r="A35" s="41">
        <v>40941</v>
      </c>
    </row>
    <row r="36" spans="1:1">
      <c r="A36" s="41">
        <v>40942</v>
      </c>
    </row>
    <row r="37" spans="1:1">
      <c r="A37" s="41">
        <v>40943</v>
      </c>
    </row>
    <row r="38" spans="1:1">
      <c r="A38" s="41">
        <v>40944</v>
      </c>
    </row>
    <row r="39" spans="1:1">
      <c r="A39" s="41">
        <v>40945</v>
      </c>
    </row>
    <row r="40" spans="1:1">
      <c r="A40" s="41">
        <v>40946</v>
      </c>
    </row>
    <row r="41" spans="1:1">
      <c r="A41" s="41">
        <v>40947</v>
      </c>
    </row>
    <row r="42" spans="1:1">
      <c r="A42" s="41">
        <v>40948</v>
      </c>
    </row>
    <row r="43" spans="1:1">
      <c r="A43" s="41">
        <v>40949</v>
      </c>
    </row>
    <row r="44" spans="1:1">
      <c r="A44" s="41">
        <v>40950</v>
      </c>
    </row>
    <row r="45" spans="1:1">
      <c r="A45" s="41">
        <v>40951</v>
      </c>
    </row>
    <row r="46" spans="1:1">
      <c r="A46" s="41">
        <v>40952</v>
      </c>
    </row>
    <row r="47" spans="1:1">
      <c r="A47" s="41">
        <v>40953</v>
      </c>
    </row>
    <row r="48" spans="1:1">
      <c r="A48" s="41">
        <v>40954</v>
      </c>
    </row>
    <row r="49" spans="1:1">
      <c r="A49" s="41">
        <v>40955</v>
      </c>
    </row>
    <row r="50" spans="1:1">
      <c r="A50" s="41">
        <v>40956</v>
      </c>
    </row>
    <row r="51" spans="1:1">
      <c r="A51" s="41">
        <v>40957</v>
      </c>
    </row>
    <row r="52" spans="1:1">
      <c r="A52" s="41">
        <v>40958</v>
      </c>
    </row>
    <row r="53" spans="1:1">
      <c r="A53" s="41">
        <v>40959</v>
      </c>
    </row>
    <row r="54" spans="1:1">
      <c r="A54" s="41">
        <v>40960</v>
      </c>
    </row>
    <row r="55" spans="1:1">
      <c r="A55" s="41">
        <v>40961</v>
      </c>
    </row>
    <row r="56" spans="1:1">
      <c r="A56" s="41">
        <v>40962</v>
      </c>
    </row>
    <row r="57" spans="1:1">
      <c r="A57" s="41">
        <v>40963</v>
      </c>
    </row>
    <row r="58" spans="1:1">
      <c r="A58" s="41">
        <v>40964</v>
      </c>
    </row>
    <row r="59" spans="1:1">
      <c r="A59" s="41">
        <v>40965</v>
      </c>
    </row>
    <row r="60" spans="1:1">
      <c r="A60" s="41">
        <v>40966</v>
      </c>
    </row>
    <row r="61" spans="1:1">
      <c r="A61" s="41">
        <v>40967</v>
      </c>
    </row>
    <row r="62" spans="1:1">
      <c r="A62" s="41">
        <v>40968</v>
      </c>
    </row>
    <row r="63" spans="1:1">
      <c r="A63" s="41">
        <v>40969</v>
      </c>
    </row>
    <row r="64" spans="1:1">
      <c r="A64" s="41">
        <v>40970</v>
      </c>
    </row>
    <row r="65" spans="1:1">
      <c r="A65" s="41">
        <v>40971</v>
      </c>
    </row>
    <row r="66" spans="1:1">
      <c r="A66" s="41">
        <v>40972</v>
      </c>
    </row>
    <row r="67" spans="1:1">
      <c r="A67" s="41">
        <v>40973</v>
      </c>
    </row>
    <row r="68" spans="1:1">
      <c r="A68" s="41">
        <v>40974</v>
      </c>
    </row>
    <row r="69" spans="1:1">
      <c r="A69" s="41">
        <v>40975</v>
      </c>
    </row>
    <row r="70" spans="1:1">
      <c r="A70" s="41">
        <v>40976</v>
      </c>
    </row>
    <row r="71" spans="1:1">
      <c r="A71" s="41">
        <v>40977</v>
      </c>
    </row>
    <row r="72" spans="1:1">
      <c r="A72" s="41">
        <v>40978</v>
      </c>
    </row>
    <row r="73" spans="1:1">
      <c r="A73" s="41">
        <v>40979</v>
      </c>
    </row>
    <row r="74" spans="1:1">
      <c r="A74" s="41">
        <v>40980</v>
      </c>
    </row>
    <row r="75" spans="1:1">
      <c r="A75" s="41">
        <v>40981</v>
      </c>
    </row>
    <row r="76" spans="1:1">
      <c r="A76" s="41">
        <v>40982</v>
      </c>
    </row>
    <row r="77" spans="1:1">
      <c r="A77" s="41">
        <v>40983</v>
      </c>
    </row>
    <row r="78" spans="1:1">
      <c r="A78" s="41">
        <v>40984</v>
      </c>
    </row>
    <row r="79" spans="1:1">
      <c r="A79" s="41">
        <v>40985</v>
      </c>
    </row>
    <row r="80" spans="1:1">
      <c r="A80" s="41">
        <v>40986</v>
      </c>
    </row>
    <row r="81" spans="1:1">
      <c r="A81" s="41">
        <v>40987</v>
      </c>
    </row>
    <row r="82" spans="1:1">
      <c r="A82" s="41">
        <v>40988</v>
      </c>
    </row>
    <row r="83" spans="1:1">
      <c r="A83" s="41">
        <v>40989</v>
      </c>
    </row>
    <row r="84" spans="1:1">
      <c r="A84" s="41">
        <v>40990</v>
      </c>
    </row>
    <row r="85" spans="1:1">
      <c r="A85" s="41">
        <v>40991</v>
      </c>
    </row>
    <row r="86" spans="1:1">
      <c r="A86" s="41">
        <v>40992</v>
      </c>
    </row>
    <row r="87" spans="1:1">
      <c r="A87" s="41">
        <v>40993</v>
      </c>
    </row>
    <row r="88" spans="1:1">
      <c r="A88" s="41">
        <v>40994</v>
      </c>
    </row>
    <row r="89" spans="1:1">
      <c r="A89" s="41">
        <v>40995</v>
      </c>
    </row>
    <row r="90" spans="1:1">
      <c r="A90" s="41">
        <v>40996</v>
      </c>
    </row>
    <row r="91" spans="1:1">
      <c r="A91" s="41">
        <v>40997</v>
      </c>
    </row>
    <row r="92" spans="1:1">
      <c r="A92" s="41">
        <v>40998</v>
      </c>
    </row>
    <row r="93" spans="1:1">
      <c r="A93" s="41">
        <v>40999</v>
      </c>
    </row>
    <row r="94" spans="1:1">
      <c r="A94" s="41">
        <v>41000</v>
      </c>
    </row>
    <row r="95" spans="1:1">
      <c r="A95" s="41">
        <v>41001</v>
      </c>
    </row>
    <row r="96" spans="1:1">
      <c r="A96" s="41">
        <v>41002</v>
      </c>
    </row>
    <row r="97" spans="1:1">
      <c r="A97" s="41">
        <v>41003</v>
      </c>
    </row>
    <row r="98" spans="1:1">
      <c r="A98" s="41">
        <v>41004</v>
      </c>
    </row>
    <row r="99" spans="1:1">
      <c r="A99" s="41">
        <v>41005</v>
      </c>
    </row>
    <row r="100" spans="1:1">
      <c r="A100" s="41">
        <v>41006</v>
      </c>
    </row>
    <row r="101" spans="1:1">
      <c r="A101" s="41">
        <v>41007</v>
      </c>
    </row>
    <row r="102" spans="1:1">
      <c r="A102" s="41">
        <v>41008</v>
      </c>
    </row>
    <row r="103" spans="1:1">
      <c r="A103" s="41">
        <v>41009</v>
      </c>
    </row>
    <row r="104" spans="1:1">
      <c r="A104" s="41">
        <v>41010</v>
      </c>
    </row>
    <row r="105" spans="1:1">
      <c r="A105" s="41">
        <v>41011</v>
      </c>
    </row>
    <row r="106" spans="1:1">
      <c r="A106" s="41">
        <v>41012</v>
      </c>
    </row>
    <row r="107" spans="1:1">
      <c r="A107" s="41">
        <v>41013</v>
      </c>
    </row>
    <row r="108" spans="1:1">
      <c r="A108" s="41">
        <v>41014</v>
      </c>
    </row>
    <row r="109" spans="1:1">
      <c r="A109" s="41">
        <v>41015</v>
      </c>
    </row>
    <row r="110" spans="1:1">
      <c r="A110" s="41">
        <v>41016</v>
      </c>
    </row>
    <row r="111" spans="1:1">
      <c r="A111" s="41">
        <v>41017</v>
      </c>
    </row>
    <row r="112" spans="1:1">
      <c r="A112" s="41">
        <v>41018</v>
      </c>
    </row>
    <row r="113" spans="1:1">
      <c r="A113" s="41">
        <v>41019</v>
      </c>
    </row>
    <row r="114" spans="1:1">
      <c r="A114" s="41">
        <v>41020</v>
      </c>
    </row>
    <row r="115" spans="1:1">
      <c r="A115" s="41">
        <v>41021</v>
      </c>
    </row>
    <row r="116" spans="1:1">
      <c r="A116" s="41">
        <v>41022</v>
      </c>
    </row>
    <row r="117" spans="1:1">
      <c r="A117" s="41">
        <v>41023</v>
      </c>
    </row>
    <row r="118" spans="1:1">
      <c r="A118" s="41">
        <v>41024</v>
      </c>
    </row>
    <row r="119" spans="1:1">
      <c r="A119" s="41">
        <v>41025</v>
      </c>
    </row>
    <row r="120" spans="1:1">
      <c r="A120" s="41">
        <v>41026</v>
      </c>
    </row>
    <row r="121" spans="1:1">
      <c r="A121" s="41">
        <v>41027</v>
      </c>
    </row>
    <row r="122" spans="1:1">
      <c r="A122" s="41">
        <v>41028</v>
      </c>
    </row>
    <row r="123" spans="1:1">
      <c r="A123" s="41">
        <v>41029</v>
      </c>
    </row>
    <row r="124" spans="1:1">
      <c r="A124" s="41">
        <v>41030</v>
      </c>
    </row>
    <row r="125" spans="1:1">
      <c r="A125" s="41">
        <v>41031</v>
      </c>
    </row>
    <row r="126" spans="1:1">
      <c r="A126" s="41">
        <v>41032</v>
      </c>
    </row>
    <row r="127" spans="1:1">
      <c r="A127" s="41">
        <v>41033</v>
      </c>
    </row>
    <row r="128" spans="1:1">
      <c r="A128" s="41">
        <v>41034</v>
      </c>
    </row>
    <row r="129" spans="1:1">
      <c r="A129" s="41">
        <v>41035</v>
      </c>
    </row>
    <row r="130" spans="1:1">
      <c r="A130" s="41">
        <v>41036</v>
      </c>
    </row>
    <row r="131" spans="1:1">
      <c r="A131" s="41">
        <v>41037</v>
      </c>
    </row>
    <row r="132" spans="1:1">
      <c r="A132" s="41">
        <v>41038</v>
      </c>
    </row>
    <row r="133" spans="1:1">
      <c r="A133" s="41">
        <v>41039</v>
      </c>
    </row>
    <row r="134" spans="1:1">
      <c r="A134" s="41">
        <v>41040</v>
      </c>
    </row>
    <row r="135" spans="1:1">
      <c r="A135" s="41">
        <v>41041</v>
      </c>
    </row>
    <row r="136" spans="1:1">
      <c r="A136" s="41">
        <v>41042</v>
      </c>
    </row>
    <row r="137" spans="1:1">
      <c r="A137" s="41">
        <v>41043</v>
      </c>
    </row>
    <row r="138" spans="1:1">
      <c r="A138" s="41">
        <v>41044</v>
      </c>
    </row>
    <row r="139" spans="1:1">
      <c r="A139" s="41">
        <v>41045</v>
      </c>
    </row>
    <row r="140" spans="1:1">
      <c r="A140" s="41">
        <v>41046</v>
      </c>
    </row>
    <row r="141" spans="1:1">
      <c r="A141" s="41">
        <v>41047</v>
      </c>
    </row>
    <row r="142" spans="1:1">
      <c r="A142" s="41">
        <v>41048</v>
      </c>
    </row>
    <row r="143" spans="1:1">
      <c r="A143" s="41">
        <v>41049</v>
      </c>
    </row>
    <row r="144" spans="1:1">
      <c r="A144" s="41">
        <v>41050</v>
      </c>
    </row>
    <row r="145" spans="1:1">
      <c r="A145" s="41">
        <v>41051</v>
      </c>
    </row>
    <row r="146" spans="1:1">
      <c r="A146" s="41">
        <v>41052</v>
      </c>
    </row>
    <row r="147" spans="1:1">
      <c r="A147" s="41">
        <v>41053</v>
      </c>
    </row>
    <row r="148" spans="1:1">
      <c r="A148" s="41">
        <v>41054</v>
      </c>
    </row>
    <row r="149" spans="1:1">
      <c r="A149" s="41">
        <v>41055</v>
      </c>
    </row>
    <row r="150" spans="1:1">
      <c r="A150" s="41">
        <v>41056</v>
      </c>
    </row>
    <row r="151" spans="1:1">
      <c r="A151" s="41">
        <v>41057</v>
      </c>
    </row>
    <row r="152" spans="1:1">
      <c r="A152" s="41">
        <v>41058</v>
      </c>
    </row>
    <row r="153" spans="1:1">
      <c r="A153" s="41">
        <v>41059</v>
      </c>
    </row>
    <row r="154" spans="1:1">
      <c r="A154" s="41">
        <v>41060</v>
      </c>
    </row>
    <row r="155" spans="1:1">
      <c r="A155" s="41">
        <v>41061</v>
      </c>
    </row>
    <row r="156" spans="1:1">
      <c r="A156" s="41">
        <v>41062</v>
      </c>
    </row>
    <row r="157" spans="1:1">
      <c r="A157" s="41">
        <v>41063</v>
      </c>
    </row>
    <row r="158" spans="1:1">
      <c r="A158" s="41">
        <v>41064</v>
      </c>
    </row>
    <row r="159" spans="1:1">
      <c r="A159" s="41">
        <v>41065</v>
      </c>
    </row>
    <row r="160" spans="1:1">
      <c r="A160" s="41">
        <v>41066</v>
      </c>
    </row>
    <row r="161" spans="1:1">
      <c r="A161" s="41">
        <v>41067</v>
      </c>
    </row>
    <row r="162" spans="1:1">
      <c r="A162" s="41">
        <v>41068</v>
      </c>
    </row>
    <row r="163" spans="1:1">
      <c r="A163" s="41">
        <v>41069</v>
      </c>
    </row>
    <row r="164" spans="1:1">
      <c r="A164" s="41">
        <v>41070</v>
      </c>
    </row>
    <row r="165" spans="1:1">
      <c r="A165" s="41">
        <v>41071</v>
      </c>
    </row>
    <row r="166" spans="1:1">
      <c r="A166" s="41">
        <v>41072</v>
      </c>
    </row>
    <row r="167" spans="1:1">
      <c r="A167" s="41">
        <v>41073</v>
      </c>
    </row>
    <row r="168" spans="1:1">
      <c r="A168" s="41">
        <v>41074</v>
      </c>
    </row>
    <row r="169" spans="1:1">
      <c r="A169" s="41">
        <v>41075</v>
      </c>
    </row>
    <row r="170" spans="1:1">
      <c r="A170" s="41">
        <v>41076</v>
      </c>
    </row>
    <row r="171" spans="1:1">
      <c r="A171" s="41">
        <v>41077</v>
      </c>
    </row>
    <row r="172" spans="1:1">
      <c r="A172" s="41">
        <v>41078</v>
      </c>
    </row>
    <row r="173" spans="1:1">
      <c r="A173" s="41">
        <v>41079</v>
      </c>
    </row>
    <row r="174" spans="1:1">
      <c r="A174" s="41">
        <v>41080</v>
      </c>
    </row>
    <row r="175" spans="1:1">
      <c r="A175" s="41">
        <v>41081</v>
      </c>
    </row>
    <row r="176" spans="1:1">
      <c r="A176" s="41">
        <v>41082</v>
      </c>
    </row>
    <row r="177" spans="1:1">
      <c r="A177" s="41">
        <v>41083</v>
      </c>
    </row>
    <row r="178" spans="1:1">
      <c r="A178" s="41">
        <v>41084</v>
      </c>
    </row>
    <row r="179" spans="1:1">
      <c r="A179" s="41">
        <v>41085</v>
      </c>
    </row>
    <row r="180" spans="1:1">
      <c r="A180" s="41">
        <v>41086</v>
      </c>
    </row>
    <row r="181" spans="1:1">
      <c r="A181" s="41">
        <v>41087</v>
      </c>
    </row>
    <row r="182" spans="1:1">
      <c r="A182" s="41">
        <v>41088</v>
      </c>
    </row>
    <row r="183" spans="1:1">
      <c r="A183" s="41">
        <v>41089</v>
      </c>
    </row>
    <row r="184" spans="1:1">
      <c r="A184" s="41">
        <v>41090</v>
      </c>
    </row>
    <row r="185" spans="1:1">
      <c r="A185" s="41">
        <v>41091</v>
      </c>
    </row>
    <row r="186" spans="1:1">
      <c r="A186" s="41">
        <v>41092</v>
      </c>
    </row>
    <row r="187" spans="1:1">
      <c r="A187" s="41">
        <v>41093</v>
      </c>
    </row>
    <row r="188" spans="1:1">
      <c r="A188" s="41">
        <v>41094</v>
      </c>
    </row>
    <row r="189" spans="1:1">
      <c r="A189" s="41">
        <v>41095</v>
      </c>
    </row>
    <row r="190" spans="1:1">
      <c r="A190" s="41">
        <v>41096</v>
      </c>
    </row>
    <row r="191" spans="1:1">
      <c r="A191" s="41">
        <v>41097</v>
      </c>
    </row>
    <row r="192" spans="1:1">
      <c r="A192" s="41">
        <v>41098</v>
      </c>
    </row>
    <row r="193" spans="1:1">
      <c r="A193" s="41">
        <v>41099</v>
      </c>
    </row>
    <row r="194" spans="1:1">
      <c r="A194" s="41">
        <v>41100</v>
      </c>
    </row>
    <row r="195" spans="1:1">
      <c r="A195" s="41">
        <v>41101</v>
      </c>
    </row>
    <row r="196" spans="1:1">
      <c r="A196" s="41">
        <v>41102</v>
      </c>
    </row>
    <row r="197" spans="1:1">
      <c r="A197" s="41">
        <v>41103</v>
      </c>
    </row>
    <row r="198" spans="1:1">
      <c r="A198" s="41">
        <v>41104</v>
      </c>
    </row>
    <row r="199" spans="1:1">
      <c r="A199" s="41">
        <v>41105</v>
      </c>
    </row>
    <row r="200" spans="1:1">
      <c r="A200" s="41">
        <v>41106</v>
      </c>
    </row>
    <row r="201" spans="1:1">
      <c r="A201" s="41">
        <v>41107</v>
      </c>
    </row>
    <row r="202" spans="1:1">
      <c r="A202" s="41">
        <v>41108</v>
      </c>
    </row>
    <row r="203" spans="1:1">
      <c r="A203" s="41">
        <v>41109</v>
      </c>
    </row>
    <row r="204" spans="1:1">
      <c r="A204" s="41">
        <v>41110</v>
      </c>
    </row>
    <row r="205" spans="1:1">
      <c r="A205" s="41">
        <v>41111</v>
      </c>
    </row>
    <row r="206" spans="1:1">
      <c r="A206" s="41">
        <v>41112</v>
      </c>
    </row>
    <row r="207" spans="1:1">
      <c r="A207" s="41">
        <v>41113</v>
      </c>
    </row>
    <row r="208" spans="1:1">
      <c r="A208" s="41">
        <v>41114</v>
      </c>
    </row>
    <row r="209" spans="1:1">
      <c r="A209" s="41">
        <v>41115</v>
      </c>
    </row>
    <row r="210" spans="1:1">
      <c r="A210" s="41">
        <v>41116</v>
      </c>
    </row>
    <row r="211" spans="1:1">
      <c r="A211" s="41">
        <v>41117</v>
      </c>
    </row>
    <row r="212" spans="1:1">
      <c r="A212" s="41">
        <v>41118</v>
      </c>
    </row>
    <row r="213" spans="1:1">
      <c r="A213" s="41">
        <v>41119</v>
      </c>
    </row>
    <row r="214" spans="1:1">
      <c r="A214" s="41">
        <v>41120</v>
      </c>
    </row>
    <row r="215" spans="1:1">
      <c r="A215" s="41">
        <v>41121</v>
      </c>
    </row>
    <row r="216" spans="1:1">
      <c r="A216" s="41">
        <v>41122</v>
      </c>
    </row>
    <row r="217" spans="1:1">
      <c r="A217" s="41">
        <v>41123</v>
      </c>
    </row>
    <row r="218" spans="1:1">
      <c r="A218" s="41">
        <v>41124</v>
      </c>
    </row>
    <row r="219" spans="1:1">
      <c r="A219" s="41">
        <v>41125</v>
      </c>
    </row>
    <row r="220" spans="1:1">
      <c r="A220" s="41">
        <v>41126</v>
      </c>
    </row>
    <row r="221" spans="1:1">
      <c r="A221" s="41">
        <v>41127</v>
      </c>
    </row>
    <row r="222" spans="1:1">
      <c r="A222" s="41">
        <v>41128</v>
      </c>
    </row>
    <row r="223" spans="1:1">
      <c r="A223" s="41">
        <v>41129</v>
      </c>
    </row>
    <row r="224" spans="1:1">
      <c r="A224" s="41">
        <v>41130</v>
      </c>
    </row>
    <row r="225" spans="1:1">
      <c r="A225" s="41">
        <v>41131</v>
      </c>
    </row>
    <row r="226" spans="1:1">
      <c r="A226" s="41">
        <v>41132</v>
      </c>
    </row>
    <row r="227" spans="1:1">
      <c r="A227" s="41">
        <v>41133</v>
      </c>
    </row>
    <row r="228" spans="1:1">
      <c r="A228" s="41">
        <v>41134</v>
      </c>
    </row>
    <row r="229" spans="1:1">
      <c r="A229" s="41">
        <v>41135</v>
      </c>
    </row>
    <row r="230" spans="1:1">
      <c r="A230" s="41">
        <v>41136</v>
      </c>
    </row>
    <row r="231" spans="1:1">
      <c r="A231" s="41">
        <v>41137</v>
      </c>
    </row>
    <row r="232" spans="1:1">
      <c r="A232" s="41">
        <v>41138</v>
      </c>
    </row>
    <row r="233" spans="1:1">
      <c r="A233" s="41">
        <v>41139</v>
      </c>
    </row>
    <row r="234" spans="1:1">
      <c r="A234" s="41">
        <v>41140</v>
      </c>
    </row>
    <row r="235" spans="1:1">
      <c r="A235" s="41">
        <v>41141</v>
      </c>
    </row>
    <row r="236" spans="1:1">
      <c r="A236" s="41">
        <v>41142</v>
      </c>
    </row>
    <row r="237" spans="1:1">
      <c r="A237" s="41">
        <v>41143</v>
      </c>
    </row>
    <row r="238" spans="1:1">
      <c r="A238" s="41">
        <v>41144</v>
      </c>
    </row>
    <row r="239" spans="1:1">
      <c r="A239" s="41">
        <v>41145</v>
      </c>
    </row>
    <row r="240" spans="1:1">
      <c r="A240" s="41">
        <v>41146</v>
      </c>
    </row>
    <row r="241" spans="1:1">
      <c r="A241" s="41">
        <v>41147</v>
      </c>
    </row>
    <row r="242" spans="1:1">
      <c r="A242" s="41">
        <v>41148</v>
      </c>
    </row>
    <row r="243" spans="1:1">
      <c r="A243" s="41">
        <v>41149</v>
      </c>
    </row>
    <row r="244" spans="1:1">
      <c r="A244" s="41">
        <v>41150</v>
      </c>
    </row>
    <row r="245" spans="1:1">
      <c r="A245" s="41">
        <v>41151</v>
      </c>
    </row>
    <row r="246" spans="1:1">
      <c r="A246" s="41">
        <v>41152</v>
      </c>
    </row>
    <row r="247" spans="1:1">
      <c r="A247" s="41">
        <v>41153</v>
      </c>
    </row>
    <row r="248" spans="1:1">
      <c r="A248" s="41">
        <v>41154</v>
      </c>
    </row>
    <row r="249" spans="1:1">
      <c r="A249" s="41">
        <v>41155</v>
      </c>
    </row>
    <row r="250" spans="1:1">
      <c r="A250" s="41">
        <v>41156</v>
      </c>
    </row>
    <row r="251" spans="1:1">
      <c r="A251" s="41">
        <v>41157</v>
      </c>
    </row>
    <row r="252" spans="1:1">
      <c r="A252" s="41">
        <v>41158</v>
      </c>
    </row>
    <row r="253" spans="1:1">
      <c r="A253" s="41">
        <v>41159</v>
      </c>
    </row>
    <row r="254" spans="1:1">
      <c r="A254" s="41">
        <v>41160</v>
      </c>
    </row>
    <row r="255" spans="1:1">
      <c r="A255" s="41">
        <v>41161</v>
      </c>
    </row>
    <row r="256" spans="1:1">
      <c r="A256" s="41">
        <v>41162</v>
      </c>
    </row>
    <row r="257" spans="1:1">
      <c r="A257" s="41">
        <v>41163</v>
      </c>
    </row>
    <row r="258" spans="1:1">
      <c r="A258" s="41">
        <v>41164</v>
      </c>
    </row>
    <row r="259" spans="1:1">
      <c r="A259" s="41">
        <v>41165</v>
      </c>
    </row>
    <row r="260" spans="1:1">
      <c r="A260" s="41">
        <v>41166</v>
      </c>
    </row>
    <row r="261" spans="1:1">
      <c r="A261" s="41">
        <v>41167</v>
      </c>
    </row>
    <row r="262" spans="1:1">
      <c r="A262" s="41">
        <v>41168</v>
      </c>
    </row>
    <row r="263" spans="1:1">
      <c r="A263" s="41">
        <v>41169</v>
      </c>
    </row>
    <row r="264" spans="1:1">
      <c r="A264" s="41">
        <v>41170</v>
      </c>
    </row>
    <row r="265" spans="1:1">
      <c r="A265" s="41">
        <v>41171</v>
      </c>
    </row>
    <row r="266" spans="1:1">
      <c r="A266" s="41">
        <v>41172</v>
      </c>
    </row>
    <row r="267" spans="1:1">
      <c r="A267" s="41">
        <v>41173</v>
      </c>
    </row>
    <row r="268" spans="1:1">
      <c r="A268" s="41">
        <v>41174</v>
      </c>
    </row>
    <row r="269" spans="1:1">
      <c r="A269" s="41">
        <v>41175</v>
      </c>
    </row>
    <row r="270" spans="1:1">
      <c r="A270" s="41">
        <v>41176</v>
      </c>
    </row>
    <row r="271" spans="1:1">
      <c r="A271" s="41">
        <v>41177</v>
      </c>
    </row>
    <row r="272" spans="1:1">
      <c r="A272" s="41">
        <v>41178</v>
      </c>
    </row>
    <row r="273" spans="1:1">
      <c r="A273" s="41">
        <v>41179</v>
      </c>
    </row>
    <row r="274" spans="1:1">
      <c r="A274" s="41">
        <v>41180</v>
      </c>
    </row>
    <row r="275" spans="1:1">
      <c r="A275" s="41">
        <v>41181</v>
      </c>
    </row>
    <row r="276" spans="1:1">
      <c r="A276" s="41">
        <v>41182</v>
      </c>
    </row>
    <row r="277" spans="1:1">
      <c r="A277" s="41">
        <v>41183</v>
      </c>
    </row>
    <row r="278" spans="1:1">
      <c r="A278" s="41">
        <v>41184</v>
      </c>
    </row>
    <row r="279" spans="1:1">
      <c r="A279" s="41">
        <v>41185</v>
      </c>
    </row>
    <row r="280" spans="1:1">
      <c r="A280" s="41">
        <v>41186</v>
      </c>
    </row>
    <row r="281" spans="1:1">
      <c r="A281" s="41">
        <v>41187</v>
      </c>
    </row>
    <row r="282" spans="1:1">
      <c r="A282" s="41">
        <v>41188</v>
      </c>
    </row>
    <row r="283" spans="1:1">
      <c r="A283" s="41">
        <v>41189</v>
      </c>
    </row>
    <row r="284" spans="1:1">
      <c r="A284" s="41">
        <v>41190</v>
      </c>
    </row>
    <row r="285" spans="1:1">
      <c r="A285" s="41">
        <v>41191</v>
      </c>
    </row>
    <row r="286" spans="1:1">
      <c r="A286" s="41">
        <v>41192</v>
      </c>
    </row>
    <row r="287" spans="1:1">
      <c r="A287" s="41">
        <v>41193</v>
      </c>
    </row>
    <row r="288" spans="1:1">
      <c r="A288" s="41">
        <v>41194</v>
      </c>
    </row>
    <row r="289" spans="1:1">
      <c r="A289" s="41">
        <v>41195</v>
      </c>
    </row>
    <row r="290" spans="1:1">
      <c r="A290" s="41">
        <v>41196</v>
      </c>
    </row>
    <row r="291" spans="1:1">
      <c r="A291" s="41">
        <v>41197</v>
      </c>
    </row>
    <row r="292" spans="1:1">
      <c r="A292" s="41">
        <v>41198</v>
      </c>
    </row>
    <row r="293" spans="1:1">
      <c r="A293" s="41">
        <v>41199</v>
      </c>
    </row>
    <row r="294" spans="1:1">
      <c r="A294" s="41">
        <v>41200</v>
      </c>
    </row>
    <row r="295" spans="1:1">
      <c r="A295" s="41">
        <v>41201</v>
      </c>
    </row>
    <row r="296" spans="1:1">
      <c r="A296" s="41">
        <v>41202</v>
      </c>
    </row>
    <row r="297" spans="1:1">
      <c r="A297" s="41">
        <v>41203</v>
      </c>
    </row>
    <row r="298" spans="1:1">
      <c r="A298" s="41">
        <v>41204</v>
      </c>
    </row>
    <row r="299" spans="1:1">
      <c r="A299" s="41">
        <v>41205</v>
      </c>
    </row>
    <row r="300" spans="1:1">
      <c r="A300" s="41">
        <v>41206</v>
      </c>
    </row>
    <row r="301" spans="1:1">
      <c r="A301" s="41">
        <v>41207</v>
      </c>
    </row>
    <row r="302" spans="1:1">
      <c r="A302" s="41">
        <v>41208</v>
      </c>
    </row>
    <row r="303" spans="1:1">
      <c r="A303" s="41">
        <v>41209</v>
      </c>
    </row>
    <row r="304" spans="1:1">
      <c r="A304" s="41">
        <v>41210</v>
      </c>
    </row>
    <row r="305" spans="1:1">
      <c r="A305" s="41">
        <v>41211</v>
      </c>
    </row>
    <row r="306" spans="1:1">
      <c r="A306" s="41">
        <v>41212</v>
      </c>
    </row>
    <row r="307" spans="1:1">
      <c r="A307" s="41">
        <v>41213</v>
      </c>
    </row>
    <row r="308" spans="1:1">
      <c r="A308" s="41">
        <v>41214</v>
      </c>
    </row>
    <row r="309" spans="1:1">
      <c r="A309" s="41">
        <v>41215</v>
      </c>
    </row>
    <row r="310" spans="1:1">
      <c r="A310" s="41">
        <v>41216</v>
      </c>
    </row>
    <row r="311" spans="1:1">
      <c r="A311" s="41">
        <v>41217</v>
      </c>
    </row>
    <row r="312" spans="1:1">
      <c r="A312" s="41">
        <v>41218</v>
      </c>
    </row>
    <row r="313" spans="1:1">
      <c r="A313" s="41">
        <v>41219</v>
      </c>
    </row>
    <row r="314" spans="1:1">
      <c r="A314" s="41">
        <v>41220</v>
      </c>
    </row>
    <row r="315" spans="1:1">
      <c r="A315" s="41">
        <v>41221</v>
      </c>
    </row>
    <row r="316" spans="1:1">
      <c r="A316" s="41">
        <v>41222</v>
      </c>
    </row>
    <row r="317" spans="1:1">
      <c r="A317" s="41">
        <v>41223</v>
      </c>
    </row>
    <row r="318" spans="1:1">
      <c r="A318" s="41">
        <v>41224</v>
      </c>
    </row>
    <row r="319" spans="1:1">
      <c r="A319" s="41">
        <v>41225</v>
      </c>
    </row>
    <row r="320" spans="1:1">
      <c r="A320" s="41">
        <v>41226</v>
      </c>
    </row>
    <row r="321" spans="1:1">
      <c r="A321" s="41">
        <v>41227</v>
      </c>
    </row>
    <row r="322" spans="1:1">
      <c r="A322" s="41">
        <v>41228</v>
      </c>
    </row>
    <row r="323" spans="1:1">
      <c r="A323" s="41">
        <v>41229</v>
      </c>
    </row>
    <row r="324" spans="1:1">
      <c r="A324" s="41">
        <v>41230</v>
      </c>
    </row>
    <row r="325" spans="1:1">
      <c r="A325" s="41">
        <v>41231</v>
      </c>
    </row>
    <row r="326" spans="1:1">
      <c r="A326" s="41">
        <v>41232</v>
      </c>
    </row>
    <row r="327" spans="1:1">
      <c r="A327" s="41">
        <v>41233</v>
      </c>
    </row>
    <row r="328" spans="1:1">
      <c r="A328" s="41">
        <v>41234</v>
      </c>
    </row>
    <row r="329" spans="1:1">
      <c r="A329" s="41">
        <v>41235</v>
      </c>
    </row>
    <row r="330" spans="1:1">
      <c r="A330" s="41">
        <v>41236</v>
      </c>
    </row>
    <row r="331" spans="1:1">
      <c r="A331" s="41">
        <v>41237</v>
      </c>
    </row>
    <row r="332" spans="1:1">
      <c r="A332" s="41">
        <v>41238</v>
      </c>
    </row>
    <row r="333" spans="1:1">
      <c r="A333" s="41">
        <v>41239</v>
      </c>
    </row>
    <row r="334" spans="1:1">
      <c r="A334" s="41">
        <v>41240</v>
      </c>
    </row>
    <row r="335" spans="1:1">
      <c r="A335" s="41">
        <v>41241</v>
      </c>
    </row>
    <row r="336" spans="1:1">
      <c r="A336" s="41">
        <v>41242</v>
      </c>
    </row>
    <row r="337" spans="1:1">
      <c r="A337" s="41">
        <v>41243</v>
      </c>
    </row>
    <row r="338" spans="1:1">
      <c r="A338" s="41">
        <v>41244</v>
      </c>
    </row>
    <row r="339" spans="1:1">
      <c r="A339" s="41">
        <v>41245</v>
      </c>
    </row>
    <row r="340" spans="1:1">
      <c r="A340" s="41">
        <v>41246</v>
      </c>
    </row>
    <row r="341" spans="1:1">
      <c r="A341" s="41">
        <v>41247</v>
      </c>
    </row>
    <row r="342" spans="1:1">
      <c r="A342" s="41">
        <v>41248</v>
      </c>
    </row>
    <row r="343" spans="1:1">
      <c r="A343" s="41">
        <v>41249</v>
      </c>
    </row>
    <row r="344" spans="1:1">
      <c r="A344" s="41">
        <v>41250</v>
      </c>
    </row>
    <row r="345" spans="1:1">
      <c r="A345" s="41">
        <v>41251</v>
      </c>
    </row>
    <row r="346" spans="1:1">
      <c r="A346" s="41">
        <v>41252</v>
      </c>
    </row>
    <row r="347" spans="1:1">
      <c r="A347" s="41">
        <v>41253</v>
      </c>
    </row>
    <row r="348" spans="1:1">
      <c r="A348" s="41">
        <v>41254</v>
      </c>
    </row>
    <row r="349" spans="1:1">
      <c r="A349" s="41">
        <v>41255</v>
      </c>
    </row>
    <row r="350" spans="1:1">
      <c r="A350" s="41">
        <v>41256</v>
      </c>
    </row>
    <row r="351" spans="1:1">
      <c r="A351" s="41">
        <v>41257</v>
      </c>
    </row>
    <row r="352" spans="1:1">
      <c r="A352" s="41">
        <v>41258</v>
      </c>
    </row>
    <row r="353" spans="1:1">
      <c r="A353" s="41">
        <v>41259</v>
      </c>
    </row>
    <row r="354" spans="1:1">
      <c r="A354" s="41">
        <v>41260</v>
      </c>
    </row>
    <row r="355" spans="1:1">
      <c r="A355" s="41">
        <v>41261</v>
      </c>
    </row>
    <row r="356" spans="1:1">
      <c r="A356" s="41">
        <v>41262</v>
      </c>
    </row>
    <row r="357" spans="1:1">
      <c r="A357" s="41">
        <v>41263</v>
      </c>
    </row>
    <row r="358" spans="1:1">
      <c r="A358" s="41">
        <v>41264</v>
      </c>
    </row>
    <row r="359" spans="1:1">
      <c r="A359" s="41">
        <v>41265</v>
      </c>
    </row>
    <row r="360" spans="1:1">
      <c r="A360" s="41">
        <v>41266</v>
      </c>
    </row>
    <row r="361" spans="1:1">
      <c r="A361" s="41">
        <v>41267</v>
      </c>
    </row>
    <row r="362" spans="1:1">
      <c r="A362" s="41">
        <v>41268</v>
      </c>
    </row>
    <row r="363" spans="1:1">
      <c r="A363" s="41">
        <v>41269</v>
      </c>
    </row>
    <row r="364" spans="1:1">
      <c r="A364" s="41">
        <v>41270</v>
      </c>
    </row>
    <row r="365" spans="1:1">
      <c r="A365" s="41">
        <v>41271</v>
      </c>
    </row>
    <row r="366" spans="1:1">
      <c r="A366" s="41">
        <v>41272</v>
      </c>
    </row>
    <row r="367" spans="1:1">
      <c r="A367" s="41">
        <v>41273</v>
      </c>
    </row>
    <row r="368" spans="1:1">
      <c r="A368" s="41">
        <v>41274</v>
      </c>
    </row>
    <row r="369" spans="1:1">
      <c r="A369" s="41">
        <v>41275</v>
      </c>
    </row>
    <row r="370" spans="1:1">
      <c r="A370" s="41">
        <v>41276</v>
      </c>
    </row>
    <row r="371" spans="1:1">
      <c r="A371" s="41">
        <v>41277</v>
      </c>
    </row>
    <row r="372" spans="1:1">
      <c r="A372" s="41">
        <v>41278</v>
      </c>
    </row>
    <row r="373" spans="1:1">
      <c r="A373" s="41">
        <v>41279</v>
      </c>
    </row>
    <row r="374" spans="1:1">
      <c r="A374" s="41">
        <v>41280</v>
      </c>
    </row>
    <row r="375" spans="1:1">
      <c r="A375" s="41">
        <v>41281</v>
      </c>
    </row>
    <row r="376" spans="1:1">
      <c r="A376" s="41">
        <v>41282</v>
      </c>
    </row>
    <row r="377" spans="1:1">
      <c r="A377" s="41">
        <v>41283</v>
      </c>
    </row>
    <row r="378" spans="1:1">
      <c r="A378" s="41">
        <v>41284</v>
      </c>
    </row>
    <row r="379" spans="1:1">
      <c r="A379" s="41">
        <v>41285</v>
      </c>
    </row>
    <row r="380" spans="1:1">
      <c r="A380" s="41">
        <v>41286</v>
      </c>
    </row>
    <row r="381" spans="1:1">
      <c r="A381" s="41">
        <v>41287</v>
      </c>
    </row>
    <row r="382" spans="1:1">
      <c r="A382" s="41">
        <v>41288</v>
      </c>
    </row>
    <row r="383" spans="1:1">
      <c r="A383" s="41">
        <v>41289</v>
      </c>
    </row>
    <row r="384" spans="1:1">
      <c r="A384" s="41">
        <v>41290</v>
      </c>
    </row>
    <row r="385" spans="1:1">
      <c r="A385" s="41">
        <v>41291</v>
      </c>
    </row>
    <row r="386" spans="1:1">
      <c r="A386" s="41">
        <v>41292</v>
      </c>
    </row>
    <row r="387" spans="1:1">
      <c r="A387" s="41">
        <v>41293</v>
      </c>
    </row>
    <row r="388" spans="1:1">
      <c r="A388" s="41">
        <v>41294</v>
      </c>
    </row>
    <row r="389" spans="1:1">
      <c r="A389" s="41">
        <v>41295</v>
      </c>
    </row>
    <row r="390" spans="1:1">
      <c r="A390" s="41">
        <v>41296</v>
      </c>
    </row>
    <row r="391" spans="1:1">
      <c r="A391" s="41">
        <v>41297</v>
      </c>
    </row>
    <row r="392" spans="1:1">
      <c r="A392" s="41">
        <v>41298</v>
      </c>
    </row>
    <row r="393" spans="1:1">
      <c r="A393" s="41">
        <v>41299</v>
      </c>
    </row>
    <row r="394" spans="1:1">
      <c r="A394" s="41">
        <v>41300</v>
      </c>
    </row>
    <row r="395" spans="1:1">
      <c r="A395" s="41">
        <v>41301</v>
      </c>
    </row>
    <row r="396" spans="1:1">
      <c r="A396" s="41">
        <v>41302</v>
      </c>
    </row>
    <row r="397" spans="1:1">
      <c r="A397" s="41">
        <v>41303</v>
      </c>
    </row>
    <row r="398" spans="1:1">
      <c r="A398" s="41">
        <v>41304</v>
      </c>
    </row>
    <row r="399" spans="1:1">
      <c r="A399" s="41">
        <v>41305</v>
      </c>
    </row>
    <row r="400" spans="1:1">
      <c r="A400" s="41">
        <v>41306</v>
      </c>
    </row>
    <row r="401" spans="1:1">
      <c r="A401" s="41">
        <v>41307</v>
      </c>
    </row>
    <row r="402" spans="1:1">
      <c r="A402" s="41">
        <v>41308</v>
      </c>
    </row>
    <row r="403" spans="1:1">
      <c r="A403" s="41">
        <v>41309</v>
      </c>
    </row>
    <row r="404" spans="1:1">
      <c r="A404" s="41">
        <v>41310</v>
      </c>
    </row>
    <row r="405" spans="1:1">
      <c r="A405" s="41">
        <v>41311</v>
      </c>
    </row>
    <row r="406" spans="1:1">
      <c r="A406" s="41">
        <v>41312</v>
      </c>
    </row>
    <row r="407" spans="1:1">
      <c r="A407" s="41">
        <v>41313</v>
      </c>
    </row>
    <row r="408" spans="1:1">
      <c r="A408" s="41">
        <v>41314</v>
      </c>
    </row>
    <row r="409" spans="1:1">
      <c r="A409" s="41">
        <v>41315</v>
      </c>
    </row>
    <row r="410" spans="1:1">
      <c r="A410" s="41">
        <v>41316</v>
      </c>
    </row>
    <row r="411" spans="1:1">
      <c r="A411" s="41">
        <v>41317</v>
      </c>
    </row>
    <row r="412" spans="1:1">
      <c r="A412" s="41">
        <v>41318</v>
      </c>
    </row>
    <row r="413" spans="1:1">
      <c r="A413" s="41">
        <v>41319</v>
      </c>
    </row>
    <row r="414" spans="1:1">
      <c r="A414" s="41">
        <v>41320</v>
      </c>
    </row>
    <row r="415" spans="1:1">
      <c r="A415" s="41">
        <v>41321</v>
      </c>
    </row>
    <row r="416" spans="1:1">
      <c r="A416" s="41">
        <v>41322</v>
      </c>
    </row>
    <row r="417" spans="1:1">
      <c r="A417" s="41">
        <v>41323</v>
      </c>
    </row>
    <row r="418" spans="1:1">
      <c r="A418" s="41">
        <v>41324</v>
      </c>
    </row>
    <row r="419" spans="1:1">
      <c r="A419" s="41">
        <v>41325</v>
      </c>
    </row>
    <row r="420" spans="1:1">
      <c r="A420" s="41">
        <v>41326</v>
      </c>
    </row>
    <row r="421" spans="1:1">
      <c r="A421" s="41">
        <v>41327</v>
      </c>
    </row>
    <row r="422" spans="1:1">
      <c r="A422" s="41">
        <v>41328</v>
      </c>
    </row>
    <row r="423" spans="1:1">
      <c r="A423" s="41">
        <v>41329</v>
      </c>
    </row>
    <row r="424" spans="1:1">
      <c r="A424" s="41">
        <v>41330</v>
      </c>
    </row>
    <row r="425" spans="1:1">
      <c r="A425" s="41">
        <v>41331</v>
      </c>
    </row>
    <row r="426" spans="1:1">
      <c r="A426" s="41">
        <v>41332</v>
      </c>
    </row>
    <row r="427" spans="1:1">
      <c r="A427" s="41">
        <v>41333</v>
      </c>
    </row>
    <row r="428" spans="1:1">
      <c r="A428" s="41">
        <v>41334</v>
      </c>
    </row>
    <row r="429" spans="1:1">
      <c r="A429" s="41">
        <v>41335</v>
      </c>
    </row>
    <row r="430" spans="1:1">
      <c r="A430" s="41">
        <v>41336</v>
      </c>
    </row>
    <row r="431" spans="1:1">
      <c r="A431" s="41">
        <v>41337</v>
      </c>
    </row>
    <row r="432" spans="1:1">
      <c r="A432" s="41">
        <v>41338</v>
      </c>
    </row>
    <row r="433" spans="1:1">
      <c r="A433" s="41">
        <v>41339</v>
      </c>
    </row>
    <row r="434" spans="1:1">
      <c r="A434" s="41">
        <v>41340</v>
      </c>
    </row>
    <row r="435" spans="1:1">
      <c r="A435" s="41">
        <v>41341</v>
      </c>
    </row>
    <row r="436" spans="1:1">
      <c r="A436" s="41">
        <v>41342</v>
      </c>
    </row>
    <row r="437" spans="1:1">
      <c r="A437" s="41">
        <v>41343</v>
      </c>
    </row>
    <row r="438" spans="1:1">
      <c r="A438" s="41">
        <v>41344</v>
      </c>
    </row>
    <row r="439" spans="1:1">
      <c r="A439" s="41">
        <v>41345</v>
      </c>
    </row>
    <row r="440" spans="1:1">
      <c r="A440" s="41">
        <v>41346</v>
      </c>
    </row>
    <row r="441" spans="1:1">
      <c r="A441" s="41">
        <v>41347</v>
      </c>
    </row>
    <row r="442" spans="1:1">
      <c r="A442" s="41">
        <v>41348</v>
      </c>
    </row>
    <row r="443" spans="1:1">
      <c r="A443" s="41">
        <v>41349</v>
      </c>
    </row>
    <row r="444" spans="1:1">
      <c r="A444" s="41">
        <v>41350</v>
      </c>
    </row>
    <row r="445" spans="1:1">
      <c r="A445" s="41">
        <v>41351</v>
      </c>
    </row>
    <row r="446" spans="1:1">
      <c r="A446" s="41">
        <v>41352</v>
      </c>
    </row>
    <row r="447" spans="1:1">
      <c r="A447" s="41">
        <v>41353</v>
      </c>
    </row>
    <row r="448" spans="1:1">
      <c r="A448" s="41">
        <v>41354</v>
      </c>
    </row>
    <row r="449" spans="1:1">
      <c r="A449" s="41">
        <v>41355</v>
      </c>
    </row>
    <row r="450" spans="1:1">
      <c r="A450" s="41">
        <v>41356</v>
      </c>
    </row>
    <row r="451" spans="1:1">
      <c r="A451" s="41">
        <v>41357</v>
      </c>
    </row>
    <row r="452" spans="1:1">
      <c r="A452" s="41">
        <v>41358</v>
      </c>
    </row>
    <row r="453" spans="1:1">
      <c r="A453" s="41">
        <v>41359</v>
      </c>
    </row>
    <row r="454" spans="1:1">
      <c r="A454" s="41">
        <v>41360</v>
      </c>
    </row>
    <row r="455" spans="1:1">
      <c r="A455" s="41">
        <v>41361</v>
      </c>
    </row>
    <row r="456" spans="1:1">
      <c r="A456" s="41">
        <v>41362</v>
      </c>
    </row>
    <row r="457" spans="1:1">
      <c r="A457" s="41">
        <v>41363</v>
      </c>
    </row>
    <row r="458" spans="1:1">
      <c r="A458" s="41">
        <v>41364</v>
      </c>
    </row>
    <row r="459" spans="1:1">
      <c r="A459" s="41">
        <v>41365</v>
      </c>
    </row>
    <row r="460" spans="1:1">
      <c r="A460" s="41">
        <v>41366</v>
      </c>
    </row>
    <row r="461" spans="1:1">
      <c r="A461" s="41">
        <v>41367</v>
      </c>
    </row>
    <row r="462" spans="1:1">
      <c r="A462" s="41">
        <v>41368</v>
      </c>
    </row>
    <row r="463" spans="1:1">
      <c r="A463" s="41">
        <v>41369</v>
      </c>
    </row>
    <row r="464" spans="1:1">
      <c r="A464" s="41">
        <v>41370</v>
      </c>
    </row>
    <row r="465" spans="1:1">
      <c r="A465" s="41">
        <v>41371</v>
      </c>
    </row>
    <row r="466" spans="1:1">
      <c r="A466" s="41">
        <v>41372</v>
      </c>
    </row>
    <row r="467" spans="1:1">
      <c r="A467" s="41">
        <v>41373</v>
      </c>
    </row>
    <row r="468" spans="1:1">
      <c r="A468" s="41">
        <v>41374</v>
      </c>
    </row>
    <row r="469" spans="1:1">
      <c r="A469" s="41">
        <v>41375</v>
      </c>
    </row>
    <row r="470" spans="1:1">
      <c r="A470" s="41">
        <v>41376</v>
      </c>
    </row>
    <row r="471" spans="1:1">
      <c r="A471" s="41">
        <v>41377</v>
      </c>
    </row>
    <row r="472" spans="1:1">
      <c r="A472" s="41">
        <v>41378</v>
      </c>
    </row>
    <row r="473" spans="1:1">
      <c r="A473" s="41">
        <v>41379</v>
      </c>
    </row>
    <row r="474" spans="1:1">
      <c r="A474" s="41">
        <v>41380</v>
      </c>
    </row>
    <row r="475" spans="1:1">
      <c r="A475" s="41">
        <v>41381</v>
      </c>
    </row>
    <row r="476" spans="1:1">
      <c r="A476" s="41">
        <v>41382</v>
      </c>
    </row>
    <row r="477" spans="1:1">
      <c r="A477" s="41">
        <v>41383</v>
      </c>
    </row>
    <row r="478" spans="1:1">
      <c r="A478" s="41">
        <v>41384</v>
      </c>
    </row>
    <row r="479" spans="1:1">
      <c r="A479" s="41">
        <v>41385</v>
      </c>
    </row>
    <row r="480" spans="1:1">
      <c r="A480" s="41">
        <v>41386</v>
      </c>
    </row>
    <row r="481" spans="1:1">
      <c r="A481" s="41">
        <v>41387</v>
      </c>
    </row>
    <row r="482" spans="1:1">
      <c r="A482" s="41">
        <v>41388</v>
      </c>
    </row>
    <row r="483" spans="1:1">
      <c r="A483" s="41">
        <v>41389</v>
      </c>
    </row>
    <row r="484" spans="1:1">
      <c r="A484" s="41">
        <v>41390</v>
      </c>
    </row>
    <row r="485" spans="1:1">
      <c r="A485" s="41">
        <v>41391</v>
      </c>
    </row>
    <row r="486" spans="1:1">
      <c r="A486" s="41">
        <v>41392</v>
      </c>
    </row>
    <row r="487" spans="1:1">
      <c r="A487" s="41">
        <v>41393</v>
      </c>
    </row>
    <row r="488" spans="1:1">
      <c r="A488" s="41">
        <v>41394</v>
      </c>
    </row>
    <row r="489" spans="1:1">
      <c r="A489" s="41">
        <v>41395</v>
      </c>
    </row>
    <row r="490" spans="1:1">
      <c r="A490" s="41">
        <v>41396</v>
      </c>
    </row>
    <row r="491" spans="1:1">
      <c r="A491" s="41">
        <v>41397</v>
      </c>
    </row>
    <row r="492" spans="1:1">
      <c r="A492" s="41">
        <v>41398</v>
      </c>
    </row>
    <row r="493" spans="1:1">
      <c r="A493" s="41">
        <v>41399</v>
      </c>
    </row>
    <row r="494" spans="1:1">
      <c r="A494" s="41">
        <v>41400</v>
      </c>
    </row>
    <row r="495" spans="1:1">
      <c r="A495" s="41">
        <v>41401</v>
      </c>
    </row>
    <row r="496" spans="1:1">
      <c r="A496" s="41">
        <v>41402</v>
      </c>
    </row>
    <row r="497" spans="1:1">
      <c r="A497" s="41">
        <v>41403</v>
      </c>
    </row>
    <row r="498" spans="1:1">
      <c r="A498" s="41">
        <v>41404</v>
      </c>
    </row>
    <row r="499" spans="1:1">
      <c r="A499" s="41">
        <v>41405</v>
      </c>
    </row>
    <row r="500" spans="1:1">
      <c r="A500" s="41">
        <v>41406</v>
      </c>
    </row>
    <row r="501" spans="1:1">
      <c r="A501" s="41">
        <v>41407</v>
      </c>
    </row>
    <row r="502" spans="1:1">
      <c r="A502" s="41">
        <v>41408</v>
      </c>
    </row>
    <row r="503" spans="1:1">
      <c r="A503" s="41">
        <v>41409</v>
      </c>
    </row>
    <row r="504" spans="1:1">
      <c r="A504" s="41">
        <v>41410</v>
      </c>
    </row>
    <row r="505" spans="1:1">
      <c r="A505" s="41">
        <v>41411</v>
      </c>
    </row>
    <row r="506" spans="1:1">
      <c r="A506" s="41">
        <v>41412</v>
      </c>
    </row>
    <row r="507" spans="1:1">
      <c r="A507" s="41">
        <v>41413</v>
      </c>
    </row>
    <row r="508" spans="1:1">
      <c r="A508" s="41">
        <v>41414</v>
      </c>
    </row>
    <row r="509" spans="1:1">
      <c r="A509" s="41">
        <v>41415</v>
      </c>
    </row>
    <row r="510" spans="1:1">
      <c r="A510" s="41">
        <v>41416</v>
      </c>
    </row>
    <row r="511" spans="1:1">
      <c r="A511" s="41">
        <v>41417</v>
      </c>
    </row>
    <row r="512" spans="1:1">
      <c r="A512" s="41">
        <v>41418</v>
      </c>
    </row>
    <row r="513" spans="1:1">
      <c r="A513" s="41">
        <v>41419</v>
      </c>
    </row>
    <row r="514" spans="1:1">
      <c r="A514" s="41">
        <v>41420</v>
      </c>
    </row>
    <row r="515" spans="1:1">
      <c r="A515" s="41">
        <v>41421</v>
      </c>
    </row>
    <row r="516" spans="1:1">
      <c r="A516" s="41">
        <v>41422</v>
      </c>
    </row>
    <row r="517" spans="1:1">
      <c r="A517" s="41">
        <v>41423</v>
      </c>
    </row>
    <row r="518" spans="1:1">
      <c r="A518" s="41">
        <v>41424</v>
      </c>
    </row>
    <row r="519" spans="1:1">
      <c r="A519" s="41">
        <v>41425</v>
      </c>
    </row>
    <row r="520" spans="1:1">
      <c r="A520" s="41">
        <v>41426</v>
      </c>
    </row>
    <row r="521" spans="1:1">
      <c r="A521" s="41">
        <v>41427</v>
      </c>
    </row>
    <row r="522" spans="1:1">
      <c r="A522" s="41">
        <v>41428</v>
      </c>
    </row>
    <row r="523" spans="1:1">
      <c r="A523" s="41">
        <v>41429</v>
      </c>
    </row>
    <row r="524" spans="1:1">
      <c r="A524" s="41">
        <v>41430</v>
      </c>
    </row>
    <row r="525" spans="1:1">
      <c r="A525" s="41">
        <v>41431</v>
      </c>
    </row>
    <row r="526" spans="1:1">
      <c r="A526" s="41">
        <v>41432</v>
      </c>
    </row>
    <row r="527" spans="1:1">
      <c r="A527" s="41">
        <v>41433</v>
      </c>
    </row>
    <row r="528" spans="1:1">
      <c r="A528" s="41">
        <v>41434</v>
      </c>
    </row>
    <row r="529" spans="1:1">
      <c r="A529" s="41">
        <v>41435</v>
      </c>
    </row>
    <row r="530" spans="1:1">
      <c r="A530" s="41">
        <v>41436</v>
      </c>
    </row>
    <row r="531" spans="1:1">
      <c r="A531" s="41">
        <v>41437</v>
      </c>
    </row>
    <row r="532" spans="1:1">
      <c r="A532" s="41">
        <v>41438</v>
      </c>
    </row>
    <row r="533" spans="1:1">
      <c r="A533" s="41">
        <v>41439</v>
      </c>
    </row>
    <row r="534" spans="1:1">
      <c r="A534" s="41">
        <v>41440</v>
      </c>
    </row>
    <row r="535" spans="1:1">
      <c r="A535" s="41">
        <v>41441</v>
      </c>
    </row>
    <row r="536" spans="1:1">
      <c r="A536" s="41">
        <v>41442</v>
      </c>
    </row>
    <row r="537" spans="1:1">
      <c r="A537" s="41">
        <v>41443</v>
      </c>
    </row>
    <row r="538" spans="1:1">
      <c r="A538" s="41">
        <v>41444</v>
      </c>
    </row>
    <row r="539" spans="1:1">
      <c r="A539" s="41">
        <v>41445</v>
      </c>
    </row>
    <row r="540" spans="1:1">
      <c r="A540" s="41">
        <v>41446</v>
      </c>
    </row>
    <row r="541" spans="1:1">
      <c r="A541" s="41">
        <v>41447</v>
      </c>
    </row>
    <row r="542" spans="1:1">
      <c r="A542" s="41">
        <v>41448</v>
      </c>
    </row>
    <row r="543" spans="1:1">
      <c r="A543" s="41">
        <v>41449</v>
      </c>
    </row>
    <row r="544" spans="1:1">
      <c r="A544" s="41">
        <v>41450</v>
      </c>
    </row>
    <row r="545" spans="1:1">
      <c r="A545" s="41">
        <v>41451</v>
      </c>
    </row>
    <row r="546" spans="1:1">
      <c r="A546" s="41">
        <v>41452</v>
      </c>
    </row>
    <row r="547" spans="1:1">
      <c r="A547" s="41">
        <v>41453</v>
      </c>
    </row>
    <row r="548" spans="1:1">
      <c r="A548" s="41">
        <v>41454</v>
      </c>
    </row>
    <row r="549" spans="1:1">
      <c r="A549" s="41">
        <v>41455</v>
      </c>
    </row>
    <row r="550" spans="1:1">
      <c r="A550" s="41">
        <v>41456</v>
      </c>
    </row>
    <row r="551" spans="1:1">
      <c r="A551" s="41">
        <v>41457</v>
      </c>
    </row>
    <row r="552" spans="1:1">
      <c r="A552" s="41">
        <v>41458</v>
      </c>
    </row>
    <row r="553" spans="1:1">
      <c r="A553" s="41">
        <v>41459</v>
      </c>
    </row>
    <row r="554" spans="1:1">
      <c r="A554" s="41">
        <v>41460</v>
      </c>
    </row>
    <row r="555" spans="1:1">
      <c r="A555" s="41">
        <v>41461</v>
      </c>
    </row>
    <row r="556" spans="1:1">
      <c r="A556" s="41">
        <v>41462</v>
      </c>
    </row>
    <row r="557" spans="1:1">
      <c r="A557" s="41">
        <v>41463</v>
      </c>
    </row>
    <row r="558" spans="1:1">
      <c r="A558" s="41">
        <v>41464</v>
      </c>
    </row>
    <row r="559" spans="1:1">
      <c r="A559" s="41">
        <v>41465</v>
      </c>
    </row>
    <row r="560" spans="1:1">
      <c r="A560" s="41">
        <v>41466</v>
      </c>
    </row>
    <row r="561" spans="1:1">
      <c r="A561" s="41">
        <v>41467</v>
      </c>
    </row>
    <row r="562" spans="1:1">
      <c r="A562" s="41">
        <v>41468</v>
      </c>
    </row>
    <row r="563" spans="1:1">
      <c r="A563" s="41">
        <v>41469</v>
      </c>
    </row>
    <row r="564" spans="1:1">
      <c r="A564" s="41">
        <v>41470</v>
      </c>
    </row>
    <row r="565" spans="1:1">
      <c r="A565" s="41">
        <v>41471</v>
      </c>
    </row>
    <row r="566" spans="1:1">
      <c r="A566" s="41">
        <v>41472</v>
      </c>
    </row>
    <row r="567" spans="1:1">
      <c r="A567" s="41">
        <v>41473</v>
      </c>
    </row>
    <row r="568" spans="1:1">
      <c r="A568" s="41">
        <v>41474</v>
      </c>
    </row>
    <row r="569" spans="1:1">
      <c r="A569" s="41">
        <v>41475</v>
      </c>
    </row>
    <row r="570" spans="1:1">
      <c r="A570" s="41">
        <v>41476</v>
      </c>
    </row>
    <row r="571" spans="1:1">
      <c r="A571" s="41">
        <v>41477</v>
      </c>
    </row>
    <row r="572" spans="1:1">
      <c r="A572" s="41">
        <v>41478</v>
      </c>
    </row>
    <row r="573" spans="1:1">
      <c r="A573" s="41">
        <v>41479</v>
      </c>
    </row>
    <row r="574" spans="1:1">
      <c r="A574" s="41">
        <v>41480</v>
      </c>
    </row>
    <row r="575" spans="1:1">
      <c r="A575" s="41">
        <v>41481</v>
      </c>
    </row>
    <row r="576" spans="1:1">
      <c r="A576" s="41">
        <v>41482</v>
      </c>
    </row>
    <row r="577" spans="1:1">
      <c r="A577" s="41">
        <v>41483</v>
      </c>
    </row>
    <row r="578" spans="1:1">
      <c r="A578" s="41">
        <v>41484</v>
      </c>
    </row>
    <row r="579" spans="1:1">
      <c r="A579" s="41">
        <v>41485</v>
      </c>
    </row>
    <row r="580" spans="1:1">
      <c r="A580" s="41">
        <v>41486</v>
      </c>
    </row>
    <row r="581" spans="1:1">
      <c r="A581" s="41">
        <v>41487</v>
      </c>
    </row>
    <row r="582" spans="1:1">
      <c r="A582" s="41">
        <v>41488</v>
      </c>
    </row>
    <row r="583" spans="1:1">
      <c r="A583" s="41">
        <v>41489</v>
      </c>
    </row>
    <row r="584" spans="1:1">
      <c r="A584" s="41">
        <v>41490</v>
      </c>
    </row>
    <row r="585" spans="1:1">
      <c r="A585" s="41">
        <v>41491</v>
      </c>
    </row>
    <row r="586" spans="1:1">
      <c r="A586" s="41">
        <v>41492</v>
      </c>
    </row>
    <row r="587" spans="1:1">
      <c r="A587" s="41">
        <v>41493</v>
      </c>
    </row>
    <row r="588" spans="1:1">
      <c r="A588" s="41">
        <v>41494</v>
      </c>
    </row>
    <row r="589" spans="1:1">
      <c r="A589" s="41">
        <v>41495</v>
      </c>
    </row>
    <row r="590" spans="1:1">
      <c r="A590" s="41">
        <v>41496</v>
      </c>
    </row>
    <row r="591" spans="1:1">
      <c r="A591" s="41">
        <v>41497</v>
      </c>
    </row>
    <row r="592" spans="1:1">
      <c r="A592" s="41">
        <v>41498</v>
      </c>
    </row>
    <row r="593" spans="1:1">
      <c r="A593" s="41">
        <v>41499</v>
      </c>
    </row>
    <row r="594" spans="1:1">
      <c r="A594" s="41">
        <v>41500</v>
      </c>
    </row>
    <row r="595" spans="1:1">
      <c r="A595" s="41">
        <v>41501</v>
      </c>
    </row>
    <row r="596" spans="1:1">
      <c r="A596" s="41">
        <v>41502</v>
      </c>
    </row>
    <row r="597" spans="1:1">
      <c r="A597" s="41">
        <v>41503</v>
      </c>
    </row>
    <row r="598" spans="1:1">
      <c r="A598" s="41">
        <v>41504</v>
      </c>
    </row>
    <row r="599" spans="1:1">
      <c r="A599" s="41">
        <v>41505</v>
      </c>
    </row>
    <row r="600" spans="1:1">
      <c r="A600" s="41">
        <v>41506</v>
      </c>
    </row>
    <row r="601" spans="1:1">
      <c r="A601" s="41">
        <v>41507</v>
      </c>
    </row>
    <row r="602" spans="1:1">
      <c r="A602" s="41">
        <v>41508</v>
      </c>
    </row>
    <row r="603" spans="1:1">
      <c r="A603" s="41">
        <v>41509</v>
      </c>
    </row>
    <row r="604" spans="1:1">
      <c r="A604" s="41">
        <v>41510</v>
      </c>
    </row>
    <row r="605" spans="1:1">
      <c r="A605" s="41">
        <v>41511</v>
      </c>
    </row>
    <row r="606" spans="1:1">
      <c r="A606" s="41">
        <v>41512</v>
      </c>
    </row>
    <row r="607" spans="1:1">
      <c r="A607" s="41">
        <v>41513</v>
      </c>
    </row>
    <row r="608" spans="1:1">
      <c r="A608" s="41">
        <v>41514</v>
      </c>
    </row>
    <row r="609" spans="1:1">
      <c r="A609" s="41">
        <v>41515</v>
      </c>
    </row>
    <row r="610" spans="1:1">
      <c r="A610" s="41">
        <v>41516</v>
      </c>
    </row>
    <row r="611" spans="1:1">
      <c r="A611" s="41">
        <v>41517</v>
      </c>
    </row>
    <row r="612" spans="1:1">
      <c r="A612" s="41">
        <v>41518</v>
      </c>
    </row>
    <row r="613" spans="1:1">
      <c r="A613" s="41">
        <v>41519</v>
      </c>
    </row>
    <row r="614" spans="1:1">
      <c r="A614" s="41">
        <v>41520</v>
      </c>
    </row>
    <row r="615" spans="1:1">
      <c r="A615" s="41">
        <v>41521</v>
      </c>
    </row>
    <row r="616" spans="1:1">
      <c r="A616" s="41">
        <v>41522</v>
      </c>
    </row>
    <row r="617" spans="1:1">
      <c r="A617" s="41">
        <v>41523</v>
      </c>
    </row>
    <row r="618" spans="1:1">
      <c r="A618" s="41">
        <v>41524</v>
      </c>
    </row>
    <row r="619" spans="1:1">
      <c r="A619" s="41">
        <v>41525</v>
      </c>
    </row>
    <row r="620" spans="1:1">
      <c r="A620" s="41">
        <v>41526</v>
      </c>
    </row>
    <row r="621" spans="1:1">
      <c r="A621" s="41">
        <v>41527</v>
      </c>
    </row>
    <row r="622" spans="1:1">
      <c r="A622" s="41">
        <v>41528</v>
      </c>
    </row>
    <row r="623" spans="1:1">
      <c r="A623" s="41">
        <v>41529</v>
      </c>
    </row>
    <row r="624" spans="1:1">
      <c r="A624" s="41">
        <v>41530</v>
      </c>
    </row>
    <row r="625" spans="1:1">
      <c r="A625" s="41">
        <v>41531</v>
      </c>
    </row>
    <row r="626" spans="1:1">
      <c r="A626" s="41">
        <v>41532</v>
      </c>
    </row>
    <row r="627" spans="1:1">
      <c r="A627" s="41">
        <v>41533</v>
      </c>
    </row>
    <row r="628" spans="1:1">
      <c r="A628" s="41">
        <v>41534</v>
      </c>
    </row>
    <row r="629" spans="1:1">
      <c r="A629" s="41">
        <v>41535</v>
      </c>
    </row>
    <row r="630" spans="1:1">
      <c r="A630" s="41">
        <v>41536</v>
      </c>
    </row>
    <row r="631" spans="1:1">
      <c r="A631" s="41">
        <v>41537</v>
      </c>
    </row>
    <row r="632" spans="1:1">
      <c r="A632" s="41">
        <v>41538</v>
      </c>
    </row>
    <row r="633" spans="1:1">
      <c r="A633" s="41">
        <v>41539</v>
      </c>
    </row>
    <row r="634" spans="1:1">
      <c r="A634" s="41">
        <v>41540</v>
      </c>
    </row>
    <row r="635" spans="1:1">
      <c r="A635" s="41">
        <v>41541</v>
      </c>
    </row>
    <row r="636" spans="1:1">
      <c r="A636" s="41">
        <v>41542</v>
      </c>
    </row>
    <row r="637" spans="1:1">
      <c r="A637" s="41">
        <v>41543</v>
      </c>
    </row>
    <row r="638" spans="1:1">
      <c r="A638" s="41">
        <v>41544</v>
      </c>
    </row>
    <row r="639" spans="1:1">
      <c r="A639" s="41">
        <v>41545</v>
      </c>
    </row>
    <row r="640" spans="1:1">
      <c r="A640" s="41">
        <v>41546</v>
      </c>
    </row>
    <row r="641" spans="1:1">
      <c r="A641" s="41">
        <v>41547</v>
      </c>
    </row>
    <row r="642" spans="1:1">
      <c r="A642" s="41">
        <v>41548</v>
      </c>
    </row>
    <row r="643" spans="1:1">
      <c r="A643" s="41">
        <v>41549</v>
      </c>
    </row>
    <row r="644" spans="1:1">
      <c r="A644" s="41">
        <v>41550</v>
      </c>
    </row>
    <row r="645" spans="1:1">
      <c r="A645" s="41">
        <v>41551</v>
      </c>
    </row>
    <row r="646" spans="1:1">
      <c r="A646" s="41">
        <v>41552</v>
      </c>
    </row>
    <row r="647" spans="1:1">
      <c r="A647" s="41">
        <v>41553</v>
      </c>
    </row>
    <row r="648" spans="1:1">
      <c r="A648" s="41">
        <v>41554</v>
      </c>
    </row>
    <row r="649" spans="1:1">
      <c r="A649" s="41">
        <v>41555</v>
      </c>
    </row>
    <row r="650" spans="1:1">
      <c r="A650" s="41">
        <v>41556</v>
      </c>
    </row>
    <row r="651" spans="1:1">
      <c r="A651" s="41">
        <v>41557</v>
      </c>
    </row>
    <row r="652" spans="1:1">
      <c r="A652" s="41">
        <v>41558</v>
      </c>
    </row>
    <row r="653" spans="1:1">
      <c r="A653" s="41">
        <v>41559</v>
      </c>
    </row>
    <row r="654" spans="1:1">
      <c r="A654" s="41">
        <v>41560</v>
      </c>
    </row>
    <row r="655" spans="1:1">
      <c r="A655" s="41">
        <v>41561</v>
      </c>
    </row>
    <row r="656" spans="1:1">
      <c r="A656" s="41">
        <v>41562</v>
      </c>
    </row>
    <row r="657" spans="1:1">
      <c r="A657" s="41">
        <v>41563</v>
      </c>
    </row>
    <row r="658" spans="1:1">
      <c r="A658" s="41">
        <v>41564</v>
      </c>
    </row>
    <row r="659" spans="1:1">
      <c r="A659" s="41">
        <v>41565</v>
      </c>
    </row>
    <row r="660" spans="1:1">
      <c r="A660" s="41">
        <v>41566</v>
      </c>
    </row>
    <row r="661" spans="1:1">
      <c r="A661" s="41">
        <v>41567</v>
      </c>
    </row>
    <row r="662" spans="1:1">
      <c r="A662" s="41">
        <v>41568</v>
      </c>
    </row>
    <row r="663" spans="1:1">
      <c r="A663" s="41">
        <v>41569</v>
      </c>
    </row>
    <row r="664" spans="1:1">
      <c r="A664" s="41">
        <v>41570</v>
      </c>
    </row>
    <row r="665" spans="1:1">
      <c r="A665" s="41">
        <v>41571</v>
      </c>
    </row>
    <row r="666" spans="1:1">
      <c r="A666" s="41">
        <v>41572</v>
      </c>
    </row>
    <row r="667" spans="1:1">
      <c r="A667" s="41">
        <v>41573</v>
      </c>
    </row>
    <row r="668" spans="1:1">
      <c r="A668" s="41">
        <v>41574</v>
      </c>
    </row>
    <row r="669" spans="1:1">
      <c r="A669" s="41">
        <v>41575</v>
      </c>
    </row>
    <row r="670" spans="1:1">
      <c r="A670" s="41">
        <v>41576</v>
      </c>
    </row>
    <row r="671" spans="1:1">
      <c r="A671" s="41">
        <v>41577</v>
      </c>
    </row>
    <row r="672" spans="1:1">
      <c r="A672" s="41">
        <v>41578</v>
      </c>
    </row>
    <row r="673" spans="1:1">
      <c r="A673" s="41">
        <v>41579</v>
      </c>
    </row>
    <row r="674" spans="1:1">
      <c r="A674" s="41">
        <v>41580</v>
      </c>
    </row>
    <row r="675" spans="1:1">
      <c r="A675" s="41">
        <v>41581</v>
      </c>
    </row>
    <row r="676" spans="1:1">
      <c r="A676" s="41">
        <v>41582</v>
      </c>
    </row>
    <row r="677" spans="1:1">
      <c r="A677" s="41">
        <v>41583</v>
      </c>
    </row>
    <row r="678" spans="1:1">
      <c r="A678" s="41">
        <v>41584</v>
      </c>
    </row>
    <row r="679" spans="1:1">
      <c r="A679" s="41">
        <v>41585</v>
      </c>
    </row>
    <row r="680" spans="1:1">
      <c r="A680" s="41">
        <v>41586</v>
      </c>
    </row>
    <row r="681" spans="1:1">
      <c r="A681" s="41">
        <v>41587</v>
      </c>
    </row>
    <row r="682" spans="1:1">
      <c r="A682" s="41">
        <v>41588</v>
      </c>
    </row>
    <row r="683" spans="1:1">
      <c r="A683" s="41">
        <v>41589</v>
      </c>
    </row>
    <row r="684" spans="1:1">
      <c r="A684" s="41">
        <v>41590</v>
      </c>
    </row>
    <row r="685" spans="1:1">
      <c r="A685" s="41">
        <v>41591</v>
      </c>
    </row>
    <row r="686" spans="1:1">
      <c r="A686" s="41">
        <v>41592</v>
      </c>
    </row>
    <row r="687" spans="1:1">
      <c r="A687" s="41">
        <v>41593</v>
      </c>
    </row>
    <row r="688" spans="1:1">
      <c r="A688" s="41">
        <v>41594</v>
      </c>
    </row>
    <row r="689" spans="1:1">
      <c r="A689" s="41">
        <v>41595</v>
      </c>
    </row>
    <row r="690" spans="1:1">
      <c r="A690" s="41">
        <v>41596</v>
      </c>
    </row>
    <row r="691" spans="1:1">
      <c r="A691" s="41">
        <v>41597</v>
      </c>
    </row>
    <row r="692" spans="1:1">
      <c r="A692" s="41">
        <v>41598</v>
      </c>
    </row>
    <row r="693" spans="1:1">
      <c r="A693" s="41">
        <v>41599</v>
      </c>
    </row>
    <row r="694" spans="1:1">
      <c r="A694" s="41">
        <v>41600</v>
      </c>
    </row>
    <row r="695" spans="1:1">
      <c r="A695" s="41">
        <v>41601</v>
      </c>
    </row>
    <row r="696" spans="1:1">
      <c r="A696" s="41">
        <v>41602</v>
      </c>
    </row>
    <row r="697" spans="1:1">
      <c r="A697" s="41">
        <v>41603</v>
      </c>
    </row>
    <row r="698" spans="1:1">
      <c r="A698" s="41">
        <v>41604</v>
      </c>
    </row>
    <row r="699" spans="1:1">
      <c r="A699" s="41">
        <v>41605</v>
      </c>
    </row>
    <row r="700" spans="1:1">
      <c r="A700" s="41">
        <v>41606</v>
      </c>
    </row>
    <row r="701" spans="1:1">
      <c r="A701" s="41">
        <v>41607</v>
      </c>
    </row>
    <row r="702" spans="1:1">
      <c r="A702" s="41">
        <v>41608</v>
      </c>
    </row>
    <row r="703" spans="1:1">
      <c r="A703" s="41">
        <v>41609</v>
      </c>
    </row>
    <row r="704" spans="1:1">
      <c r="A704" s="41">
        <v>41610</v>
      </c>
    </row>
    <row r="705" spans="1:1">
      <c r="A705" s="41">
        <v>41611</v>
      </c>
    </row>
    <row r="706" spans="1:1">
      <c r="A706" s="41">
        <v>41612</v>
      </c>
    </row>
    <row r="707" spans="1:1">
      <c r="A707" s="41">
        <v>41613</v>
      </c>
    </row>
    <row r="708" spans="1:1">
      <c r="A708" s="41">
        <v>41614</v>
      </c>
    </row>
    <row r="709" spans="1:1">
      <c r="A709" s="41">
        <v>41615</v>
      </c>
    </row>
    <row r="710" spans="1:1">
      <c r="A710" s="41">
        <v>41616</v>
      </c>
    </row>
    <row r="711" spans="1:1">
      <c r="A711" s="41">
        <v>41617</v>
      </c>
    </row>
    <row r="712" spans="1:1">
      <c r="A712" s="41">
        <v>41618</v>
      </c>
    </row>
    <row r="713" spans="1:1">
      <c r="A713" s="41">
        <v>41619</v>
      </c>
    </row>
    <row r="714" spans="1:1">
      <c r="A714" s="41">
        <v>41620</v>
      </c>
    </row>
    <row r="715" spans="1:1">
      <c r="A715" s="41">
        <v>41621</v>
      </c>
    </row>
    <row r="716" spans="1:1">
      <c r="A716" s="41">
        <v>41622</v>
      </c>
    </row>
    <row r="717" spans="1:1">
      <c r="A717" s="41">
        <v>41623</v>
      </c>
    </row>
    <row r="718" spans="1:1">
      <c r="A718" s="41">
        <v>41624</v>
      </c>
    </row>
    <row r="719" spans="1:1">
      <c r="A719" s="41">
        <v>41625</v>
      </c>
    </row>
    <row r="720" spans="1:1">
      <c r="A720" s="41">
        <v>41626</v>
      </c>
    </row>
    <row r="721" spans="1:1">
      <c r="A721" s="41">
        <v>41627</v>
      </c>
    </row>
    <row r="722" spans="1:1">
      <c r="A722" s="41">
        <v>41628</v>
      </c>
    </row>
    <row r="723" spans="1:1">
      <c r="A723" s="41">
        <v>41629</v>
      </c>
    </row>
    <row r="724" spans="1:1">
      <c r="A724" s="41">
        <v>41630</v>
      </c>
    </row>
    <row r="725" spans="1:1">
      <c r="A725" s="41">
        <v>41631</v>
      </c>
    </row>
    <row r="726" spans="1:1">
      <c r="A726" s="41">
        <v>41632</v>
      </c>
    </row>
    <row r="727" spans="1:1">
      <c r="A727" s="41">
        <v>41633</v>
      </c>
    </row>
    <row r="728" spans="1:1">
      <c r="A728" s="41">
        <v>41634</v>
      </c>
    </row>
    <row r="729" spans="1:1">
      <c r="A729" s="41">
        <v>41635</v>
      </c>
    </row>
    <row r="730" spans="1:1">
      <c r="A730" s="41">
        <v>41636</v>
      </c>
    </row>
    <row r="731" spans="1:1">
      <c r="A731" s="41">
        <v>41637</v>
      </c>
    </row>
    <row r="732" spans="1:1">
      <c r="A732" s="41">
        <v>41638</v>
      </c>
    </row>
    <row r="733" spans="1:1">
      <c r="A733" s="4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J10" sqref="J10"/>
    </sheetView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3"/>
  <sheetViews>
    <sheetView showGridLines="0" view="pageBreakPreview" topLeftCell="A13" zoomScale="80" zoomScaleSheetLayoutView="80" workbookViewId="0">
      <selection activeCell="A25" sqref="A25:XFD25"/>
    </sheetView>
  </sheetViews>
  <sheetFormatPr defaultRowHeight="13.5"/>
  <cols>
    <col min="1" max="1" width="14.28515625" style="343" bestFit="1" customWidth="1"/>
    <col min="2" max="2" width="80" style="454" customWidth="1"/>
    <col min="3" max="3" width="16.5703125" style="343" customWidth="1"/>
    <col min="4" max="4" width="14.28515625" style="343" customWidth="1"/>
    <col min="5" max="5" width="0.42578125" style="455" customWidth="1"/>
    <col min="6" max="16384" width="9.140625" style="343"/>
  </cols>
  <sheetData>
    <row r="1" spans="1:12" s="286" customFormat="1" ht="22.5" customHeight="1">
      <c r="A1" s="283" t="s">
        <v>270</v>
      </c>
      <c r="B1" s="445"/>
      <c r="C1" s="597" t="s">
        <v>107</v>
      </c>
      <c r="D1" s="597"/>
      <c r="E1" s="446"/>
    </row>
    <row r="2" spans="1:12" s="286" customFormat="1" ht="18.75" customHeight="1">
      <c r="A2" s="288" t="s">
        <v>138</v>
      </c>
      <c r="B2" s="445"/>
      <c r="C2" s="594" t="s">
        <v>754</v>
      </c>
      <c r="D2" s="595"/>
      <c r="E2" s="446"/>
    </row>
    <row r="3" spans="1:12" s="286" customFormat="1" ht="12" customHeight="1">
      <c r="A3" s="288"/>
      <c r="B3" s="445"/>
      <c r="C3" s="287"/>
      <c r="D3" s="287"/>
      <c r="E3" s="446"/>
    </row>
    <row r="4" spans="1:12" s="291" customFormat="1" ht="12" customHeight="1">
      <c r="A4" s="289" t="str">
        <f>'ფორმა N2'!A4</f>
        <v>ანგარიშვალდებული პირის დასახელება:</v>
      </c>
      <c r="B4" s="447"/>
      <c r="C4" s="288"/>
      <c r="D4" s="288"/>
      <c r="E4" s="344"/>
      <c r="L4" s="286"/>
    </row>
    <row r="5" spans="1:12" s="291" customFormat="1" ht="19.5" customHeight="1">
      <c r="A5" s="448" t="str">
        <f>'ფორმა N1'!D4</f>
        <v xml:space="preserve"> </v>
      </c>
      <c r="B5" s="590" t="s">
        <v>756</v>
      </c>
      <c r="C5" s="347"/>
      <c r="D5" s="347"/>
      <c r="E5" s="344"/>
    </row>
    <row r="6" spans="1:12" s="291" customFormat="1" ht="18.75" customHeight="1">
      <c r="A6" s="289"/>
      <c r="B6" s="447"/>
      <c r="C6" s="288"/>
      <c r="D6" s="288"/>
      <c r="E6" s="344"/>
    </row>
    <row r="7" spans="1:12" s="286" customFormat="1" ht="3.75" customHeight="1">
      <c r="A7" s="478"/>
      <c r="B7" s="449"/>
      <c r="C7" s="295"/>
      <c r="D7" s="295"/>
      <c r="E7" s="446"/>
    </row>
    <row r="8" spans="1:12" s="286" customFormat="1" ht="30" customHeight="1">
      <c r="A8" s="349" t="s">
        <v>60</v>
      </c>
      <c r="B8" s="298" t="s">
        <v>248</v>
      </c>
      <c r="C8" s="298" t="s">
        <v>62</v>
      </c>
      <c r="D8" s="298" t="s">
        <v>63</v>
      </c>
      <c r="E8" s="446"/>
      <c r="F8" s="450"/>
    </row>
    <row r="9" spans="1:12" s="301" customFormat="1" ht="24.95" customHeight="1">
      <c r="A9" s="299">
        <v>1</v>
      </c>
      <c r="B9" s="299" t="s">
        <v>61</v>
      </c>
      <c r="C9" s="332">
        <v>510500</v>
      </c>
      <c r="D9" s="332" t="e">
        <f>D11+D13+D14+D16+D17+D22+D23+D24+#REF!</f>
        <v>#REF!</v>
      </c>
      <c r="E9" s="446"/>
    </row>
    <row r="10" spans="1:12" s="301" customFormat="1" ht="24.95" customHeight="1">
      <c r="A10" s="273">
        <v>1.1000000000000001</v>
      </c>
      <c r="B10" s="273" t="s">
        <v>76</v>
      </c>
      <c r="C10" s="332" t="e">
        <f>C12+C14+C15+C17+C18+C23+C24+#REF!</f>
        <v>#REF!</v>
      </c>
      <c r="D10" s="332" t="e">
        <f>D12+D14+D15+D17+D18+D23+D24+#REF!</f>
        <v>#REF!</v>
      </c>
      <c r="E10" s="446"/>
    </row>
    <row r="11" spans="1:12" s="304" customFormat="1" ht="24.95" customHeight="1">
      <c r="A11" s="305" t="s">
        <v>27</v>
      </c>
      <c r="B11" s="305" t="s">
        <v>75</v>
      </c>
      <c r="C11" s="332">
        <v>0</v>
      </c>
      <c r="D11" s="332"/>
      <c r="E11" s="446"/>
    </row>
    <row r="12" spans="1:12" s="308" customFormat="1" ht="24.95" customHeight="1">
      <c r="A12" s="305" t="s">
        <v>28</v>
      </c>
      <c r="B12" s="305" t="s">
        <v>310</v>
      </c>
      <c r="C12" s="420">
        <v>88421</v>
      </c>
      <c r="D12" s="420">
        <v>88421</v>
      </c>
      <c r="E12" s="446"/>
      <c r="I12" s="332" t="e">
        <f>I14+I16+I17+I19+I20+#REF!+I25+I26</f>
        <v>#REF!</v>
      </c>
    </row>
    <row r="13" spans="1:12" s="310" customFormat="1" ht="24.95" customHeight="1">
      <c r="A13" s="278" t="s">
        <v>77</v>
      </c>
      <c r="B13" s="278" t="s">
        <v>313</v>
      </c>
      <c r="C13" s="332">
        <v>88421</v>
      </c>
      <c r="D13" s="332">
        <v>88421</v>
      </c>
      <c r="E13" s="446"/>
    </row>
    <row r="14" spans="1:12" s="310" customFormat="1" ht="24.95" customHeight="1">
      <c r="A14" s="278" t="s">
        <v>106</v>
      </c>
      <c r="B14" s="278" t="s">
        <v>92</v>
      </c>
      <c r="C14" s="332">
        <v>0</v>
      </c>
      <c r="D14" s="332"/>
      <c r="E14" s="446"/>
    </row>
    <row r="15" spans="1:12" s="310" customFormat="1" ht="24.95" customHeight="1">
      <c r="A15" s="305" t="s">
        <v>78</v>
      </c>
      <c r="B15" s="305" t="s">
        <v>79</v>
      </c>
      <c r="C15" s="420">
        <v>53859</v>
      </c>
      <c r="D15" s="420">
        <v>53859</v>
      </c>
      <c r="E15" s="446"/>
    </row>
    <row r="16" spans="1:12" s="310" customFormat="1" ht="24.95" customHeight="1">
      <c r="A16" s="278" t="s">
        <v>80</v>
      </c>
      <c r="B16" s="278" t="s">
        <v>483</v>
      </c>
      <c r="C16" s="332">
        <v>53859</v>
      </c>
      <c r="D16" s="332">
        <v>53859</v>
      </c>
      <c r="E16" s="446"/>
    </row>
    <row r="17" spans="1:6" s="310" customFormat="1" ht="32.25" customHeight="1">
      <c r="A17" s="278" t="s">
        <v>81</v>
      </c>
      <c r="B17" s="278" t="s">
        <v>108</v>
      </c>
      <c r="C17" s="332">
        <v>1011</v>
      </c>
      <c r="D17" s="332">
        <v>1011</v>
      </c>
      <c r="E17" s="446"/>
    </row>
    <row r="18" spans="1:6" s="310" customFormat="1" ht="24.95" customHeight="1">
      <c r="A18" s="305" t="s">
        <v>82</v>
      </c>
      <c r="B18" s="305" t="s">
        <v>424</v>
      </c>
      <c r="C18" s="420"/>
      <c r="D18" s="420"/>
      <c r="E18" s="446"/>
    </row>
    <row r="19" spans="1:6" s="310" customFormat="1" ht="24.95" customHeight="1">
      <c r="A19" s="278" t="s">
        <v>83</v>
      </c>
      <c r="B19" s="278" t="s">
        <v>84</v>
      </c>
      <c r="C19" s="332"/>
      <c r="D19" s="332"/>
      <c r="E19" s="446"/>
      <c r="F19" s="451"/>
    </row>
    <row r="20" spans="1:6" s="310" customFormat="1" ht="32.25" customHeight="1">
      <c r="A20" s="278" t="s">
        <v>87</v>
      </c>
      <c r="B20" s="278" t="s">
        <v>85</v>
      </c>
      <c r="C20" s="332"/>
      <c r="D20" s="332"/>
      <c r="E20" s="446"/>
      <c r="F20" s="289"/>
    </row>
    <row r="21" spans="1:6" s="310" customFormat="1" ht="24.95" customHeight="1">
      <c r="A21" s="278" t="s">
        <v>88</v>
      </c>
      <c r="B21" s="278" t="s">
        <v>86</v>
      </c>
      <c r="C21" s="332"/>
      <c r="D21" s="332"/>
      <c r="E21" s="446"/>
      <c r="F21" s="338"/>
    </row>
    <row r="22" spans="1:6" s="310" customFormat="1" ht="24.95" customHeight="1">
      <c r="A22" s="278" t="s">
        <v>89</v>
      </c>
      <c r="B22" s="278" t="s">
        <v>451</v>
      </c>
      <c r="C22" s="332"/>
      <c r="D22" s="332"/>
      <c r="E22" s="446"/>
    </row>
    <row r="23" spans="1:6" s="310" customFormat="1" ht="24.95" customHeight="1">
      <c r="A23" s="305" t="s">
        <v>90</v>
      </c>
      <c r="B23" s="305" t="s">
        <v>452</v>
      </c>
      <c r="C23" s="421"/>
      <c r="D23" s="421"/>
      <c r="E23" s="446"/>
    </row>
    <row r="24" spans="1:6" s="310" customFormat="1" ht="24.95" customHeight="1">
      <c r="A24" s="305" t="s">
        <v>249</v>
      </c>
      <c r="B24" s="305" t="s">
        <v>456</v>
      </c>
      <c r="C24" s="332">
        <v>367209</v>
      </c>
      <c r="D24" s="332">
        <v>367209</v>
      </c>
      <c r="E24" s="446"/>
    </row>
    <row r="25" spans="1:6" s="310" customFormat="1" ht="24.95" customHeight="1">
      <c r="A25" s="273">
        <v>1.2</v>
      </c>
      <c r="B25" s="299" t="s">
        <v>91</v>
      </c>
      <c r="C25" s="324"/>
      <c r="D25" s="324"/>
      <c r="E25" s="446"/>
    </row>
    <row r="26" spans="1:6" ht="24.95" customHeight="1">
      <c r="A26" s="305" t="s">
        <v>29</v>
      </c>
      <c r="B26" s="452" t="s">
        <v>310</v>
      </c>
      <c r="C26" s="420"/>
      <c r="D26" s="420"/>
      <c r="E26" s="446"/>
    </row>
    <row r="27" spans="1:6" ht="24.95" customHeight="1">
      <c r="A27" s="278" t="s">
        <v>93</v>
      </c>
      <c r="B27" s="305" t="s">
        <v>313</v>
      </c>
      <c r="C27" s="420"/>
      <c r="D27" s="420"/>
      <c r="E27" s="446"/>
    </row>
    <row r="28" spans="1:6" ht="24.95" customHeight="1">
      <c r="A28" s="319" t="s">
        <v>94</v>
      </c>
      <c r="B28" s="278" t="s">
        <v>311</v>
      </c>
      <c r="C28" s="332"/>
      <c r="D28" s="332"/>
      <c r="E28" s="446"/>
    </row>
    <row r="29" spans="1:6" ht="24.95" customHeight="1">
      <c r="A29" s="319" t="s">
        <v>95</v>
      </c>
      <c r="B29" s="278" t="s">
        <v>314</v>
      </c>
      <c r="C29" s="332"/>
      <c r="D29" s="332"/>
      <c r="E29" s="446"/>
    </row>
    <row r="30" spans="1:6" ht="24.95" customHeight="1">
      <c r="A30" s="319" t="s">
        <v>137</v>
      </c>
      <c r="B30" s="278" t="s">
        <v>312</v>
      </c>
      <c r="C30" s="332"/>
      <c r="D30" s="332"/>
      <c r="E30" s="446"/>
    </row>
    <row r="31" spans="1:6" ht="32.25" customHeight="1">
      <c r="A31" s="305" t="s">
        <v>30</v>
      </c>
      <c r="B31" s="452" t="s">
        <v>457</v>
      </c>
      <c r="C31" s="332"/>
      <c r="D31" s="332"/>
      <c r="E31" s="446"/>
    </row>
    <row r="32" spans="1:6" s="291" customFormat="1" ht="24.75" customHeight="1">
      <c r="B32" s="453"/>
    </row>
    <row r="33" spans="1:9" s="291" customFormat="1" ht="20.25" customHeight="1">
      <c r="A33" s="424"/>
      <c r="B33" s="453"/>
      <c r="E33" s="335"/>
    </row>
    <row r="34" spans="1:9" s="291" customFormat="1">
      <c r="B34" s="453"/>
      <c r="E34" s="335"/>
    </row>
    <row r="35" spans="1:9">
      <c r="A35" s="424"/>
    </row>
    <row r="36" spans="1:9">
      <c r="A36" s="291"/>
    </row>
    <row r="37" spans="1:9" s="291" customFormat="1">
      <c r="A37" s="336" t="s">
        <v>104</v>
      </c>
      <c r="B37" s="453"/>
      <c r="E37" s="335"/>
    </row>
    <row r="38" spans="1:9" s="291" customFormat="1">
      <c r="B38" s="453"/>
      <c r="E38" s="337"/>
      <c r="F38" s="337"/>
      <c r="G38" s="337"/>
      <c r="H38" s="337"/>
      <c r="I38" s="337"/>
    </row>
    <row r="39" spans="1:9" s="291" customFormat="1">
      <c r="B39" s="453"/>
      <c r="D39" s="338"/>
      <c r="E39" s="337"/>
      <c r="F39" s="337"/>
      <c r="G39" s="337"/>
      <c r="H39" s="337"/>
      <c r="I39" s="337"/>
    </row>
    <row r="40" spans="1:9" s="291" customFormat="1" ht="27">
      <c r="A40" s="337"/>
      <c r="B40" s="456" t="s">
        <v>480</v>
      </c>
      <c r="D40" s="338"/>
      <c r="E40" s="337"/>
      <c r="F40" s="337"/>
      <c r="G40" s="337"/>
      <c r="H40" s="337"/>
      <c r="I40" s="337"/>
    </row>
    <row r="41" spans="1:9" s="291" customFormat="1" ht="27">
      <c r="A41" s="337"/>
      <c r="B41" s="453" t="s">
        <v>268</v>
      </c>
      <c r="D41" s="338"/>
      <c r="E41" s="337"/>
      <c r="F41" s="337"/>
      <c r="G41" s="337"/>
      <c r="H41" s="337"/>
      <c r="I41" s="337"/>
    </row>
    <row r="42" spans="1:9" s="337" customFormat="1">
      <c r="B42" s="457" t="s">
        <v>136</v>
      </c>
    </row>
    <row r="43" spans="1:9" s="337" customFormat="1">
      <c r="B43" s="45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showGridLines="0" zoomScaleSheetLayoutView="70" workbookViewId="0">
      <selection activeCell="B7" sqref="B7"/>
    </sheetView>
  </sheetViews>
  <sheetFormatPr defaultRowHeight="13.5"/>
  <cols>
    <col min="1" max="1" width="14.28515625" style="291" bestFit="1" customWidth="1"/>
    <col min="2" max="2" width="76.85546875" style="291" customWidth="1"/>
    <col min="3" max="4" width="14.85546875" style="291" customWidth="1"/>
    <col min="5" max="6" width="17.85546875" style="291" customWidth="1"/>
    <col min="7" max="7" width="20" style="291" customWidth="1"/>
    <col min="8" max="16384" width="9.140625" style="291"/>
  </cols>
  <sheetData>
    <row r="1" spans="1:6" s="286" customFormat="1">
      <c r="A1" s="283" t="s">
        <v>411</v>
      </c>
      <c r="B1" s="284"/>
      <c r="C1" s="597" t="s">
        <v>107</v>
      </c>
      <c r="D1" s="597"/>
      <c r="E1" s="285"/>
    </row>
    <row r="2" spans="1:6" s="286" customFormat="1">
      <c r="A2" s="283" t="s">
        <v>412</v>
      </c>
      <c r="B2" s="284"/>
      <c r="C2" s="594" t="s">
        <v>754</v>
      </c>
      <c r="D2" s="595"/>
      <c r="E2" s="285"/>
    </row>
    <row r="3" spans="1:6" s="286" customFormat="1">
      <c r="A3" s="283" t="s">
        <v>413</v>
      </c>
      <c r="B3" s="284"/>
      <c r="C3" s="287"/>
      <c r="D3" s="287"/>
      <c r="E3" s="285"/>
    </row>
    <row r="4" spans="1:6" s="286" customFormat="1">
      <c r="A4" s="288" t="s">
        <v>138</v>
      </c>
      <c r="B4" s="284"/>
      <c r="C4" s="287"/>
      <c r="D4" s="287"/>
      <c r="E4" s="285"/>
    </row>
    <row r="5" spans="1:6" s="286" customFormat="1">
      <c r="A5" s="288"/>
      <c r="B5" s="284"/>
      <c r="C5" s="287"/>
      <c r="D5" s="287"/>
      <c r="E5" s="285"/>
    </row>
    <row r="6" spans="1:6">
      <c r="A6" s="289" t="str">
        <f>'[1]ფორმა N2'!A4</f>
        <v>ანგარიშვალდებული პირის დასახელება:</v>
      </c>
      <c r="B6" s="289"/>
      <c r="C6" s="288"/>
      <c r="D6" s="288"/>
      <c r="E6" s="290"/>
    </row>
    <row r="7" spans="1:6">
      <c r="A7" s="292" t="str">
        <f>'[1]ფორმა N1'!D4</f>
        <v/>
      </c>
      <c r="B7" s="590" t="s">
        <v>756</v>
      </c>
      <c r="C7" s="294"/>
      <c r="D7" s="294"/>
      <c r="E7" s="290"/>
    </row>
    <row r="8" spans="1:6">
      <c r="A8" s="289"/>
      <c r="B8" s="289"/>
      <c r="C8" s="288"/>
      <c r="D8" s="288"/>
      <c r="E8" s="290"/>
    </row>
    <row r="9" spans="1:6" s="286" customFormat="1">
      <c r="A9" s="284"/>
      <c r="B9" s="284"/>
      <c r="C9" s="295"/>
      <c r="D9" s="295"/>
      <c r="E9" s="285"/>
    </row>
    <row r="10" spans="1:6" s="286" customFormat="1" ht="27">
      <c r="A10" s="296" t="s">
        <v>60</v>
      </c>
      <c r="B10" s="297" t="s">
        <v>10</v>
      </c>
      <c r="C10" s="298" t="s">
        <v>9</v>
      </c>
      <c r="D10" s="298" t="s">
        <v>8</v>
      </c>
      <c r="E10" s="285"/>
    </row>
    <row r="11" spans="1:6" s="301" customFormat="1">
      <c r="A11" s="299">
        <v>1</v>
      </c>
      <c r="B11" s="299" t="s">
        <v>53</v>
      </c>
      <c r="C11" s="395">
        <f>C12+C15+C54+C59+C65+C74</f>
        <v>45063.29</v>
      </c>
      <c r="D11" s="395">
        <f>D12+D15+D54+D59+D65+D74</f>
        <v>45063.29</v>
      </c>
      <c r="E11" s="464"/>
      <c r="F11" s="468"/>
    </row>
    <row r="12" spans="1:6" s="304" customFormat="1" ht="16.5">
      <c r="A12" s="273">
        <v>1.1000000000000001</v>
      </c>
      <c r="B12" s="273" t="s">
        <v>54</v>
      </c>
      <c r="C12" s="302">
        <f>C13+C14</f>
        <v>25000</v>
      </c>
      <c r="D12" s="302">
        <f>D13+D14</f>
        <v>25000</v>
      </c>
      <c r="E12" s="303"/>
    </row>
    <row r="13" spans="1:6" s="308" customFormat="1">
      <c r="A13" s="305" t="s">
        <v>27</v>
      </c>
      <c r="B13" s="305" t="s">
        <v>55</v>
      </c>
      <c r="C13" s="354">
        <v>25000</v>
      </c>
      <c r="D13" s="354">
        <v>25000</v>
      </c>
      <c r="E13" s="307"/>
    </row>
    <row r="14" spans="1:6" s="310" customFormat="1">
      <c r="A14" s="305" t="s">
        <v>28</v>
      </c>
      <c r="B14" s="305" t="s">
        <v>0</v>
      </c>
      <c r="C14" s="306"/>
      <c r="D14" s="306"/>
      <c r="E14" s="309"/>
      <c r="F14" s="321"/>
    </row>
    <row r="15" spans="1:6" s="301" customFormat="1">
      <c r="A15" s="273">
        <v>1.2</v>
      </c>
      <c r="B15" s="273" t="s">
        <v>56</v>
      </c>
      <c r="C15" s="340">
        <f>C16+C19+C25+C31+C32+C34+C37+C38+C44+C46+C47+C48+C52+C53</f>
        <v>20063.29</v>
      </c>
      <c r="D15" s="340">
        <f>D16+D19+D25+D31+D32+D34+D37+D38+D44+D46+D47+D48+D52+D53</f>
        <v>20063.29</v>
      </c>
      <c r="E15" s="300"/>
    </row>
    <row r="16" spans="1:6" s="310" customFormat="1">
      <c r="A16" s="305" t="s">
        <v>29</v>
      </c>
      <c r="B16" s="305" t="s">
        <v>1</v>
      </c>
      <c r="C16" s="369">
        <f>C17+C18</f>
        <v>0</v>
      </c>
      <c r="D16" s="369">
        <f>D17+D18</f>
        <v>0</v>
      </c>
      <c r="E16" s="309"/>
    </row>
    <row r="17" spans="1:7" s="310" customFormat="1">
      <c r="A17" s="278" t="s">
        <v>93</v>
      </c>
      <c r="B17" s="278" t="s">
        <v>57</v>
      </c>
      <c r="C17" s="434"/>
      <c r="D17" s="434"/>
      <c r="E17" s="309"/>
      <c r="F17" s="481"/>
    </row>
    <row r="18" spans="1:7" s="310" customFormat="1">
      <c r="A18" s="278" t="s">
        <v>96</v>
      </c>
      <c r="B18" s="278" t="s">
        <v>58</v>
      </c>
      <c r="C18" s="306"/>
      <c r="D18" s="312"/>
      <c r="E18" s="309"/>
      <c r="F18" s="481"/>
    </row>
    <row r="19" spans="1:7" s="310" customFormat="1">
      <c r="A19" s="305" t="s">
        <v>30</v>
      </c>
      <c r="B19" s="305" t="s">
        <v>2</v>
      </c>
      <c r="C19" s="369">
        <f>C20+C21+C22+C23</f>
        <v>6812</v>
      </c>
      <c r="D19" s="369">
        <f>D20+D21+D22+D23</f>
        <v>6812</v>
      </c>
      <c r="E19" s="313"/>
      <c r="F19" s="314"/>
    </row>
    <row r="20" spans="1:7" s="317" customFormat="1" ht="27">
      <c r="A20" s="278" t="s">
        <v>11</v>
      </c>
      <c r="B20" s="278" t="s">
        <v>489</v>
      </c>
      <c r="C20" s="315">
        <v>4530</v>
      </c>
      <c r="D20" s="315">
        <v>4530</v>
      </c>
      <c r="E20" s="316"/>
      <c r="F20" s="480"/>
    </row>
    <row r="21" spans="1:7" s="317" customFormat="1">
      <c r="A21" s="278" t="s">
        <v>12</v>
      </c>
      <c r="B21" s="278" t="s">
        <v>608</v>
      </c>
      <c r="C21" s="315"/>
      <c r="D21" s="426"/>
      <c r="E21" s="316"/>
    </row>
    <row r="22" spans="1:7" s="317" customFormat="1" ht="27">
      <c r="A22" s="278" t="s">
        <v>283</v>
      </c>
      <c r="B22" s="278" t="s">
        <v>19</v>
      </c>
      <c r="C22" s="315"/>
      <c r="D22" s="315"/>
      <c r="E22" s="316"/>
    </row>
    <row r="23" spans="1:7" s="317" customFormat="1" ht="16.5" customHeight="1">
      <c r="A23" s="278" t="s">
        <v>284</v>
      </c>
      <c r="B23" s="278" t="s">
        <v>610</v>
      </c>
      <c r="C23" s="470">
        <v>2282</v>
      </c>
      <c r="D23" s="470">
        <v>2282</v>
      </c>
      <c r="E23" s="316"/>
    </row>
    <row r="24" spans="1:7" s="317" customFormat="1" ht="16.5" customHeight="1">
      <c r="A24" s="278" t="s">
        <v>285</v>
      </c>
      <c r="B24" s="278" t="s">
        <v>14</v>
      </c>
      <c r="C24" s="315"/>
      <c r="D24" s="318"/>
      <c r="E24" s="316"/>
    </row>
    <row r="25" spans="1:7" s="317" customFormat="1" ht="16.5" customHeight="1">
      <c r="A25" s="278" t="s">
        <v>286</v>
      </c>
      <c r="B25" s="278" t="s">
        <v>15</v>
      </c>
      <c r="C25" s="369">
        <f>C26+C27+C28+C29</f>
        <v>1680.75</v>
      </c>
      <c r="D25" s="369">
        <f>D26+D27+D28+D29+D30+I27</f>
        <v>1680.75</v>
      </c>
      <c r="E25" s="316"/>
    </row>
    <row r="26" spans="1:7" s="317" customFormat="1" ht="26.25" customHeight="1">
      <c r="A26" s="319" t="s">
        <v>287</v>
      </c>
      <c r="B26" s="319" t="s">
        <v>472</v>
      </c>
      <c r="C26" s="315">
        <v>665.25</v>
      </c>
      <c r="D26" s="315">
        <v>665.25</v>
      </c>
      <c r="E26" s="316"/>
    </row>
    <row r="27" spans="1:7" s="317" customFormat="1" ht="16.5" customHeight="1">
      <c r="A27" s="319" t="s">
        <v>288</v>
      </c>
      <c r="B27" s="319" t="s">
        <v>16</v>
      </c>
      <c r="C27" s="315"/>
      <c r="D27" s="315"/>
      <c r="E27" s="316"/>
    </row>
    <row r="28" spans="1:7" s="317" customFormat="1" ht="16.5" customHeight="1">
      <c r="A28" s="319" t="s">
        <v>289</v>
      </c>
      <c r="B28" s="319" t="s">
        <v>17</v>
      </c>
      <c r="C28" s="315">
        <v>1015.5</v>
      </c>
      <c r="D28" s="315">
        <v>1015.5</v>
      </c>
      <c r="E28" s="484"/>
    </row>
    <row r="29" spans="1:7" s="317" customFormat="1" ht="16.5" customHeight="1">
      <c r="A29" s="319" t="s">
        <v>290</v>
      </c>
      <c r="B29" s="319" t="s">
        <v>20</v>
      </c>
      <c r="C29" s="315"/>
      <c r="D29" s="315"/>
      <c r="E29" s="316"/>
    </row>
    <row r="30" spans="1:7" s="317" customFormat="1" ht="16.5" customHeight="1">
      <c r="A30" s="278" t="s">
        <v>291</v>
      </c>
      <c r="B30" s="278" t="s">
        <v>18</v>
      </c>
      <c r="C30" s="386"/>
      <c r="D30" s="315"/>
      <c r="E30" s="316"/>
    </row>
    <row r="31" spans="1:7" s="310" customFormat="1" ht="16.5" customHeight="1">
      <c r="A31" s="305" t="s">
        <v>31</v>
      </c>
      <c r="B31" s="305" t="s">
        <v>3</v>
      </c>
      <c r="C31" s="393">
        <v>1077.3499999999999</v>
      </c>
      <c r="D31" s="393">
        <v>1077.3499999999999</v>
      </c>
      <c r="E31" s="313"/>
      <c r="F31" s="537"/>
      <c r="G31" s="484"/>
    </row>
    <row r="32" spans="1:7" s="310" customFormat="1" ht="16.5" customHeight="1">
      <c r="A32" s="305" t="s">
        <v>32</v>
      </c>
      <c r="B32" s="305" t="s">
        <v>609</v>
      </c>
      <c r="C32" s="436"/>
      <c r="D32" s="436"/>
      <c r="E32" s="309"/>
    </row>
    <row r="33" spans="1:7" s="310" customFormat="1" ht="16.5" customHeight="1">
      <c r="A33" s="305" t="s">
        <v>33</v>
      </c>
      <c r="B33" s="305" t="s">
        <v>5</v>
      </c>
      <c r="C33" s="306"/>
      <c r="D33" s="312"/>
      <c r="E33" s="309"/>
    </row>
    <row r="34" spans="1:7" s="310" customFormat="1">
      <c r="A34" s="305" t="s">
        <v>34</v>
      </c>
      <c r="B34" s="305" t="s">
        <v>59</v>
      </c>
      <c r="C34" s="302">
        <f>C35+C36</f>
        <v>1190</v>
      </c>
      <c r="D34" s="302">
        <f>D35+D36</f>
        <v>1190</v>
      </c>
      <c r="E34" s="309"/>
    </row>
    <row r="35" spans="1:7" s="310" customFormat="1" ht="16.5" customHeight="1">
      <c r="A35" s="278" t="s">
        <v>292</v>
      </c>
      <c r="B35" s="278" t="s">
        <v>52</v>
      </c>
      <c r="C35" s="536"/>
      <c r="D35" s="435"/>
      <c r="E35" s="309"/>
    </row>
    <row r="36" spans="1:7" s="310" customFormat="1" ht="16.5" customHeight="1">
      <c r="A36" s="278" t="s">
        <v>293</v>
      </c>
      <c r="B36" s="278" t="s">
        <v>51</v>
      </c>
      <c r="C36" s="435">
        <v>1190</v>
      </c>
      <c r="D36" s="435">
        <v>1190</v>
      </c>
      <c r="E36" s="309"/>
    </row>
    <row r="37" spans="1:7" s="310" customFormat="1" ht="16.5" customHeight="1">
      <c r="A37" s="305" t="s">
        <v>35</v>
      </c>
      <c r="B37" s="305" t="s">
        <v>45</v>
      </c>
      <c r="C37" s="393">
        <v>149.19</v>
      </c>
      <c r="D37" s="393">
        <v>149.19</v>
      </c>
      <c r="E37" s="309"/>
    </row>
    <row r="38" spans="1:7" s="310" customFormat="1" ht="16.5" customHeight="1">
      <c r="A38" s="305" t="s">
        <v>36</v>
      </c>
      <c r="B38" s="305" t="s">
        <v>414</v>
      </c>
      <c r="C38" s="369">
        <f>C39+C40+C41+C42+C43</f>
        <v>30</v>
      </c>
      <c r="D38" s="369">
        <f>D39+D40+D41+D42+D43</f>
        <v>30</v>
      </c>
      <c r="E38" s="309"/>
    </row>
    <row r="39" spans="1:7" s="310" customFormat="1" ht="16.5" customHeight="1">
      <c r="A39" s="320" t="s">
        <v>359</v>
      </c>
      <c r="B39" s="320" t="s">
        <v>363</v>
      </c>
      <c r="C39" s="434"/>
      <c r="D39" s="434"/>
      <c r="E39" s="309"/>
    </row>
    <row r="40" spans="1:7" s="310" customFormat="1" ht="16.5" customHeight="1">
      <c r="A40" s="320" t="s">
        <v>360</v>
      </c>
      <c r="B40" s="320" t="s">
        <v>364</v>
      </c>
      <c r="C40" s="434"/>
      <c r="D40" s="434"/>
      <c r="E40" s="309"/>
      <c r="G40" s="321"/>
    </row>
    <row r="41" spans="1:7" s="310" customFormat="1" ht="16.5" customHeight="1">
      <c r="A41" s="320" t="s">
        <v>361</v>
      </c>
      <c r="B41" s="320" t="s">
        <v>367</v>
      </c>
      <c r="C41" s="394"/>
      <c r="D41" s="312"/>
      <c r="E41" s="309"/>
      <c r="F41" s="387"/>
    </row>
    <row r="42" spans="1:7" s="310" customFormat="1" ht="16.5" customHeight="1">
      <c r="A42" s="320" t="s">
        <v>366</v>
      </c>
      <c r="B42" s="320" t="s">
        <v>368</v>
      </c>
      <c r="C42" s="394">
        <v>30</v>
      </c>
      <c r="D42" s="312">
        <v>30</v>
      </c>
      <c r="E42" s="309"/>
    </row>
    <row r="43" spans="1:7" s="310" customFormat="1" ht="16.5" customHeight="1">
      <c r="A43" s="320" t="s">
        <v>369</v>
      </c>
      <c r="B43" s="320" t="s">
        <v>464</v>
      </c>
      <c r="C43" s="434"/>
      <c r="D43" s="434"/>
      <c r="E43" s="309"/>
      <c r="F43" s="321"/>
    </row>
    <row r="44" spans="1:7" s="310" customFormat="1" ht="27">
      <c r="A44" s="305" t="s">
        <v>37</v>
      </c>
      <c r="B44" s="305" t="s">
        <v>25</v>
      </c>
      <c r="C44" s="427">
        <v>340</v>
      </c>
      <c r="D44" s="427">
        <v>340</v>
      </c>
      <c r="E44" s="309"/>
      <c r="F44" s="481"/>
    </row>
    <row r="45" spans="1:7" s="310" customFormat="1" ht="16.5" customHeight="1">
      <c r="A45" s="305" t="s">
        <v>38</v>
      </c>
      <c r="B45" s="305" t="s">
        <v>21</v>
      </c>
      <c r="C45" s="392"/>
      <c r="D45" s="306"/>
      <c r="E45" s="309"/>
    </row>
    <row r="46" spans="1:7" s="310" customFormat="1" ht="16.5" customHeight="1">
      <c r="A46" s="305" t="s">
        <v>39</v>
      </c>
      <c r="B46" s="305" t="s">
        <v>473</v>
      </c>
      <c r="C46" s="427">
        <v>200</v>
      </c>
      <c r="D46" s="427">
        <v>200</v>
      </c>
      <c r="E46" s="309"/>
    </row>
    <row r="47" spans="1:7" s="310" customFormat="1" ht="16.5" customHeight="1">
      <c r="A47" s="305" t="s">
        <v>40</v>
      </c>
      <c r="B47" s="305" t="s">
        <v>23</v>
      </c>
      <c r="C47" s="306"/>
      <c r="D47" s="312"/>
      <c r="E47" s="309"/>
    </row>
    <row r="48" spans="1:7" s="310" customFormat="1" ht="16.5" customHeight="1">
      <c r="A48" s="305" t="s">
        <v>41</v>
      </c>
      <c r="B48" s="305" t="s">
        <v>415</v>
      </c>
      <c r="C48" s="302">
        <v>7060</v>
      </c>
      <c r="D48" s="369">
        <f>SUM(D49:D51)</f>
        <v>7060</v>
      </c>
      <c r="E48" s="309"/>
    </row>
    <row r="49" spans="1:6" s="310" customFormat="1" ht="16.5" customHeight="1">
      <c r="A49" s="278" t="s">
        <v>375</v>
      </c>
      <c r="B49" s="278" t="s">
        <v>378</v>
      </c>
      <c r="C49" s="437">
        <v>7060</v>
      </c>
      <c r="D49" s="437">
        <v>7060</v>
      </c>
      <c r="E49" s="309"/>
      <c r="F49" s="321"/>
    </row>
    <row r="50" spans="1:6" s="310" customFormat="1" ht="16.5" customHeight="1">
      <c r="A50" s="278" t="s">
        <v>376</v>
      </c>
      <c r="B50" s="278" t="s">
        <v>377</v>
      </c>
      <c r="C50" s="434"/>
      <c r="D50" s="460"/>
      <c r="E50" s="309"/>
    </row>
    <row r="51" spans="1:6" s="310" customFormat="1" ht="16.5" customHeight="1">
      <c r="A51" s="278" t="s">
        <v>379</v>
      </c>
      <c r="B51" s="278" t="s">
        <v>380</v>
      </c>
      <c r="C51" s="435"/>
      <c r="D51" s="435"/>
      <c r="E51" s="309"/>
    </row>
    <row r="52" spans="1:6" s="310" customFormat="1">
      <c r="A52" s="305" t="s">
        <v>42</v>
      </c>
      <c r="B52" s="305" t="s">
        <v>26</v>
      </c>
      <c r="C52" s="306"/>
      <c r="D52" s="312"/>
      <c r="E52" s="309"/>
    </row>
    <row r="53" spans="1:6" s="310" customFormat="1" ht="32.25" customHeight="1">
      <c r="A53" s="305" t="s">
        <v>43</v>
      </c>
      <c r="B53" s="305" t="s">
        <v>474</v>
      </c>
      <c r="C53" s="428">
        <v>1524</v>
      </c>
      <c r="D53" s="428">
        <v>1524</v>
      </c>
      <c r="E53" s="473"/>
      <c r="F53" s="482"/>
    </row>
    <row r="54" spans="1:6" s="310" customFormat="1" ht="27">
      <c r="A54" s="273">
        <v>1.3</v>
      </c>
      <c r="B54" s="273" t="s">
        <v>421</v>
      </c>
      <c r="C54" s="369">
        <f>C55+C56</f>
        <v>0</v>
      </c>
      <c r="D54" s="369">
        <f>D55+D56</f>
        <v>0</v>
      </c>
      <c r="E54" s="313"/>
      <c r="F54" s="314"/>
    </row>
    <row r="55" spans="1:6" s="310" customFormat="1" ht="27">
      <c r="A55" s="305" t="s">
        <v>46</v>
      </c>
      <c r="B55" s="305" t="s">
        <v>475</v>
      </c>
      <c r="C55" s="434"/>
      <c r="D55" s="434"/>
      <c r="E55" s="313"/>
      <c r="F55" s="314"/>
    </row>
    <row r="56" spans="1:6" s="310" customFormat="1" ht="16.5" customHeight="1">
      <c r="A56" s="305" t="s">
        <v>47</v>
      </c>
      <c r="B56" s="305" t="s">
        <v>44</v>
      </c>
      <c r="C56" s="306"/>
      <c r="D56" s="312"/>
      <c r="E56" s="313"/>
      <c r="F56" s="314"/>
    </row>
    <row r="57" spans="1:6" s="310" customFormat="1">
      <c r="A57" s="273">
        <v>1.4</v>
      </c>
      <c r="B57" s="273" t="s">
        <v>423</v>
      </c>
      <c r="C57" s="306"/>
      <c r="D57" s="322"/>
      <c r="E57" s="313"/>
      <c r="F57" s="314"/>
    </row>
    <row r="58" spans="1:6" s="317" customFormat="1">
      <c r="A58" s="273">
        <v>1.5</v>
      </c>
      <c r="B58" s="273" t="s">
        <v>6</v>
      </c>
      <c r="C58" s="315"/>
      <c r="D58" s="318"/>
      <c r="E58" s="316"/>
    </row>
    <row r="59" spans="1:6" s="317" customFormat="1">
      <c r="A59" s="273">
        <v>1.6</v>
      </c>
      <c r="B59" s="323" t="s">
        <v>7</v>
      </c>
      <c r="C59" s="420">
        <f>SUM(C60:C64)</f>
        <v>0</v>
      </c>
      <c r="D59" s="429">
        <f>SUM(D60:D64)</f>
        <v>0</v>
      </c>
      <c r="E59" s="316"/>
      <c r="F59" s="388"/>
    </row>
    <row r="60" spans="1:6" s="317" customFormat="1">
      <c r="A60" s="305" t="s">
        <v>299</v>
      </c>
      <c r="B60" s="325" t="s">
        <v>48</v>
      </c>
      <c r="C60" s="315"/>
      <c r="D60" s="315"/>
      <c r="E60" s="316"/>
    </row>
    <row r="61" spans="1:6" s="317" customFormat="1" ht="27">
      <c r="A61" s="305" t="s">
        <v>300</v>
      </c>
      <c r="B61" s="325" t="s">
        <v>50</v>
      </c>
      <c r="C61" s="315"/>
      <c r="D61" s="315"/>
      <c r="E61" s="316"/>
    </row>
    <row r="62" spans="1:6" s="317" customFormat="1">
      <c r="A62" s="305" t="s">
        <v>301</v>
      </c>
      <c r="B62" s="325" t="s">
        <v>49</v>
      </c>
      <c r="C62" s="318"/>
      <c r="D62" s="391"/>
      <c r="E62" s="316"/>
    </row>
    <row r="63" spans="1:6" s="317" customFormat="1">
      <c r="A63" s="305" t="s">
        <v>302</v>
      </c>
      <c r="B63" s="325" t="s">
        <v>491</v>
      </c>
      <c r="C63" s="315"/>
      <c r="D63" s="315"/>
      <c r="E63" s="316"/>
    </row>
    <row r="64" spans="1:6" s="317" customFormat="1">
      <c r="A64" s="305" t="s">
        <v>339</v>
      </c>
      <c r="B64" s="325" t="s">
        <v>340</v>
      </c>
      <c r="C64" s="315"/>
      <c r="D64" s="315"/>
      <c r="E64" s="316"/>
    </row>
    <row r="65" spans="1:5">
      <c r="A65" s="299">
        <v>2</v>
      </c>
      <c r="B65" s="299" t="s">
        <v>416</v>
      </c>
      <c r="C65" s="326">
        <f>C71+C69+C68</f>
        <v>0</v>
      </c>
      <c r="D65" s="326">
        <f>D71+D69+D68</f>
        <v>0</v>
      </c>
      <c r="E65" s="327"/>
    </row>
    <row r="66" spans="1:5">
      <c r="A66" s="328">
        <v>2.1</v>
      </c>
      <c r="B66" s="329" t="s">
        <v>97</v>
      </c>
      <c r="C66" s="326"/>
      <c r="D66" s="326"/>
      <c r="E66" s="327"/>
    </row>
    <row r="67" spans="1:5">
      <c r="A67" s="328">
        <v>2.2000000000000002</v>
      </c>
      <c r="B67" s="329" t="s">
        <v>417</v>
      </c>
      <c r="C67" s="326"/>
      <c r="D67" s="330"/>
      <c r="E67" s="327"/>
    </row>
    <row r="68" spans="1:5">
      <c r="A68" s="328">
        <v>2.2999999999999998</v>
      </c>
      <c r="B68" s="329" t="s">
        <v>101</v>
      </c>
      <c r="C68" s="326"/>
      <c r="D68" s="330"/>
      <c r="E68" s="327"/>
    </row>
    <row r="69" spans="1:5">
      <c r="A69" s="328">
        <v>2.4</v>
      </c>
      <c r="B69" s="329" t="s">
        <v>100</v>
      </c>
      <c r="C69" s="326"/>
      <c r="D69" s="330"/>
      <c r="E69" s="327"/>
    </row>
    <row r="70" spans="1:5">
      <c r="A70" s="328">
        <v>2.5</v>
      </c>
      <c r="B70" s="329" t="s">
        <v>418</v>
      </c>
      <c r="C70" s="326"/>
      <c r="D70" s="326"/>
      <c r="E70" s="327"/>
    </row>
    <row r="71" spans="1:5">
      <c r="A71" s="328">
        <v>2.6</v>
      </c>
      <c r="B71" s="329" t="s">
        <v>490</v>
      </c>
      <c r="C71" s="326"/>
      <c r="D71" s="330"/>
      <c r="E71" s="327"/>
    </row>
    <row r="72" spans="1:5">
      <c r="A72" s="328">
        <v>2.7</v>
      </c>
      <c r="B72" s="329" t="s">
        <v>99</v>
      </c>
      <c r="C72" s="331"/>
      <c r="D72" s="330"/>
      <c r="E72" s="327"/>
    </row>
    <row r="73" spans="1:5">
      <c r="A73" s="299">
        <v>3</v>
      </c>
      <c r="B73" s="299" t="s">
        <v>455</v>
      </c>
      <c r="C73" s="324"/>
      <c r="D73" s="330"/>
      <c r="E73" s="327"/>
    </row>
    <row r="74" spans="1:5" ht="18" customHeight="1">
      <c r="A74" s="299">
        <v>4</v>
      </c>
      <c r="B74" s="299" t="s">
        <v>250</v>
      </c>
      <c r="C74" s="327">
        <f>C76+C75</f>
        <v>0</v>
      </c>
      <c r="D74" s="420">
        <f>SUM(D75:D76)</f>
        <v>0</v>
      </c>
      <c r="E74" s="327"/>
    </row>
    <row r="75" spans="1:5" ht="18" customHeight="1">
      <c r="A75" s="328">
        <v>4.0999999999999996</v>
      </c>
      <c r="B75" s="328" t="s">
        <v>251</v>
      </c>
      <c r="C75" s="326"/>
      <c r="D75" s="326"/>
      <c r="E75" s="327"/>
    </row>
    <row r="76" spans="1:5" ht="17.25" customHeight="1">
      <c r="A76" s="328">
        <v>4.2</v>
      </c>
      <c r="B76" s="328" t="s">
        <v>486</v>
      </c>
      <c r="C76" s="331"/>
      <c r="D76" s="332"/>
      <c r="E76" s="327"/>
    </row>
    <row r="77" spans="1:5" ht="18.75" customHeight="1">
      <c r="A77" s="299">
        <v>5</v>
      </c>
      <c r="B77" s="299" t="s">
        <v>281</v>
      </c>
      <c r="C77" s="333"/>
      <c r="D77" s="331"/>
      <c r="E77" s="327"/>
    </row>
    <row r="78" spans="1:5">
      <c r="B78" s="334"/>
    </row>
    <row r="79" spans="1:5">
      <c r="E79" s="335"/>
    </row>
    <row r="80" spans="1:5">
      <c r="B80" s="334"/>
    </row>
    <row r="82" spans="1:9">
      <c r="A82" s="336" t="s">
        <v>104</v>
      </c>
      <c r="E82" s="335"/>
    </row>
    <row r="83" spans="1:9">
      <c r="E83" s="337"/>
      <c r="F83" s="337"/>
      <c r="G83" s="337"/>
      <c r="H83" s="337"/>
      <c r="I83" s="337"/>
    </row>
    <row r="84" spans="1:9">
      <c r="D84" s="338"/>
      <c r="E84" s="337"/>
      <c r="F84" s="337"/>
      <c r="G84" s="337"/>
      <c r="H84" s="337"/>
      <c r="I84" s="337"/>
    </row>
    <row r="85" spans="1:9">
      <c r="A85" s="337"/>
      <c r="B85" s="336" t="s">
        <v>465</v>
      </c>
      <c r="D85" s="338"/>
      <c r="E85" s="337"/>
      <c r="F85" s="337"/>
      <c r="G85" s="337"/>
      <c r="H85" s="337"/>
      <c r="I85" s="337"/>
    </row>
    <row r="86" spans="1:9">
      <c r="A86" s="337"/>
      <c r="B86" s="291" t="s">
        <v>454</v>
      </c>
      <c r="D86" s="598"/>
      <c r="E86" s="598"/>
      <c r="F86" s="337"/>
      <c r="G86" s="337"/>
      <c r="H86" s="337"/>
      <c r="I86" s="337"/>
    </row>
    <row r="87" spans="1:9" s="337" customFormat="1">
      <c r="B87" s="339" t="s">
        <v>136</v>
      </c>
      <c r="C87" s="599" t="s">
        <v>485</v>
      </c>
      <c r="D87" s="599"/>
    </row>
  </sheetData>
  <mergeCells count="4">
    <mergeCell ref="C1:D1"/>
    <mergeCell ref="C2:D2"/>
    <mergeCell ref="D86:E86"/>
    <mergeCell ref="C87:D87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37"/>
  <sheetViews>
    <sheetView showGridLines="0" zoomScaleSheetLayoutView="70" workbookViewId="0">
      <selection activeCell="B7" sqref="B7"/>
    </sheetView>
  </sheetViews>
  <sheetFormatPr defaultRowHeight="13.5"/>
  <cols>
    <col min="1" max="1" width="11.140625" style="291" customWidth="1"/>
    <col min="2" max="2" width="88" style="291" customWidth="1"/>
    <col min="3" max="4" width="13.5703125" style="291" customWidth="1"/>
    <col min="5" max="5" width="0.7109375" style="291" customWidth="1"/>
    <col min="6" max="16384" width="9.140625" style="291"/>
  </cols>
  <sheetData>
    <row r="1" spans="1:5" s="286" customFormat="1">
      <c r="A1" s="283" t="s">
        <v>329</v>
      </c>
      <c r="B1" s="289"/>
      <c r="C1" s="597" t="s">
        <v>107</v>
      </c>
      <c r="D1" s="597"/>
      <c r="E1" s="285"/>
    </row>
    <row r="2" spans="1:5" s="286" customFormat="1">
      <c r="A2" s="283" t="s">
        <v>330</v>
      </c>
      <c r="B2" s="289"/>
      <c r="C2" s="594" t="s">
        <v>754</v>
      </c>
      <c r="D2" s="595"/>
      <c r="E2" s="285"/>
    </row>
    <row r="3" spans="1:5" s="286" customFormat="1">
      <c r="A3" s="288" t="s">
        <v>138</v>
      </c>
      <c r="B3" s="283"/>
      <c r="C3" s="287"/>
      <c r="D3" s="287"/>
      <c r="E3" s="285"/>
    </row>
    <row r="4" spans="1:5" s="286" customFormat="1">
      <c r="A4" s="288"/>
      <c r="B4" s="288"/>
      <c r="C4" s="287"/>
      <c r="D4" s="287"/>
      <c r="E4" s="285"/>
    </row>
    <row r="5" spans="1:5">
      <c r="A5" s="289" t="str">
        <f>'ფორმა N2'!A4</f>
        <v>ანგარიშვალდებული პირის დასახელება:</v>
      </c>
      <c r="B5" s="289"/>
      <c r="C5" s="288"/>
      <c r="D5" s="288"/>
      <c r="E5" s="290"/>
    </row>
    <row r="6" spans="1:5">
      <c r="A6" s="293"/>
      <c r="B6" s="293"/>
      <c r="C6" s="294"/>
      <c r="D6" s="294"/>
      <c r="E6" s="290"/>
    </row>
    <row r="7" spans="1:5">
      <c r="A7" s="289"/>
      <c r="B7" s="590" t="s">
        <v>756</v>
      </c>
      <c r="C7" s="288"/>
      <c r="D7" s="288"/>
      <c r="E7" s="290"/>
    </row>
    <row r="8" spans="1:5" s="286" customFormat="1">
      <c r="A8" s="385"/>
      <c r="B8" s="385"/>
      <c r="C8" s="295"/>
      <c r="D8" s="295"/>
      <c r="E8" s="285"/>
    </row>
    <row r="9" spans="1:5" s="286" customFormat="1" ht="27">
      <c r="A9" s="296" t="s">
        <v>60</v>
      </c>
      <c r="B9" s="296" t="s">
        <v>335</v>
      </c>
      <c r="C9" s="298" t="s">
        <v>9</v>
      </c>
      <c r="D9" s="298" t="s">
        <v>8</v>
      </c>
      <c r="E9" s="285"/>
    </row>
    <row r="10" spans="1:5" s="304" customFormat="1" ht="16.5">
      <c r="A10" s="328" t="s">
        <v>331</v>
      </c>
      <c r="B10" s="328"/>
      <c r="C10" s="306"/>
      <c r="D10" s="306"/>
      <c r="E10" s="303"/>
    </row>
    <row r="11" spans="1:5" s="308" customFormat="1">
      <c r="A11" s="328" t="s">
        <v>332</v>
      </c>
      <c r="B11" s="328"/>
      <c r="C11" s="306"/>
      <c r="D11" s="306"/>
      <c r="E11" s="307"/>
    </row>
    <row r="12" spans="1:5" s="308" customFormat="1">
      <c r="A12" s="273" t="s">
        <v>280</v>
      </c>
      <c r="B12" s="273"/>
      <c r="C12" s="306"/>
      <c r="D12" s="306"/>
      <c r="E12" s="307"/>
    </row>
    <row r="13" spans="1:5" s="308" customFormat="1">
      <c r="A13" s="273" t="s">
        <v>280</v>
      </c>
      <c r="B13" s="273"/>
      <c r="C13" s="306"/>
      <c r="D13" s="306"/>
      <c r="E13" s="307"/>
    </row>
    <row r="14" spans="1:5" s="308" customFormat="1">
      <c r="A14" s="273" t="s">
        <v>280</v>
      </c>
      <c r="B14" s="273"/>
      <c r="C14" s="306"/>
      <c r="D14" s="306"/>
      <c r="E14" s="307"/>
    </row>
    <row r="15" spans="1:5" s="308" customFormat="1">
      <c r="A15" s="273" t="s">
        <v>280</v>
      </c>
      <c r="B15" s="273"/>
      <c r="C15" s="306"/>
      <c r="D15" s="306"/>
      <c r="E15" s="307"/>
    </row>
    <row r="16" spans="1:5" s="308" customFormat="1">
      <c r="A16" s="273" t="s">
        <v>280</v>
      </c>
      <c r="B16" s="273"/>
      <c r="C16" s="306"/>
      <c r="D16" s="306"/>
      <c r="E16" s="307"/>
    </row>
    <row r="17" spans="1:5" s="308" customFormat="1" ht="17.25" customHeight="1">
      <c r="A17" s="463" t="s">
        <v>482</v>
      </c>
      <c r="B17" s="273" t="s">
        <v>611</v>
      </c>
      <c r="C17" s="311">
        <v>1524</v>
      </c>
      <c r="D17" s="311">
        <v>1524</v>
      </c>
      <c r="E17" s="307"/>
    </row>
    <row r="18" spans="1:5" s="308" customFormat="1" ht="18" customHeight="1">
      <c r="A18" s="463" t="s">
        <v>482</v>
      </c>
      <c r="B18" s="273"/>
      <c r="C18" s="306"/>
      <c r="D18" s="306"/>
      <c r="E18" s="307"/>
    </row>
    <row r="19" spans="1:5" s="308" customFormat="1">
      <c r="A19" s="463" t="s">
        <v>482</v>
      </c>
      <c r="B19" s="273"/>
      <c r="C19" s="306"/>
      <c r="D19" s="306"/>
      <c r="E19" s="307"/>
    </row>
    <row r="20" spans="1:5" s="308" customFormat="1">
      <c r="A20" s="273" t="s">
        <v>280</v>
      </c>
      <c r="B20" s="273"/>
      <c r="C20" s="306"/>
      <c r="D20" s="306"/>
      <c r="E20" s="307"/>
    </row>
    <row r="21" spans="1:5" s="308" customFormat="1">
      <c r="A21" s="273" t="s">
        <v>280</v>
      </c>
      <c r="B21" s="273"/>
      <c r="C21" s="306"/>
      <c r="D21" s="306"/>
      <c r="E21" s="307"/>
    </row>
    <row r="22" spans="1:5" s="308" customFormat="1">
      <c r="A22" s="273" t="s">
        <v>280</v>
      </c>
      <c r="B22" s="273"/>
      <c r="C22" s="306"/>
      <c r="D22" s="306"/>
      <c r="E22" s="307"/>
    </row>
    <row r="23" spans="1:5" s="308" customFormat="1">
      <c r="A23" s="273" t="s">
        <v>280</v>
      </c>
      <c r="B23" s="273"/>
      <c r="C23" s="306"/>
      <c r="D23" s="306"/>
      <c r="E23" s="307"/>
    </row>
    <row r="24" spans="1:5">
      <c r="A24" s="366"/>
      <c r="B24" s="366" t="s">
        <v>338</v>
      </c>
      <c r="C24" s="368">
        <f>SUM(C10:C23)</f>
        <v>1524</v>
      </c>
      <c r="D24" s="368">
        <f>SUM(D10:D23)</f>
        <v>1524</v>
      </c>
      <c r="E24" s="327"/>
    </row>
    <row r="25" spans="1:5">
      <c r="A25" s="334"/>
      <c r="B25" s="334"/>
    </row>
    <row r="26" spans="1:5">
      <c r="A26" s="337" t="s">
        <v>444</v>
      </c>
      <c r="E26" s="335"/>
    </row>
    <row r="27" spans="1:5">
      <c r="A27" s="291" t="s">
        <v>445</v>
      </c>
    </row>
    <row r="28" spans="1:5">
      <c r="A28" s="367" t="s">
        <v>446</v>
      </c>
    </row>
    <row r="29" spans="1:5">
      <c r="A29" s="367"/>
    </row>
    <row r="30" spans="1:5">
      <c r="A30" s="367" t="s">
        <v>354</v>
      </c>
    </row>
    <row r="32" spans="1:5">
      <c r="A32" s="336" t="s">
        <v>104</v>
      </c>
      <c r="E32" s="335"/>
    </row>
    <row r="33" spans="1:9">
      <c r="E33" s="337"/>
      <c r="F33" s="337"/>
      <c r="G33" s="337"/>
      <c r="H33" s="337"/>
      <c r="I33" s="337"/>
    </row>
    <row r="34" spans="1:9">
      <c r="D34" s="338"/>
      <c r="E34" s="337"/>
      <c r="F34" s="337"/>
      <c r="G34" s="337"/>
      <c r="H34" s="337"/>
      <c r="I34" s="337"/>
    </row>
    <row r="35" spans="1:9">
      <c r="A35" s="336"/>
      <c r="B35" s="336" t="s">
        <v>467</v>
      </c>
      <c r="D35" s="338"/>
      <c r="E35" s="337"/>
      <c r="F35" s="337"/>
      <c r="G35" s="337"/>
      <c r="H35" s="337"/>
      <c r="I35" s="337"/>
    </row>
    <row r="36" spans="1:9">
      <c r="B36" s="291" t="s">
        <v>268</v>
      </c>
      <c r="D36" s="338"/>
      <c r="E36" s="337"/>
      <c r="F36" s="337"/>
      <c r="G36" s="337"/>
      <c r="H36" s="337"/>
      <c r="I36" s="337"/>
    </row>
    <row r="37" spans="1:9" s="337" customFormat="1">
      <c r="A37" s="339"/>
      <c r="B37" s="339" t="s">
        <v>136</v>
      </c>
    </row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27"/>
  <sheetViews>
    <sheetView view="pageBreakPreview" zoomScaleSheetLayoutView="100" workbookViewId="0">
      <selection activeCell="B5" sqref="B5"/>
    </sheetView>
  </sheetViews>
  <sheetFormatPr defaultRowHeight="13.5"/>
  <cols>
    <col min="1" max="1" width="5.42578125" style="430" customWidth="1"/>
    <col min="2" max="2" width="16.85546875" style="430" customWidth="1"/>
    <col min="3" max="3" width="21.140625" style="430" customWidth="1"/>
    <col min="4" max="4" width="17" style="430" customWidth="1"/>
    <col min="5" max="5" width="28" style="430" customWidth="1"/>
    <col min="6" max="6" width="14.7109375" style="430" customWidth="1"/>
    <col min="7" max="7" width="15.5703125" style="430" customWidth="1"/>
    <col min="8" max="8" width="14.7109375" style="430" customWidth="1"/>
    <col min="9" max="9" width="29.7109375" style="430" customWidth="1"/>
    <col min="10" max="10" width="0" style="430" hidden="1" customWidth="1"/>
    <col min="11" max="16384" width="9.140625" style="430"/>
  </cols>
  <sheetData>
    <row r="1" spans="1:10">
      <c r="A1" s="283" t="s">
        <v>419</v>
      </c>
      <c r="B1" s="283"/>
      <c r="C1" s="289"/>
      <c r="D1" s="289"/>
      <c r="E1" s="289"/>
      <c r="F1" s="289"/>
      <c r="G1" s="287"/>
      <c r="H1" s="287"/>
      <c r="I1" s="597" t="s">
        <v>107</v>
      </c>
      <c r="J1" s="597"/>
    </row>
    <row r="2" spans="1:10">
      <c r="A2" s="288" t="s">
        <v>138</v>
      </c>
      <c r="B2" s="283"/>
      <c r="C2" s="289"/>
      <c r="D2" s="289"/>
      <c r="E2" s="289"/>
      <c r="F2" s="289"/>
      <c r="G2" s="287"/>
      <c r="H2" s="287"/>
      <c r="I2" s="594" t="s">
        <v>754</v>
      </c>
      <c r="J2" s="595"/>
    </row>
    <row r="3" spans="1:10">
      <c r="A3" s="288"/>
      <c r="B3" s="288"/>
      <c r="C3" s="283"/>
      <c r="D3" s="283"/>
      <c r="E3" s="283"/>
      <c r="F3" s="283"/>
      <c r="G3" s="287"/>
      <c r="H3" s="287"/>
      <c r="I3" s="287"/>
    </row>
    <row r="4" spans="1:10">
      <c r="A4" s="289" t="str">
        <f>'ფორმა N2'!A4</f>
        <v>ანგარიშვალდებული პირის დასახელება:</v>
      </c>
      <c r="B4" s="289"/>
      <c r="C4" s="289"/>
      <c r="D4" s="289"/>
      <c r="E4" s="289"/>
      <c r="F4" s="289"/>
      <c r="G4" s="288"/>
      <c r="H4" s="288"/>
      <c r="I4" s="288"/>
    </row>
    <row r="5" spans="1:10">
      <c r="A5" s="293"/>
      <c r="B5" s="590" t="s">
        <v>756</v>
      </c>
      <c r="C5" s="293"/>
      <c r="D5" s="293"/>
      <c r="E5" s="293"/>
      <c r="F5" s="293"/>
      <c r="G5" s="294"/>
      <c r="H5" s="294"/>
      <c r="I5" s="294"/>
    </row>
    <row r="6" spans="1:10">
      <c r="A6" s="289"/>
      <c r="B6" s="289"/>
      <c r="C6" s="289"/>
      <c r="D6" s="289"/>
      <c r="E6" s="289"/>
      <c r="F6" s="289"/>
      <c r="G6" s="288"/>
      <c r="H6" s="288"/>
      <c r="I6" s="288"/>
    </row>
    <row r="7" spans="1:10">
      <c r="A7" s="396"/>
      <c r="B7" s="396"/>
      <c r="C7" s="396"/>
      <c r="D7" s="396"/>
      <c r="E7" s="396"/>
      <c r="F7" s="396"/>
      <c r="G7" s="295"/>
      <c r="H7" s="295"/>
      <c r="I7" s="295"/>
    </row>
    <row r="8" spans="1:10" ht="40.5">
      <c r="A8" s="297" t="s">
        <v>60</v>
      </c>
      <c r="B8" s="297" t="s">
        <v>343</v>
      </c>
      <c r="C8" s="297" t="s">
        <v>344</v>
      </c>
      <c r="D8" s="297" t="s">
        <v>226</v>
      </c>
      <c r="E8" s="297" t="s">
        <v>348</v>
      </c>
      <c r="F8" s="297" t="s">
        <v>352</v>
      </c>
      <c r="G8" s="298" t="s">
        <v>9</v>
      </c>
      <c r="H8" s="298" t="s">
        <v>8</v>
      </c>
      <c r="I8" s="298" t="s">
        <v>400</v>
      </c>
      <c r="J8" s="430" t="s">
        <v>351</v>
      </c>
    </row>
    <row r="9" spans="1:10" ht="22.5" customHeight="1">
      <c r="A9" s="80">
        <v>1</v>
      </c>
      <c r="B9" s="80" t="s">
        <v>713</v>
      </c>
      <c r="C9" s="80" t="s">
        <v>714</v>
      </c>
      <c r="D9" s="583" t="s">
        <v>715</v>
      </c>
      <c r="E9" s="80" t="s">
        <v>716</v>
      </c>
      <c r="F9" s="80" t="s">
        <v>351</v>
      </c>
      <c r="G9" s="475">
        <v>2250</v>
      </c>
      <c r="H9" s="475">
        <v>2250</v>
      </c>
      <c r="I9" s="475">
        <f>H9*20%</f>
        <v>450</v>
      </c>
      <c r="J9" s="430" t="s">
        <v>0</v>
      </c>
    </row>
    <row r="10" spans="1:10" ht="13.5" customHeight="1">
      <c r="A10" s="80">
        <v>2</v>
      </c>
      <c r="B10" s="80" t="s">
        <v>717</v>
      </c>
      <c r="C10" s="80" t="s">
        <v>718</v>
      </c>
      <c r="D10" s="583" t="s">
        <v>719</v>
      </c>
      <c r="E10" s="80" t="s">
        <v>720</v>
      </c>
      <c r="F10" s="80" t="s">
        <v>351</v>
      </c>
      <c r="G10" s="475">
        <v>2250</v>
      </c>
      <c r="H10" s="475">
        <v>2250</v>
      </c>
      <c r="I10" s="475">
        <f t="shared" ref="I10:I20" si="0">H10*20%</f>
        <v>450</v>
      </c>
    </row>
    <row r="11" spans="1:10" ht="15" customHeight="1">
      <c r="A11" s="80">
        <v>3</v>
      </c>
      <c r="B11" s="80" t="s">
        <v>721</v>
      </c>
      <c r="C11" s="80" t="s">
        <v>722</v>
      </c>
      <c r="D11" s="583" t="s">
        <v>723</v>
      </c>
      <c r="E11" s="80" t="s">
        <v>724</v>
      </c>
      <c r="F11" s="80" t="s">
        <v>351</v>
      </c>
      <c r="G11" s="475">
        <v>1875</v>
      </c>
      <c r="H11" s="475">
        <v>1875</v>
      </c>
      <c r="I11" s="475">
        <f t="shared" si="0"/>
        <v>375</v>
      </c>
    </row>
    <row r="12" spans="1:10" ht="16.5" customHeight="1">
      <c r="A12" s="80">
        <v>4</v>
      </c>
      <c r="B12" s="80" t="s">
        <v>527</v>
      </c>
      <c r="C12" s="80" t="s">
        <v>725</v>
      </c>
      <c r="D12" s="583" t="s">
        <v>726</v>
      </c>
      <c r="E12" s="80" t="s">
        <v>727</v>
      </c>
      <c r="F12" s="80" t="s">
        <v>351</v>
      </c>
      <c r="G12" s="475">
        <v>4325</v>
      </c>
      <c r="H12" s="475">
        <v>4325</v>
      </c>
      <c r="I12" s="475">
        <f t="shared" si="0"/>
        <v>865</v>
      </c>
    </row>
    <row r="13" spans="1:10" ht="20.25" customHeight="1">
      <c r="A13" s="80">
        <v>5</v>
      </c>
      <c r="B13" s="80" t="s">
        <v>527</v>
      </c>
      <c r="C13" s="80" t="s">
        <v>728</v>
      </c>
      <c r="D13" s="583" t="s">
        <v>729</v>
      </c>
      <c r="E13" s="80" t="s">
        <v>724</v>
      </c>
      <c r="F13" s="80" t="s">
        <v>351</v>
      </c>
      <c r="G13" s="475">
        <v>2250</v>
      </c>
      <c r="H13" s="475">
        <v>2250</v>
      </c>
      <c r="I13" s="475">
        <f t="shared" si="0"/>
        <v>450</v>
      </c>
    </row>
    <row r="14" spans="1:10" ht="15">
      <c r="A14" s="80">
        <v>6</v>
      </c>
      <c r="B14" s="80" t="s">
        <v>730</v>
      </c>
      <c r="C14" s="80" t="s">
        <v>731</v>
      </c>
      <c r="D14" s="583" t="s">
        <v>732</v>
      </c>
      <c r="E14" s="80" t="s">
        <v>724</v>
      </c>
      <c r="F14" s="80" t="s">
        <v>351</v>
      </c>
      <c r="G14" s="475">
        <v>1875</v>
      </c>
      <c r="H14" s="475">
        <v>1875</v>
      </c>
      <c r="I14" s="475">
        <f t="shared" si="0"/>
        <v>375</v>
      </c>
    </row>
    <row r="15" spans="1:10" ht="15">
      <c r="A15" s="80">
        <v>7</v>
      </c>
      <c r="B15" s="80" t="s">
        <v>733</v>
      </c>
      <c r="C15" s="80" t="s">
        <v>574</v>
      </c>
      <c r="D15" s="583" t="s">
        <v>576</v>
      </c>
      <c r="E15" s="80" t="s">
        <v>734</v>
      </c>
      <c r="F15" s="80" t="s">
        <v>351</v>
      </c>
      <c r="G15" s="475">
        <v>1800</v>
      </c>
      <c r="H15" s="475">
        <v>1800</v>
      </c>
      <c r="I15" s="475">
        <f t="shared" si="0"/>
        <v>360</v>
      </c>
    </row>
    <row r="16" spans="1:10" ht="15">
      <c r="A16" s="80">
        <v>8</v>
      </c>
      <c r="B16" s="80" t="s">
        <v>735</v>
      </c>
      <c r="C16" s="80" t="s">
        <v>736</v>
      </c>
      <c r="D16" s="583" t="s">
        <v>737</v>
      </c>
      <c r="E16" s="80" t="s">
        <v>738</v>
      </c>
      <c r="F16" s="80" t="s">
        <v>351</v>
      </c>
      <c r="G16" s="475">
        <v>2625</v>
      </c>
      <c r="H16" s="475">
        <v>2625</v>
      </c>
      <c r="I16" s="475">
        <f t="shared" si="0"/>
        <v>525</v>
      </c>
    </row>
    <row r="17" spans="1:9" ht="15">
      <c r="A17" s="80">
        <v>9</v>
      </c>
      <c r="B17" s="80" t="s">
        <v>739</v>
      </c>
      <c r="C17" s="80" t="s">
        <v>740</v>
      </c>
      <c r="D17" s="583" t="s">
        <v>741</v>
      </c>
      <c r="E17" s="80" t="s">
        <v>742</v>
      </c>
      <c r="F17" s="80" t="s">
        <v>351</v>
      </c>
      <c r="G17" s="475">
        <v>1500</v>
      </c>
      <c r="H17" s="475">
        <v>1500</v>
      </c>
      <c r="I17" s="475">
        <f t="shared" si="0"/>
        <v>300</v>
      </c>
    </row>
    <row r="18" spans="1:9" ht="15">
      <c r="A18" s="80">
        <v>10</v>
      </c>
      <c r="B18" s="80" t="s">
        <v>492</v>
      </c>
      <c r="C18" s="80" t="s">
        <v>743</v>
      </c>
      <c r="D18" s="80">
        <v>56001003876</v>
      </c>
      <c r="E18" s="80" t="s">
        <v>744</v>
      </c>
      <c r="F18" s="80" t="s">
        <v>351</v>
      </c>
      <c r="G18" s="475">
        <v>1875</v>
      </c>
      <c r="H18" s="475">
        <v>1875</v>
      </c>
      <c r="I18" s="475">
        <f t="shared" si="0"/>
        <v>375</v>
      </c>
    </row>
    <row r="19" spans="1:9" ht="15">
      <c r="A19" s="80">
        <v>11</v>
      </c>
      <c r="B19" s="80" t="s">
        <v>519</v>
      </c>
      <c r="C19" s="80" t="s">
        <v>745</v>
      </c>
      <c r="D19" s="583" t="s">
        <v>746</v>
      </c>
      <c r="E19" s="80" t="s">
        <v>747</v>
      </c>
      <c r="F19" s="80" t="s">
        <v>351</v>
      </c>
      <c r="G19" s="475">
        <v>1125</v>
      </c>
      <c r="H19" s="475">
        <v>1125</v>
      </c>
      <c r="I19" s="475">
        <f t="shared" si="0"/>
        <v>225</v>
      </c>
    </row>
    <row r="20" spans="1:9" ht="15">
      <c r="A20" s="80">
        <v>12</v>
      </c>
      <c r="B20" s="80" t="s">
        <v>492</v>
      </c>
      <c r="C20" s="80" t="s">
        <v>748</v>
      </c>
      <c r="D20" s="80">
        <v>1007009829</v>
      </c>
      <c r="E20" s="80" t="s">
        <v>755</v>
      </c>
      <c r="F20" s="80" t="s">
        <v>351</v>
      </c>
      <c r="G20" s="475">
        <v>1250</v>
      </c>
      <c r="H20" s="475">
        <v>1250</v>
      </c>
      <c r="I20" s="475">
        <f t="shared" si="0"/>
        <v>250</v>
      </c>
    </row>
    <row r="21" spans="1:9" ht="15">
      <c r="A21" s="80"/>
      <c r="B21" s="72"/>
      <c r="C21" s="72"/>
      <c r="D21" s="72"/>
      <c r="E21" s="72"/>
      <c r="F21" s="80"/>
      <c r="G21" s="3"/>
      <c r="H21" s="3"/>
      <c r="I21" s="3"/>
    </row>
    <row r="22" spans="1:9" ht="15">
      <c r="A22" s="80"/>
      <c r="B22" s="72"/>
      <c r="C22" s="72"/>
      <c r="D22" s="72"/>
      <c r="E22" s="72"/>
      <c r="F22" s="80"/>
      <c r="G22" s="3"/>
      <c r="H22" s="3"/>
      <c r="I22" s="3"/>
    </row>
    <row r="23" spans="1:9" ht="15">
      <c r="A23" s="80"/>
      <c r="B23" s="72"/>
      <c r="C23" s="72"/>
      <c r="D23" s="72"/>
      <c r="E23" s="72"/>
      <c r="F23" s="80"/>
      <c r="G23" s="3"/>
      <c r="H23" s="3"/>
      <c r="I23" s="3"/>
    </row>
    <row r="24" spans="1:9" ht="15">
      <c r="A24" s="80"/>
      <c r="B24" s="72" t="s">
        <v>749</v>
      </c>
      <c r="C24" s="72"/>
      <c r="D24" s="72"/>
      <c r="E24" s="72"/>
      <c r="F24" s="80"/>
      <c r="G24" s="3">
        <v>25000</v>
      </c>
      <c r="H24" s="3">
        <v>25000</v>
      </c>
      <c r="I24" s="3">
        <v>5000</v>
      </c>
    </row>
    <row r="25" spans="1:9">
      <c r="A25" s="431"/>
      <c r="B25" s="431"/>
      <c r="C25" s="431" t="s">
        <v>471</v>
      </c>
      <c r="D25" s="431"/>
      <c r="E25" s="431"/>
      <c r="F25" s="431"/>
      <c r="G25" s="431"/>
      <c r="H25" s="375"/>
      <c r="I25" s="375"/>
    </row>
    <row r="26" spans="1:9">
      <c r="A26" s="375"/>
      <c r="B26" s="375"/>
      <c r="C26" s="375" t="s">
        <v>399</v>
      </c>
      <c r="D26" s="375"/>
      <c r="E26" s="375"/>
      <c r="F26" s="375"/>
      <c r="G26" s="375"/>
      <c r="H26" s="375"/>
      <c r="I26" s="375"/>
    </row>
    <row r="27" spans="1:9">
      <c r="A27" s="432"/>
      <c r="B27" s="432"/>
      <c r="C27" s="432" t="s">
        <v>136</v>
      </c>
      <c r="D27" s="432"/>
      <c r="E27" s="432"/>
      <c r="F27" s="432"/>
      <c r="G27" s="432"/>
    </row>
  </sheetData>
  <mergeCells count="2">
    <mergeCell ref="I1:J1"/>
    <mergeCell ref="I2:J2"/>
  </mergeCells>
  <printOptions gridLines="1"/>
  <pageMargins left="0.25" right="0.25" top="0.75" bottom="0.75" header="0.3" footer="0.3"/>
  <pageSetup scale="8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H31"/>
  <sheetViews>
    <sheetView zoomScaleSheetLayoutView="70" workbookViewId="0">
      <selection activeCell="A6" sqref="A6:B6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61" t="s">
        <v>370</v>
      </c>
      <c r="B1" s="64"/>
      <c r="C1" s="64"/>
      <c r="D1" s="64"/>
      <c r="E1" s="64"/>
      <c r="F1" s="64"/>
      <c r="G1" s="600" t="s">
        <v>107</v>
      </c>
      <c r="H1" s="600"/>
    </row>
    <row r="2" spans="1:8" ht="15">
      <c r="A2" s="63" t="s">
        <v>138</v>
      </c>
      <c r="B2" s="64"/>
      <c r="C2" s="64"/>
      <c r="D2" s="64"/>
      <c r="E2" s="64"/>
      <c r="F2" s="64"/>
      <c r="G2" s="594" t="s">
        <v>754</v>
      </c>
      <c r="H2" s="595"/>
    </row>
    <row r="3" spans="1:8" ht="15">
      <c r="A3" s="63"/>
      <c r="B3" s="63"/>
      <c r="C3" s="63"/>
      <c r="D3" s="63"/>
      <c r="E3" s="63"/>
      <c r="F3" s="63"/>
      <c r="G3" s="390"/>
      <c r="H3" s="390"/>
    </row>
    <row r="4" spans="1:8" ht="15">
      <c r="A4" s="64" t="str">
        <f>'[2]ფორმა N2'!A4</f>
        <v>ანგარიშვალდებული პირის დასახელება:</v>
      </c>
      <c r="B4" s="64"/>
      <c r="C4" s="64"/>
      <c r="D4" s="64"/>
      <c r="E4" s="64"/>
      <c r="F4" s="64"/>
      <c r="G4" s="63"/>
      <c r="H4" s="63"/>
    </row>
    <row r="5" spans="1:8" ht="15">
      <c r="B5" s="67"/>
      <c r="C5" s="67"/>
      <c r="D5" s="67"/>
      <c r="E5" s="67"/>
      <c r="F5" s="67"/>
      <c r="G5" s="68"/>
      <c r="H5" s="68"/>
    </row>
    <row r="6" spans="1:8" ht="15">
      <c r="A6" s="601" t="s">
        <v>756</v>
      </c>
      <c r="B6" s="601"/>
      <c r="C6" s="64"/>
      <c r="D6" s="64"/>
      <c r="E6" s="64"/>
      <c r="F6" s="64"/>
      <c r="G6" s="63"/>
      <c r="H6" s="63"/>
    </row>
    <row r="7" spans="1:8" ht="15">
      <c r="A7" s="389"/>
      <c r="B7" s="389"/>
      <c r="C7" s="389"/>
      <c r="D7" s="389"/>
      <c r="E7" s="389"/>
      <c r="F7" s="389"/>
      <c r="G7" s="65"/>
      <c r="H7" s="65"/>
    </row>
    <row r="8" spans="1:8" ht="45">
      <c r="A8" s="74" t="s">
        <v>343</v>
      </c>
      <c r="B8" s="74" t="s">
        <v>344</v>
      </c>
      <c r="C8" s="74" t="s">
        <v>226</v>
      </c>
      <c r="D8" s="74" t="s">
        <v>347</v>
      </c>
      <c r="E8" s="74" t="s">
        <v>346</v>
      </c>
      <c r="F8" s="74" t="s">
        <v>395</v>
      </c>
      <c r="G8" s="66" t="s">
        <v>9</v>
      </c>
      <c r="H8" s="66" t="s">
        <v>8</v>
      </c>
    </row>
    <row r="9" spans="1:8" ht="15">
      <c r="A9" s="328"/>
      <c r="B9" s="328"/>
      <c r="C9" s="80"/>
      <c r="D9" s="328"/>
      <c r="E9" s="328"/>
      <c r="F9" s="476"/>
      <c r="G9" s="433"/>
      <c r="H9" s="433"/>
    </row>
    <row r="10" spans="1:8" ht="15">
      <c r="A10" s="328"/>
      <c r="B10" s="328"/>
      <c r="C10" s="80"/>
      <c r="D10" s="328"/>
      <c r="E10" s="328"/>
      <c r="F10" s="476"/>
      <c r="G10" s="433"/>
      <c r="H10" s="433"/>
    </row>
    <row r="11" spans="1:8" ht="15">
      <c r="A11" s="328"/>
      <c r="B11" s="328"/>
      <c r="C11" s="80"/>
      <c r="D11" s="328"/>
      <c r="E11" s="328"/>
      <c r="F11" s="476"/>
      <c r="G11" s="433"/>
      <c r="H11" s="433"/>
    </row>
    <row r="12" spans="1:8" ht="15">
      <c r="A12" s="80"/>
      <c r="B12" s="80"/>
      <c r="C12" s="80"/>
      <c r="D12" s="328"/>
      <c r="E12" s="328"/>
      <c r="F12" s="476"/>
      <c r="G12" s="433"/>
      <c r="H12" s="433"/>
    </row>
    <row r="13" spans="1:8" ht="15">
      <c r="A13" s="80"/>
      <c r="B13" s="80"/>
      <c r="C13" s="80"/>
      <c r="D13" s="80"/>
      <c r="E13" s="328"/>
      <c r="F13" s="80"/>
      <c r="G13" s="475"/>
      <c r="H13" s="475"/>
    </row>
    <row r="14" spans="1:8" ht="15">
      <c r="A14" s="80"/>
      <c r="B14" s="80"/>
      <c r="C14" s="80"/>
      <c r="D14" s="80"/>
      <c r="E14" s="328"/>
      <c r="F14" s="80"/>
      <c r="G14" s="433"/>
      <c r="H14" s="433"/>
    </row>
    <row r="15" spans="1:8" ht="15">
      <c r="A15" s="80"/>
      <c r="B15" s="80"/>
      <c r="C15" s="80"/>
      <c r="D15" s="80"/>
      <c r="E15" s="328"/>
      <c r="F15" s="80"/>
      <c r="G15" s="475"/>
      <c r="H15" s="475"/>
    </row>
    <row r="16" spans="1:8" ht="15">
      <c r="A16" s="80"/>
      <c r="B16" s="80"/>
      <c r="C16" s="398"/>
      <c r="D16" s="80"/>
      <c r="E16" s="328"/>
      <c r="F16" s="80"/>
      <c r="G16" s="475"/>
      <c r="H16" s="475"/>
    </row>
    <row r="17" spans="1:8" ht="15">
      <c r="A17" s="328"/>
      <c r="B17" s="328"/>
      <c r="C17" s="80"/>
      <c r="D17" s="80"/>
      <c r="E17" s="328"/>
      <c r="F17" s="80"/>
      <c r="G17" s="475"/>
      <c r="H17" s="475"/>
    </row>
    <row r="18" spans="1:8" ht="15">
      <c r="A18" s="474"/>
      <c r="B18" s="474"/>
      <c r="C18" s="80"/>
      <c r="D18" s="80"/>
      <c r="E18" s="328"/>
      <c r="F18" s="80"/>
      <c r="G18" s="475"/>
      <c r="H18" s="475"/>
    </row>
    <row r="19" spans="1:8" ht="15">
      <c r="A19" s="81"/>
      <c r="B19" s="81"/>
      <c r="C19" s="81"/>
      <c r="D19" s="81"/>
      <c r="E19" s="81"/>
      <c r="F19" s="81"/>
      <c r="G19" s="71"/>
      <c r="H19" s="71"/>
    </row>
    <row r="20" spans="1:8" ht="15">
      <c r="A20" s="27"/>
      <c r="B20" s="27"/>
      <c r="C20" s="27"/>
      <c r="D20" s="27"/>
      <c r="E20" s="27"/>
      <c r="F20" s="27"/>
      <c r="G20" s="1"/>
      <c r="H20" s="1"/>
    </row>
    <row r="21" spans="1:8" ht="15">
      <c r="A21" s="189" t="s">
        <v>353</v>
      </c>
      <c r="B21" s="27"/>
      <c r="C21" s="27"/>
      <c r="D21" s="27"/>
      <c r="E21" s="27"/>
      <c r="F21" s="27"/>
      <c r="G21" s="1"/>
      <c r="H21" s="1"/>
    </row>
    <row r="22" spans="1:8" ht="15">
      <c r="A22" s="189" t="s">
        <v>356</v>
      </c>
      <c r="B22" s="27"/>
      <c r="C22" s="27"/>
      <c r="D22" s="27"/>
      <c r="E22" s="27"/>
      <c r="F22" s="27"/>
      <c r="G22" s="1"/>
      <c r="H22" s="1"/>
    </row>
    <row r="23" spans="1:8" ht="15">
      <c r="A23" s="189"/>
      <c r="B23" s="1"/>
      <c r="C23" s="1"/>
      <c r="D23" s="1"/>
      <c r="E23" s="1"/>
      <c r="F23" s="1"/>
      <c r="G23" s="1"/>
      <c r="H23" s="1"/>
    </row>
    <row r="24" spans="1:8" ht="15">
      <c r="A24" s="189"/>
      <c r="B24" s="1"/>
      <c r="C24" s="1"/>
      <c r="D24" s="1"/>
      <c r="E24" s="1"/>
      <c r="F24" s="1"/>
      <c r="G24" s="1"/>
      <c r="H24" s="1"/>
    </row>
    <row r="25" spans="1:8">
      <c r="A25" s="16"/>
      <c r="B25" s="16"/>
      <c r="C25" s="16"/>
      <c r="D25" s="16"/>
      <c r="E25" s="16"/>
      <c r="F25" s="16"/>
      <c r="G25" s="16"/>
      <c r="H25" s="16"/>
    </row>
    <row r="26" spans="1:8" ht="15">
      <c r="A26" s="53" t="s">
        <v>104</v>
      </c>
      <c r="B26" s="1"/>
      <c r="C26" s="1"/>
      <c r="D26" s="1"/>
      <c r="E26" s="1"/>
      <c r="F26" s="1"/>
      <c r="G26" s="1"/>
      <c r="H26" s="1"/>
    </row>
    <row r="27" spans="1:8" ht="15">
      <c r="A27" s="1"/>
      <c r="B27" s="1"/>
      <c r="C27" s="1"/>
      <c r="D27" s="1"/>
      <c r="E27" s="1"/>
      <c r="F27" s="1"/>
      <c r="G27" s="1"/>
      <c r="H27" s="1"/>
    </row>
    <row r="28" spans="1:8" ht="15">
      <c r="A28" s="1"/>
      <c r="B28" s="1"/>
      <c r="C28" s="1"/>
      <c r="D28" s="1"/>
      <c r="E28" s="1"/>
      <c r="F28" s="1"/>
      <c r="G28" s="1"/>
      <c r="H28" s="11"/>
    </row>
    <row r="29" spans="1:8" ht="15">
      <c r="A29" s="53"/>
      <c r="B29" s="53" t="s">
        <v>269</v>
      </c>
      <c r="C29" s="53"/>
      <c r="D29" s="53"/>
      <c r="E29" s="53"/>
      <c r="F29" s="53"/>
      <c r="G29" s="1"/>
      <c r="H29" s="11"/>
    </row>
    <row r="30" spans="1:8" ht="15">
      <c r="A30" s="1"/>
      <c r="B30" s="1" t="s">
        <v>268</v>
      </c>
      <c r="C30" s="1"/>
      <c r="D30" s="1"/>
      <c r="E30" s="1"/>
      <c r="F30" s="1"/>
      <c r="G30" s="1"/>
      <c r="H30" s="11"/>
    </row>
    <row r="31" spans="1:8">
      <c r="A31" s="49"/>
      <c r="B31" s="49" t="s">
        <v>136</v>
      </c>
      <c r="C31" s="49"/>
      <c r="D31" s="49"/>
      <c r="E31" s="49"/>
      <c r="F31" s="49"/>
    </row>
  </sheetData>
  <mergeCells count="3">
    <mergeCell ref="G1:H1"/>
    <mergeCell ref="G2:H2"/>
    <mergeCell ref="A6:B6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C16">
      <formula1>11</formula1>
    </dataValidation>
  </dataValidation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46"/>
  <sheetViews>
    <sheetView view="pageBreakPreview" zoomScale="70" zoomScaleSheetLayoutView="70" workbookViewId="0">
      <selection activeCell="C6" sqref="C6:D6"/>
    </sheetView>
  </sheetViews>
  <sheetFormatPr defaultRowHeight="12.75"/>
  <cols>
    <col min="1" max="1" width="5.42578125" style="159" customWidth="1"/>
    <col min="2" max="2" width="13.140625" style="159" customWidth="1"/>
    <col min="3" max="3" width="15.7109375" style="159" customWidth="1"/>
    <col min="4" max="4" width="18" style="159" customWidth="1"/>
    <col min="5" max="5" width="20.5703125" style="159" customWidth="1"/>
    <col min="6" max="6" width="21.28515625" style="159" customWidth="1"/>
    <col min="7" max="7" width="15.140625" style="159" customWidth="1"/>
    <col min="8" max="8" width="15.5703125" style="159" customWidth="1"/>
    <col min="9" max="9" width="13.42578125" style="159" customWidth="1"/>
    <col min="10" max="10" width="0" style="159" hidden="1" customWidth="1"/>
    <col min="11" max="16384" width="9.140625" style="159"/>
  </cols>
  <sheetData>
    <row r="1" spans="1:10" ht="15">
      <c r="A1" s="61" t="s">
        <v>420</v>
      </c>
      <c r="B1" s="61"/>
      <c r="C1" s="64"/>
      <c r="D1" s="64"/>
      <c r="E1" s="64"/>
      <c r="F1" s="64"/>
      <c r="G1" s="600" t="s">
        <v>107</v>
      </c>
      <c r="H1" s="600"/>
    </row>
    <row r="2" spans="1:10" ht="15">
      <c r="A2" s="63" t="s">
        <v>138</v>
      </c>
      <c r="B2" s="61"/>
      <c r="C2" s="64"/>
      <c r="D2" s="64"/>
      <c r="E2" s="64"/>
      <c r="F2" s="64"/>
      <c r="G2" s="594" t="s">
        <v>754</v>
      </c>
      <c r="H2" s="595"/>
    </row>
    <row r="3" spans="1:10" ht="15">
      <c r="A3" s="63"/>
      <c r="B3" s="63"/>
      <c r="C3" s="63"/>
      <c r="D3" s="63"/>
      <c r="E3" s="63"/>
      <c r="F3" s="63"/>
      <c r="G3" s="191"/>
      <c r="H3" s="191"/>
    </row>
    <row r="4" spans="1:10" ht="15">
      <c r="A4" s="64" t="str">
        <f>'ფორმა N2'!A4</f>
        <v>ანგარიშვალდებული პირის დასახელება:</v>
      </c>
      <c r="B4" s="64"/>
      <c r="C4" s="64"/>
      <c r="D4" s="64"/>
      <c r="E4" s="64"/>
      <c r="F4" s="64"/>
      <c r="G4" s="63"/>
      <c r="H4" s="63"/>
    </row>
    <row r="5" spans="1:10" ht="15">
      <c r="A5" s="67"/>
      <c r="B5" s="67"/>
      <c r="C5" s="67"/>
      <c r="D5" s="67"/>
      <c r="E5" s="67"/>
      <c r="F5" s="67"/>
      <c r="G5" s="68"/>
      <c r="H5" s="68"/>
    </row>
    <row r="6" spans="1:10" ht="15">
      <c r="A6" s="64"/>
      <c r="B6" s="64"/>
      <c r="C6" s="601" t="s">
        <v>756</v>
      </c>
      <c r="D6" s="601"/>
      <c r="E6" s="64"/>
      <c r="F6" s="64"/>
      <c r="G6" s="63"/>
      <c r="H6" s="63"/>
    </row>
    <row r="7" spans="1:10" ht="15">
      <c r="A7" s="190"/>
      <c r="B7" s="190"/>
      <c r="C7" s="190"/>
      <c r="D7" s="193"/>
      <c r="E7" s="190"/>
      <c r="F7" s="190"/>
      <c r="G7" s="65"/>
      <c r="H7" s="65"/>
    </row>
    <row r="8" spans="1:10" ht="30">
      <c r="A8" s="74" t="s">
        <v>60</v>
      </c>
      <c r="B8" s="74" t="s">
        <v>343</v>
      </c>
      <c r="C8" s="74" t="s">
        <v>344</v>
      </c>
      <c r="D8" s="74" t="s">
        <v>226</v>
      </c>
      <c r="E8" s="74" t="s">
        <v>352</v>
      </c>
      <c r="F8" s="74" t="s">
        <v>345</v>
      </c>
      <c r="G8" s="66" t="s">
        <v>9</v>
      </c>
      <c r="H8" s="66" t="s">
        <v>8</v>
      </c>
      <c r="J8" s="201" t="s">
        <v>351</v>
      </c>
    </row>
    <row r="9" spans="1:10" ht="15">
      <c r="A9" s="80">
        <v>1</v>
      </c>
      <c r="B9" s="430"/>
      <c r="C9" s="328"/>
      <c r="D9" s="80"/>
      <c r="E9" s="328"/>
      <c r="F9" s="477"/>
      <c r="G9" s="475"/>
      <c r="H9" s="475"/>
      <c r="J9" s="201" t="s">
        <v>0</v>
      </c>
    </row>
    <row r="10" spans="1:10" ht="15">
      <c r="A10" s="80">
        <v>2</v>
      </c>
      <c r="B10" s="80"/>
      <c r="C10" s="80"/>
      <c r="D10" s="80"/>
      <c r="E10" s="328"/>
      <c r="F10" s="80"/>
      <c r="G10" s="475"/>
      <c r="H10" s="475"/>
    </row>
    <row r="11" spans="1:10" ht="15">
      <c r="A11" s="80">
        <v>3</v>
      </c>
      <c r="B11" s="80"/>
      <c r="C11" s="80"/>
      <c r="D11" s="80"/>
      <c r="E11" s="328"/>
      <c r="F11" s="80"/>
      <c r="G11" s="475"/>
      <c r="H11" s="475"/>
    </row>
    <row r="12" spans="1:10" ht="15">
      <c r="A12" s="72"/>
      <c r="B12" s="72"/>
      <c r="C12" s="72"/>
      <c r="D12" s="72"/>
      <c r="E12" s="72"/>
      <c r="F12" s="72"/>
      <c r="G12" s="3"/>
      <c r="H12" s="3"/>
    </row>
    <row r="13" spans="1:10" ht="15">
      <c r="A13" s="72"/>
      <c r="B13" s="72"/>
      <c r="C13" s="72"/>
      <c r="D13" s="72"/>
      <c r="E13" s="72"/>
      <c r="F13" s="72"/>
      <c r="G13" s="3"/>
      <c r="H13" s="3"/>
    </row>
    <row r="14" spans="1:10" ht="15">
      <c r="A14" s="72"/>
      <c r="B14" s="72"/>
      <c r="C14" s="72"/>
      <c r="D14" s="72"/>
      <c r="E14" s="72"/>
      <c r="F14" s="72"/>
      <c r="G14" s="3"/>
      <c r="H14" s="3"/>
    </row>
    <row r="15" spans="1:10" ht="15">
      <c r="A15" s="72"/>
      <c r="B15" s="72"/>
      <c r="C15" s="72"/>
      <c r="D15" s="72"/>
      <c r="E15" s="72"/>
      <c r="F15" s="72"/>
      <c r="G15" s="3"/>
      <c r="H15" s="3"/>
    </row>
    <row r="16" spans="1:10" ht="15">
      <c r="A16" s="72"/>
      <c r="B16" s="72"/>
      <c r="C16" s="72"/>
      <c r="D16" s="72"/>
      <c r="E16" s="72"/>
      <c r="F16" s="72"/>
      <c r="G16" s="3"/>
      <c r="H16" s="3"/>
    </row>
    <row r="17" spans="1:8" ht="15">
      <c r="A17" s="72"/>
      <c r="B17" s="72"/>
      <c r="C17" s="72"/>
      <c r="D17" s="72"/>
      <c r="E17" s="72"/>
      <c r="F17" s="72"/>
      <c r="G17" s="3"/>
      <c r="H17" s="3"/>
    </row>
    <row r="18" spans="1:8" ht="15">
      <c r="A18" s="72"/>
      <c r="B18" s="72"/>
      <c r="C18" s="72"/>
      <c r="D18" s="72"/>
      <c r="E18" s="72"/>
      <c r="F18" s="72"/>
      <c r="G18" s="3"/>
      <c r="H18" s="3"/>
    </row>
    <row r="19" spans="1:8" ht="15">
      <c r="A19" s="72"/>
      <c r="B19" s="72"/>
      <c r="C19" s="72"/>
      <c r="D19" s="72"/>
      <c r="E19" s="72"/>
      <c r="F19" s="72"/>
      <c r="G19" s="3"/>
      <c r="H19" s="3"/>
    </row>
    <row r="20" spans="1:8" ht="15">
      <c r="A20" s="72"/>
      <c r="B20" s="72"/>
      <c r="C20" s="72"/>
      <c r="D20" s="72"/>
      <c r="E20" s="72"/>
      <c r="F20" s="72"/>
      <c r="G20" s="3"/>
      <c r="H20" s="3"/>
    </row>
    <row r="21" spans="1:8" ht="15">
      <c r="A21" s="72"/>
      <c r="B21" s="72"/>
      <c r="C21" s="72"/>
      <c r="D21" s="72"/>
      <c r="E21" s="72"/>
      <c r="F21" s="72"/>
      <c r="G21" s="3"/>
      <c r="H21" s="3"/>
    </row>
    <row r="22" spans="1:8" ht="15">
      <c r="A22" s="72"/>
      <c r="B22" s="72"/>
      <c r="C22" s="72"/>
      <c r="D22" s="72"/>
      <c r="E22" s="72"/>
      <c r="F22" s="72"/>
      <c r="G22" s="3"/>
      <c r="H22" s="3"/>
    </row>
    <row r="23" spans="1:8" ht="15">
      <c r="A23" s="72"/>
      <c r="B23" s="72"/>
      <c r="C23" s="72"/>
      <c r="D23" s="72"/>
      <c r="E23" s="72"/>
      <c r="F23" s="72"/>
      <c r="G23" s="3"/>
      <c r="H23" s="3"/>
    </row>
    <row r="24" spans="1:8" ht="15">
      <c r="A24" s="72"/>
      <c r="B24" s="72"/>
      <c r="C24" s="72"/>
      <c r="D24" s="72"/>
      <c r="E24" s="72"/>
      <c r="F24" s="72"/>
      <c r="G24" s="3"/>
      <c r="H24" s="3"/>
    </row>
    <row r="25" spans="1:8" ht="15">
      <c r="A25" s="72"/>
      <c r="B25" s="72"/>
      <c r="C25" s="72"/>
      <c r="D25" s="72"/>
      <c r="E25" s="72"/>
      <c r="F25" s="72"/>
      <c r="G25" s="3"/>
      <c r="H25" s="3"/>
    </row>
    <row r="26" spans="1:8" ht="15">
      <c r="A26" s="72"/>
      <c r="B26" s="72"/>
      <c r="C26" s="72"/>
      <c r="D26" s="72"/>
      <c r="E26" s="72"/>
      <c r="F26" s="72"/>
      <c r="G26" s="3"/>
      <c r="H26" s="3"/>
    </row>
    <row r="27" spans="1:8" ht="15">
      <c r="A27" s="72"/>
      <c r="B27" s="72"/>
      <c r="C27" s="72"/>
      <c r="D27" s="72"/>
      <c r="E27" s="72"/>
      <c r="F27" s="72"/>
      <c r="G27" s="3"/>
      <c r="H27" s="3"/>
    </row>
    <row r="28" spans="1:8" ht="15">
      <c r="A28" s="72"/>
      <c r="B28" s="72"/>
      <c r="C28" s="72"/>
      <c r="D28" s="72"/>
      <c r="E28" s="72"/>
      <c r="F28" s="72"/>
      <c r="G28" s="3"/>
      <c r="H28" s="3"/>
    </row>
    <row r="29" spans="1:8" ht="15">
      <c r="A29" s="72"/>
      <c r="B29" s="72"/>
      <c r="C29" s="72"/>
      <c r="D29" s="72"/>
      <c r="E29" s="72"/>
      <c r="F29" s="72"/>
      <c r="G29" s="3"/>
      <c r="H29" s="3"/>
    </row>
    <row r="30" spans="1:8" ht="15">
      <c r="A30" s="72"/>
      <c r="B30" s="72"/>
      <c r="C30" s="72"/>
      <c r="D30" s="72"/>
      <c r="E30" s="72"/>
      <c r="F30" s="72"/>
      <c r="G30" s="3"/>
      <c r="H30" s="3"/>
    </row>
    <row r="31" spans="1:8" ht="15">
      <c r="A31" s="72"/>
      <c r="B31" s="72"/>
      <c r="C31" s="72"/>
      <c r="D31" s="72"/>
      <c r="E31" s="72"/>
      <c r="F31" s="72"/>
      <c r="G31" s="3"/>
      <c r="H31" s="3"/>
    </row>
    <row r="32" spans="1:8" ht="15">
      <c r="A32" s="72"/>
      <c r="B32" s="72"/>
      <c r="C32" s="72"/>
      <c r="D32" s="72"/>
      <c r="E32" s="72"/>
      <c r="F32" s="72"/>
      <c r="G32" s="3"/>
      <c r="H32" s="3"/>
    </row>
    <row r="33" spans="1:9" ht="15">
      <c r="A33" s="72"/>
      <c r="B33" s="72"/>
      <c r="C33" s="72"/>
      <c r="D33" s="72"/>
      <c r="E33" s="72"/>
      <c r="F33" s="72"/>
      <c r="G33" s="3"/>
      <c r="H33" s="3"/>
    </row>
    <row r="34" spans="1:9" ht="15">
      <c r="A34" s="72"/>
      <c r="B34" s="81"/>
      <c r="C34" s="81"/>
      <c r="D34" s="81"/>
      <c r="E34" s="81"/>
      <c r="F34" s="81" t="s">
        <v>350</v>
      </c>
      <c r="G34" s="71">
        <f>SUM(G9:G33)</f>
        <v>0</v>
      </c>
      <c r="H34" s="71">
        <f>SUM(H9:H33)</f>
        <v>0</v>
      </c>
    </row>
    <row r="35" spans="1:9" ht="15">
      <c r="A35" s="199"/>
      <c r="B35" s="199"/>
      <c r="C35" s="199"/>
      <c r="D35" s="199"/>
      <c r="E35" s="199"/>
      <c r="F35" s="199"/>
      <c r="G35" s="199"/>
      <c r="H35" s="158"/>
      <c r="I35" s="158"/>
    </row>
    <row r="36" spans="1:9" ht="15">
      <c r="A36" s="200" t="s">
        <v>406</v>
      </c>
      <c r="B36" s="200"/>
      <c r="C36" s="199"/>
      <c r="D36" s="199"/>
      <c r="E36" s="199"/>
      <c r="F36" s="199"/>
      <c r="G36" s="199"/>
      <c r="H36" s="158"/>
      <c r="I36" s="158"/>
    </row>
    <row r="37" spans="1:9" ht="15">
      <c r="A37" s="200" t="s">
        <v>349</v>
      </c>
      <c r="B37" s="200"/>
      <c r="C37" s="199"/>
      <c r="D37" s="199"/>
      <c r="E37" s="199"/>
      <c r="F37" s="199"/>
      <c r="G37" s="199"/>
      <c r="H37" s="158"/>
      <c r="I37" s="158"/>
    </row>
    <row r="38" spans="1:9" ht="15">
      <c r="A38" s="200"/>
      <c r="B38" s="200"/>
      <c r="C38" s="158"/>
      <c r="D38" s="158"/>
      <c r="E38" s="158"/>
      <c r="F38" s="158"/>
      <c r="G38" s="158"/>
      <c r="H38" s="158"/>
      <c r="I38" s="158"/>
    </row>
    <row r="39" spans="1:9" ht="15">
      <c r="A39" s="200"/>
      <c r="B39" s="200"/>
      <c r="C39" s="158"/>
      <c r="D39" s="158"/>
      <c r="E39" s="158"/>
      <c r="F39" s="158"/>
      <c r="G39" s="158"/>
      <c r="H39" s="158"/>
      <c r="I39" s="158"/>
    </row>
    <row r="40" spans="1:9">
      <c r="A40" s="197"/>
      <c r="B40" s="197"/>
      <c r="C40" s="197"/>
      <c r="D40" s="197"/>
      <c r="E40" s="197"/>
      <c r="F40" s="197"/>
      <c r="G40" s="197"/>
      <c r="H40" s="197"/>
      <c r="I40" s="197"/>
    </row>
    <row r="41" spans="1:9" ht="15">
      <c r="A41" s="164" t="s">
        <v>104</v>
      </c>
      <c r="B41" s="164"/>
      <c r="C41" s="158"/>
      <c r="D41" s="158"/>
      <c r="E41" s="158"/>
      <c r="F41" s="158"/>
      <c r="G41" s="158"/>
      <c r="H41" s="158"/>
      <c r="I41" s="158"/>
    </row>
    <row r="42" spans="1:9" ht="15">
      <c r="A42" s="158"/>
      <c r="B42" s="158"/>
      <c r="C42" s="158"/>
      <c r="D42" s="158"/>
      <c r="E42" s="158"/>
      <c r="F42" s="158"/>
      <c r="G42" s="158"/>
      <c r="H42" s="158"/>
      <c r="I42" s="158"/>
    </row>
    <row r="43" spans="1:9" ht="15">
      <c r="A43" s="158"/>
      <c r="B43" s="158"/>
      <c r="C43" s="158"/>
      <c r="D43" s="158"/>
      <c r="E43" s="158"/>
      <c r="F43" s="158"/>
      <c r="G43" s="158"/>
      <c r="H43" s="158"/>
      <c r="I43" s="165"/>
    </row>
    <row r="44" spans="1:9" ht="15">
      <c r="A44" s="164"/>
      <c r="B44" s="164"/>
      <c r="C44" s="164" t="s">
        <v>437</v>
      </c>
      <c r="D44" s="164"/>
      <c r="E44" s="199"/>
      <c r="F44" s="164"/>
      <c r="G44" s="164"/>
      <c r="H44" s="158"/>
      <c r="I44" s="165"/>
    </row>
    <row r="45" spans="1:9" ht="15">
      <c r="A45" s="158"/>
      <c r="B45" s="158"/>
      <c r="C45" s="158" t="s">
        <v>268</v>
      </c>
      <c r="D45" s="158"/>
      <c r="E45" s="158"/>
      <c r="F45" s="158"/>
      <c r="G45" s="158"/>
      <c r="H45" s="158"/>
      <c r="I45" s="165"/>
    </row>
    <row r="46" spans="1:9">
      <c r="A46" s="166"/>
      <c r="B46" s="166"/>
      <c r="C46" s="166" t="s">
        <v>136</v>
      </c>
      <c r="D46" s="166"/>
      <c r="E46" s="166"/>
      <c r="F46" s="166"/>
      <c r="G46" s="166"/>
    </row>
  </sheetData>
  <mergeCells count="3">
    <mergeCell ref="G1:H1"/>
    <mergeCell ref="G2:H2"/>
    <mergeCell ref="C6:D6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88"/>
  <sheetViews>
    <sheetView showGridLines="0" zoomScaleSheetLayoutView="70" workbookViewId="0">
      <selection activeCell="B5" sqref="B5:C5"/>
    </sheetView>
  </sheetViews>
  <sheetFormatPr defaultRowHeight="13.5"/>
  <cols>
    <col min="1" max="1" width="14.28515625" style="343" customWidth="1"/>
    <col min="2" max="2" width="71.7109375" style="343" customWidth="1"/>
    <col min="3" max="3" width="14.85546875" style="343" customWidth="1"/>
    <col min="4" max="4" width="13.28515625" style="343" customWidth="1"/>
    <col min="5" max="5" width="0.7109375" style="343" customWidth="1"/>
    <col min="6" max="6" width="12.85546875" style="343" bestFit="1" customWidth="1"/>
    <col min="7" max="7" width="16" style="343" customWidth="1"/>
    <col min="8" max="8" width="12.7109375" style="343" bestFit="1" customWidth="1"/>
    <col min="9" max="16384" width="9.140625" style="343"/>
  </cols>
  <sheetData>
    <row r="1" spans="1:12">
      <c r="A1" s="283" t="s">
        <v>304</v>
      </c>
      <c r="B1" s="341"/>
      <c r="C1" s="597" t="s">
        <v>107</v>
      </c>
      <c r="D1" s="597"/>
      <c r="E1" s="342"/>
    </row>
    <row r="2" spans="1:12">
      <c r="A2" s="288" t="s">
        <v>138</v>
      </c>
      <c r="B2" s="341"/>
      <c r="C2" s="594" t="s">
        <v>754</v>
      </c>
      <c r="D2" s="595"/>
      <c r="E2" s="342"/>
    </row>
    <row r="3" spans="1:12">
      <c r="A3" s="288"/>
      <c r="B3" s="341"/>
      <c r="C3" s="287"/>
      <c r="D3" s="287"/>
      <c r="E3" s="342"/>
    </row>
    <row r="4" spans="1:12" s="291" customFormat="1">
      <c r="A4" s="289" t="str">
        <f>'ფორმა N2'!A4</f>
        <v>ანგარიშვალდებული პირის დასახელება:</v>
      </c>
      <c r="B4" s="289"/>
      <c r="C4" s="288"/>
      <c r="D4" s="288"/>
      <c r="E4" s="344"/>
      <c r="L4" s="343"/>
    </row>
    <row r="5" spans="1:12" s="291" customFormat="1">
      <c r="A5" s="345" t="str">
        <f>'ფორმა N1'!D4</f>
        <v xml:space="preserve"> </v>
      </c>
      <c r="B5" s="601" t="s">
        <v>756</v>
      </c>
      <c r="C5" s="601"/>
      <c r="D5" s="347"/>
      <c r="E5" s="344"/>
    </row>
    <row r="6" spans="1:12" s="291" customFormat="1">
      <c r="A6" s="289"/>
      <c r="B6" s="289"/>
      <c r="C6" s="288"/>
      <c r="D6" s="288"/>
      <c r="E6" s="344"/>
    </row>
    <row r="7" spans="1:12" s="286" customFormat="1">
      <c r="A7" s="284"/>
      <c r="B7" s="284"/>
      <c r="C7" s="295"/>
      <c r="D7" s="295"/>
      <c r="E7" s="348"/>
    </row>
    <row r="8" spans="1:12" s="286" customFormat="1" ht="27">
      <c r="A8" s="349" t="s">
        <v>60</v>
      </c>
      <c r="B8" s="298" t="s">
        <v>10</v>
      </c>
      <c r="C8" s="298" t="s">
        <v>9</v>
      </c>
      <c r="D8" s="298" t="s">
        <v>8</v>
      </c>
      <c r="E8" s="348"/>
    </row>
    <row r="9" spans="1:12" s="304" customFormat="1" ht="16.5">
      <c r="A9" s="350">
        <v>1</v>
      </c>
      <c r="B9" s="350" t="s">
        <v>53</v>
      </c>
      <c r="C9" s="370">
        <f>C13+C11</f>
        <v>557607.73</v>
      </c>
      <c r="D9" s="370">
        <f>D13+D11</f>
        <v>557607.73</v>
      </c>
      <c r="E9" s="351"/>
      <c r="F9" s="461"/>
      <c r="G9" s="461"/>
      <c r="H9" s="461"/>
    </row>
    <row r="10" spans="1:12" s="304" customFormat="1" ht="16.5">
      <c r="A10" s="352">
        <v>1.1000000000000001</v>
      </c>
      <c r="B10" s="352" t="s">
        <v>54</v>
      </c>
      <c r="C10" s="530">
        <f>SUM(C11:C12)</f>
        <v>19575</v>
      </c>
      <c r="D10" s="530">
        <f>SUM(D11:D12)</f>
        <v>19575</v>
      </c>
      <c r="E10" s="351"/>
    </row>
    <row r="11" spans="1:12" s="304" customFormat="1" ht="16.5" customHeight="1">
      <c r="A11" s="353" t="s">
        <v>27</v>
      </c>
      <c r="B11" s="353" t="s">
        <v>55</v>
      </c>
      <c r="C11" s="26">
        <v>19575</v>
      </c>
      <c r="D11" s="531">
        <v>19575</v>
      </c>
      <c r="E11" s="351"/>
    </row>
    <row r="12" spans="1:12" ht="16.5" customHeight="1">
      <c r="A12" s="353" t="s">
        <v>28</v>
      </c>
      <c r="B12" s="353" t="s">
        <v>0</v>
      </c>
      <c r="C12" s="26"/>
      <c r="D12" s="531"/>
      <c r="E12" s="342"/>
    </row>
    <row r="13" spans="1:12" ht="15">
      <c r="A13" s="352">
        <v>1.2</v>
      </c>
      <c r="B13" s="352" t="s">
        <v>56</v>
      </c>
      <c r="C13" s="532">
        <f>C14+C17+C29+C30+C32+C35+C36+C42+C46+C51+C52+C57</f>
        <v>538032.73</v>
      </c>
      <c r="D13" s="532">
        <f>D14+D17+D29+D30+D32+D35+D36+D42+D46+D51+D52+D57</f>
        <v>538032.73</v>
      </c>
      <c r="E13" s="342"/>
    </row>
    <row r="14" spans="1:12" ht="15">
      <c r="A14" s="353" t="s">
        <v>29</v>
      </c>
      <c r="B14" s="353" t="s">
        <v>1</v>
      </c>
      <c r="C14" s="532">
        <v>5980</v>
      </c>
      <c r="D14" s="532">
        <v>5980</v>
      </c>
      <c r="E14" s="342"/>
    </row>
    <row r="15" spans="1:12" ht="17.25" customHeight="1">
      <c r="A15" s="320" t="s">
        <v>93</v>
      </c>
      <c r="B15" s="320" t="s">
        <v>57</v>
      </c>
      <c r="C15" s="532">
        <v>5980</v>
      </c>
      <c r="D15" s="532">
        <v>5980</v>
      </c>
      <c r="E15" s="342"/>
    </row>
    <row r="16" spans="1:12" ht="17.25" customHeight="1">
      <c r="A16" s="320" t="s">
        <v>96</v>
      </c>
      <c r="B16" s="320" t="s">
        <v>58</v>
      </c>
      <c r="C16" s="532">
        <v>0</v>
      </c>
      <c r="D16" s="532">
        <v>0</v>
      </c>
      <c r="E16" s="342"/>
      <c r="H16" s="355"/>
    </row>
    <row r="17" spans="1:5" ht="15">
      <c r="A17" s="353" t="s">
        <v>30</v>
      </c>
      <c r="B17" s="353" t="s">
        <v>2</v>
      </c>
      <c r="C17" s="532">
        <v>11710.49</v>
      </c>
      <c r="D17" s="532">
        <v>11710.49</v>
      </c>
      <c r="E17" s="342"/>
    </row>
    <row r="18" spans="1:5" ht="27">
      <c r="A18" s="320" t="s">
        <v>11</v>
      </c>
      <c r="B18" s="320" t="s">
        <v>462</v>
      </c>
      <c r="C18" s="532">
        <v>6472.12</v>
      </c>
      <c r="D18" s="532">
        <v>6472.12</v>
      </c>
      <c r="E18" s="342"/>
    </row>
    <row r="19" spans="1:5" ht="15">
      <c r="A19" s="320" t="s">
        <v>12</v>
      </c>
      <c r="B19" s="320" t="s">
        <v>13</v>
      </c>
      <c r="C19" s="532">
        <v>0</v>
      </c>
      <c r="D19" s="532">
        <v>0</v>
      </c>
      <c r="E19" s="342"/>
    </row>
    <row r="20" spans="1:5" ht="27">
      <c r="A20" s="320" t="s">
        <v>283</v>
      </c>
      <c r="B20" s="320" t="s">
        <v>19</v>
      </c>
      <c r="C20" s="532">
        <v>0</v>
      </c>
      <c r="D20" s="532">
        <v>0</v>
      </c>
      <c r="E20" s="342"/>
    </row>
    <row r="21" spans="1:5" ht="15">
      <c r="A21" s="320" t="s">
        <v>284</v>
      </c>
      <c r="B21" s="320" t="s">
        <v>484</v>
      </c>
      <c r="C21" s="532">
        <v>4525</v>
      </c>
      <c r="D21" s="532">
        <v>4525</v>
      </c>
      <c r="E21" s="342"/>
    </row>
    <row r="22" spans="1:5" ht="15">
      <c r="A22" s="320" t="s">
        <v>285</v>
      </c>
      <c r="B22" s="320" t="s">
        <v>466</v>
      </c>
      <c r="C22" s="532">
        <v>0</v>
      </c>
      <c r="D22" s="532">
        <v>0</v>
      </c>
      <c r="E22" s="342"/>
    </row>
    <row r="23" spans="1:5" ht="15">
      <c r="A23" s="320" t="s">
        <v>286</v>
      </c>
      <c r="B23" s="320" t="s">
        <v>15</v>
      </c>
      <c r="C23" s="532">
        <v>713.3</v>
      </c>
      <c r="D23" s="532">
        <v>713.3</v>
      </c>
      <c r="E23" s="342"/>
    </row>
    <row r="24" spans="1:5" ht="16.5" customHeight="1">
      <c r="A24" s="356" t="s">
        <v>287</v>
      </c>
      <c r="B24" s="356" t="s">
        <v>468</v>
      </c>
      <c r="C24" s="532">
        <v>425.56</v>
      </c>
      <c r="D24" s="532">
        <v>425.45</v>
      </c>
      <c r="E24" s="342"/>
    </row>
    <row r="25" spans="1:5" ht="16.5" customHeight="1">
      <c r="A25" s="356" t="s">
        <v>288</v>
      </c>
      <c r="B25" s="356" t="s">
        <v>16</v>
      </c>
      <c r="C25" s="532">
        <v>461.56</v>
      </c>
      <c r="D25" s="532">
        <v>461.56</v>
      </c>
      <c r="E25" s="342"/>
    </row>
    <row r="26" spans="1:5" ht="16.5" customHeight="1">
      <c r="A26" s="356" t="s">
        <v>289</v>
      </c>
      <c r="B26" s="356" t="s">
        <v>17</v>
      </c>
      <c r="C26" s="532">
        <v>56.25</v>
      </c>
      <c r="D26" s="532">
        <v>56.25</v>
      </c>
      <c r="E26" s="342"/>
    </row>
    <row r="27" spans="1:5" ht="16.5" customHeight="1">
      <c r="A27" s="356" t="s">
        <v>290</v>
      </c>
      <c r="B27" s="356" t="s">
        <v>20</v>
      </c>
      <c r="C27" s="532">
        <v>0</v>
      </c>
      <c r="D27" s="532">
        <v>0</v>
      </c>
      <c r="E27" s="342"/>
    </row>
    <row r="28" spans="1:5" ht="15">
      <c r="A28" s="320" t="s">
        <v>291</v>
      </c>
      <c r="B28" s="320" t="s">
        <v>461</v>
      </c>
      <c r="C28" s="532">
        <v>0</v>
      </c>
      <c r="D28" s="532">
        <v>0</v>
      </c>
      <c r="E28" s="342"/>
    </row>
    <row r="29" spans="1:5" ht="15">
      <c r="A29" s="353" t="s">
        <v>31</v>
      </c>
      <c r="B29" s="353" t="s">
        <v>3</v>
      </c>
      <c r="C29" s="532">
        <v>1616.83</v>
      </c>
      <c r="D29" s="532">
        <v>1616.83</v>
      </c>
      <c r="E29" s="342"/>
    </row>
    <row r="30" spans="1:5" ht="15">
      <c r="A30" s="353" t="s">
        <v>32</v>
      </c>
      <c r="B30" s="353" t="s">
        <v>4</v>
      </c>
      <c r="C30" s="532">
        <v>4370.1000000000004</v>
      </c>
      <c r="D30" s="532">
        <v>4370.1000000000004</v>
      </c>
      <c r="E30" s="342"/>
    </row>
    <row r="31" spans="1:5" ht="15">
      <c r="A31" s="353" t="s">
        <v>33</v>
      </c>
      <c r="B31" s="353" t="s">
        <v>5</v>
      </c>
      <c r="C31" s="532">
        <v>0</v>
      </c>
      <c r="D31" s="532">
        <v>0</v>
      </c>
      <c r="E31" s="342"/>
    </row>
    <row r="32" spans="1:5" ht="27">
      <c r="A32" s="353" t="s">
        <v>34</v>
      </c>
      <c r="B32" s="353" t="s">
        <v>59</v>
      </c>
      <c r="C32" s="532">
        <v>35573.5</v>
      </c>
      <c r="D32" s="532">
        <v>35573.5</v>
      </c>
      <c r="E32" s="342"/>
    </row>
    <row r="33" spans="1:7" ht="15">
      <c r="A33" s="320" t="s">
        <v>292</v>
      </c>
      <c r="B33" s="320" t="s">
        <v>52</v>
      </c>
      <c r="C33" s="532">
        <v>35573.5</v>
      </c>
      <c r="D33" s="532">
        <v>35573.5</v>
      </c>
      <c r="E33" s="342"/>
    </row>
    <row r="34" spans="1:7" ht="15">
      <c r="A34" s="320" t="s">
        <v>293</v>
      </c>
      <c r="B34" s="320" t="s">
        <v>51</v>
      </c>
      <c r="C34" s="532">
        <v>0</v>
      </c>
      <c r="D34" s="532" t="e">
        <f>#REF!+#REF!+#REF!+#REF!</f>
        <v>#REF!</v>
      </c>
      <c r="E34" s="342"/>
    </row>
    <row r="35" spans="1:7" ht="15">
      <c r="A35" s="353" t="s">
        <v>35</v>
      </c>
      <c r="B35" s="353" t="s">
        <v>45</v>
      </c>
      <c r="C35" s="532">
        <v>841.15</v>
      </c>
      <c r="D35" s="532">
        <v>841.15</v>
      </c>
      <c r="E35" s="342"/>
    </row>
    <row r="36" spans="1:7" ht="15">
      <c r="A36" s="353" t="s">
        <v>36</v>
      </c>
      <c r="B36" s="353" t="s">
        <v>362</v>
      </c>
      <c r="C36" s="532">
        <v>35236.68</v>
      </c>
      <c r="D36" s="532">
        <v>35236.68</v>
      </c>
      <c r="E36" s="342"/>
    </row>
    <row r="37" spans="1:7" ht="43.5" customHeight="1">
      <c r="A37" s="320" t="s">
        <v>359</v>
      </c>
      <c r="B37" s="320" t="s">
        <v>469</v>
      </c>
      <c r="C37" s="532">
        <v>14263</v>
      </c>
      <c r="D37" s="532">
        <v>14263</v>
      </c>
      <c r="E37" s="342"/>
      <c r="G37" s="365"/>
    </row>
    <row r="38" spans="1:7" ht="15">
      <c r="A38" s="320" t="s">
        <v>360</v>
      </c>
      <c r="B38" s="320" t="s">
        <v>364</v>
      </c>
      <c r="C38" s="532">
        <v>6735.68</v>
      </c>
      <c r="D38" s="532">
        <v>6735.68</v>
      </c>
      <c r="E38" s="342"/>
    </row>
    <row r="39" spans="1:7" ht="15">
      <c r="A39" s="320" t="s">
        <v>361</v>
      </c>
      <c r="B39" s="320" t="s">
        <v>367</v>
      </c>
      <c r="C39" s="532">
        <v>3800</v>
      </c>
      <c r="D39" s="532">
        <v>3800</v>
      </c>
      <c r="E39" s="342"/>
    </row>
    <row r="40" spans="1:7" ht="15">
      <c r="A40" s="320" t="s">
        <v>366</v>
      </c>
      <c r="B40" s="320" t="s">
        <v>368</v>
      </c>
      <c r="C40" s="532">
        <v>8714</v>
      </c>
      <c r="D40" s="532">
        <v>8714</v>
      </c>
      <c r="E40" s="342"/>
    </row>
    <row r="41" spans="1:7" ht="15">
      <c r="A41" s="320" t="s">
        <v>369</v>
      </c>
      <c r="B41" s="320" t="s">
        <v>365</v>
      </c>
      <c r="C41" s="532">
        <v>1724</v>
      </c>
      <c r="D41" s="532">
        <v>1724</v>
      </c>
      <c r="E41" s="342"/>
    </row>
    <row r="42" spans="1:7" ht="27">
      <c r="A42" s="353" t="s">
        <v>37</v>
      </c>
      <c r="B42" s="353" t="s">
        <v>25</v>
      </c>
      <c r="C42" s="532">
        <v>1100</v>
      </c>
      <c r="D42" s="532">
        <v>1100</v>
      </c>
      <c r="E42" s="342"/>
    </row>
    <row r="43" spans="1:7" ht="15">
      <c r="A43" s="353" t="s">
        <v>38</v>
      </c>
      <c r="B43" s="353" t="s">
        <v>21</v>
      </c>
      <c r="C43" s="532">
        <v>0</v>
      </c>
      <c r="D43" s="532">
        <v>0</v>
      </c>
      <c r="E43" s="342"/>
    </row>
    <row r="44" spans="1:7" ht="15">
      <c r="A44" s="353" t="s">
        <v>39</v>
      </c>
      <c r="B44" s="353" t="s">
        <v>22</v>
      </c>
      <c r="C44" s="532">
        <v>0</v>
      </c>
      <c r="D44" s="532">
        <v>0</v>
      </c>
      <c r="E44" s="342"/>
    </row>
    <row r="45" spans="1:7" ht="15">
      <c r="A45" s="353" t="s">
        <v>40</v>
      </c>
      <c r="B45" s="353" t="s">
        <v>23</v>
      </c>
      <c r="C45" s="532">
        <v>0</v>
      </c>
      <c r="D45" s="532">
        <v>0</v>
      </c>
      <c r="E45" s="342"/>
    </row>
    <row r="46" spans="1:7" ht="15">
      <c r="A46" s="353" t="s">
        <v>41</v>
      </c>
      <c r="B46" s="353" t="s">
        <v>298</v>
      </c>
      <c r="C46" s="532">
        <v>23104.5</v>
      </c>
      <c r="D46" s="532">
        <v>23104.5</v>
      </c>
      <c r="E46" s="342"/>
    </row>
    <row r="47" spans="1:7" ht="15">
      <c r="A47" s="278" t="s">
        <v>375</v>
      </c>
      <c r="B47" s="278" t="s">
        <v>476</v>
      </c>
      <c r="C47" s="532">
        <v>22154.5</v>
      </c>
      <c r="D47" s="532">
        <v>22154.5</v>
      </c>
      <c r="E47" s="342"/>
    </row>
    <row r="48" spans="1:7" ht="15">
      <c r="A48" s="278" t="s">
        <v>376</v>
      </c>
      <c r="B48" s="278" t="s">
        <v>377</v>
      </c>
      <c r="C48" s="532">
        <v>0</v>
      </c>
      <c r="D48" s="532">
        <v>0</v>
      </c>
      <c r="E48" s="342"/>
    </row>
    <row r="49" spans="1:6" ht="15">
      <c r="A49" s="278" t="s">
        <v>379</v>
      </c>
      <c r="B49" s="278" t="s">
        <v>380</v>
      </c>
      <c r="C49" s="532">
        <v>950</v>
      </c>
      <c r="D49" s="532">
        <v>950</v>
      </c>
      <c r="E49" s="342"/>
    </row>
    <row r="50" spans="1:6" ht="16.5" customHeight="1">
      <c r="A50" s="353" t="s">
        <v>42</v>
      </c>
      <c r="B50" s="353" t="s">
        <v>26</v>
      </c>
      <c r="C50" s="532">
        <v>0</v>
      </c>
      <c r="D50" s="532">
        <v>0</v>
      </c>
      <c r="E50" s="342"/>
    </row>
    <row r="51" spans="1:6" ht="15">
      <c r="A51" s="353" t="s">
        <v>43</v>
      </c>
      <c r="B51" s="353" t="s">
        <v>474</v>
      </c>
      <c r="C51" s="532">
        <v>369715</v>
      </c>
      <c r="D51" s="532">
        <v>369715</v>
      </c>
      <c r="E51" s="342"/>
      <c r="F51" s="365"/>
    </row>
    <row r="52" spans="1:6" ht="27">
      <c r="A52" s="352">
        <v>1.3</v>
      </c>
      <c r="B52" s="273" t="s">
        <v>421</v>
      </c>
      <c r="C52" s="532">
        <v>45734.48</v>
      </c>
      <c r="D52" s="532">
        <v>45734.48</v>
      </c>
      <c r="E52" s="342"/>
    </row>
    <row r="53" spans="1:6" ht="27">
      <c r="A53" s="353" t="s">
        <v>46</v>
      </c>
      <c r="B53" s="353" t="s">
        <v>477</v>
      </c>
      <c r="C53" s="532">
        <v>45734.48</v>
      </c>
      <c r="D53" s="532">
        <v>45734.48</v>
      </c>
      <c r="E53" s="342"/>
    </row>
    <row r="54" spans="1:6" ht="15">
      <c r="A54" s="353" t="s">
        <v>47</v>
      </c>
      <c r="B54" s="353" t="s">
        <v>44</v>
      </c>
      <c r="C54" s="532">
        <v>0</v>
      </c>
      <c r="D54" s="532">
        <v>0</v>
      </c>
      <c r="E54" s="342"/>
    </row>
    <row r="55" spans="1:6" ht="15">
      <c r="A55" s="352">
        <v>1.4</v>
      </c>
      <c r="B55" s="352" t="s">
        <v>423</v>
      </c>
      <c r="C55" s="532">
        <v>0</v>
      </c>
      <c r="D55" s="532">
        <v>0</v>
      </c>
      <c r="E55" s="342"/>
    </row>
    <row r="56" spans="1:6" ht="15">
      <c r="A56" s="352">
        <v>1.5</v>
      </c>
      <c r="B56" s="352" t="s">
        <v>6</v>
      </c>
      <c r="C56" s="532">
        <v>0</v>
      </c>
      <c r="D56" s="532">
        <v>0</v>
      </c>
      <c r="E56" s="342"/>
    </row>
    <row r="57" spans="1:6" ht="15">
      <c r="A57" s="352">
        <v>1.6</v>
      </c>
      <c r="B57" s="323" t="s">
        <v>7</v>
      </c>
      <c r="C57" s="532">
        <v>3050</v>
      </c>
      <c r="D57" s="532">
        <v>3050</v>
      </c>
      <c r="E57" s="342"/>
    </row>
    <row r="58" spans="1:6" ht="15">
      <c r="A58" s="353" t="s">
        <v>299</v>
      </c>
      <c r="B58" s="325" t="s">
        <v>48</v>
      </c>
      <c r="C58" s="532">
        <v>0</v>
      </c>
      <c r="D58" s="532">
        <v>0</v>
      </c>
      <c r="E58" s="342"/>
    </row>
    <row r="59" spans="1:6" ht="27">
      <c r="A59" s="353" t="s">
        <v>300</v>
      </c>
      <c r="B59" s="325" t="s">
        <v>478</v>
      </c>
      <c r="C59" s="532">
        <v>0</v>
      </c>
      <c r="D59" s="532">
        <v>0</v>
      </c>
      <c r="E59" s="342"/>
    </row>
    <row r="60" spans="1:6" ht="15">
      <c r="A60" s="353" t="s">
        <v>301</v>
      </c>
      <c r="B60" s="325" t="s">
        <v>49</v>
      </c>
      <c r="C60" s="532">
        <v>0</v>
      </c>
      <c r="D60" s="532">
        <v>0</v>
      </c>
      <c r="E60" s="342"/>
    </row>
    <row r="61" spans="1:6" ht="17.25" customHeight="1">
      <c r="A61" s="353" t="s">
        <v>302</v>
      </c>
      <c r="B61" s="325" t="s">
        <v>24</v>
      </c>
      <c r="C61" s="532">
        <v>3050</v>
      </c>
      <c r="D61" s="532">
        <v>3050</v>
      </c>
      <c r="E61" s="342"/>
    </row>
    <row r="62" spans="1:6" ht="15">
      <c r="A62" s="353" t="s">
        <v>339</v>
      </c>
      <c r="B62" s="357" t="s">
        <v>340</v>
      </c>
      <c r="C62" s="530">
        <v>0</v>
      </c>
      <c r="D62" s="530">
        <v>0</v>
      </c>
      <c r="E62" s="342"/>
    </row>
    <row r="63" spans="1:6" ht="15">
      <c r="A63" s="350">
        <v>2</v>
      </c>
      <c r="B63" s="358" t="s">
        <v>103</v>
      </c>
      <c r="C63" s="530">
        <v>0</v>
      </c>
      <c r="D63" s="530">
        <v>0</v>
      </c>
      <c r="E63" s="342"/>
    </row>
    <row r="64" spans="1:6" ht="15">
      <c r="A64" s="359">
        <v>2.1</v>
      </c>
      <c r="B64" s="360" t="s">
        <v>97</v>
      </c>
      <c r="C64" s="530">
        <v>0</v>
      </c>
      <c r="D64" s="530">
        <v>0</v>
      </c>
      <c r="E64" s="342"/>
    </row>
    <row r="65" spans="1:5" ht="15">
      <c r="A65" s="359">
        <v>2.2000000000000002</v>
      </c>
      <c r="B65" s="360" t="s">
        <v>101</v>
      </c>
      <c r="C65" s="530">
        <v>0</v>
      </c>
      <c r="D65" s="530">
        <v>0</v>
      </c>
      <c r="E65" s="342"/>
    </row>
    <row r="66" spans="1:5" ht="15">
      <c r="A66" s="359">
        <v>2.2999999999999998</v>
      </c>
      <c r="B66" s="360" t="s">
        <v>100</v>
      </c>
      <c r="C66" s="530">
        <v>0</v>
      </c>
      <c r="D66" s="530">
        <v>0</v>
      </c>
      <c r="E66" s="342"/>
    </row>
    <row r="67" spans="1:5" ht="15">
      <c r="A67" s="359">
        <v>2.4</v>
      </c>
      <c r="B67" s="360" t="s">
        <v>102</v>
      </c>
      <c r="C67" s="530">
        <v>0</v>
      </c>
      <c r="D67" s="530">
        <v>0</v>
      </c>
      <c r="E67" s="342"/>
    </row>
    <row r="68" spans="1:5" ht="15">
      <c r="A68" s="359">
        <v>2.5</v>
      </c>
      <c r="B68" s="360" t="s">
        <v>98</v>
      </c>
      <c r="C68" s="530">
        <v>0</v>
      </c>
      <c r="D68" s="530">
        <v>0</v>
      </c>
      <c r="E68" s="342"/>
    </row>
    <row r="69" spans="1:5" ht="15">
      <c r="A69" s="359">
        <v>2.6</v>
      </c>
      <c r="B69" s="360" t="s">
        <v>99</v>
      </c>
      <c r="C69" s="530">
        <v>0</v>
      </c>
      <c r="D69" s="530">
        <v>0</v>
      </c>
      <c r="E69" s="342"/>
    </row>
    <row r="70" spans="1:5" s="291" customFormat="1" ht="15">
      <c r="A70" s="350">
        <v>3</v>
      </c>
      <c r="B70" s="361" t="s">
        <v>455</v>
      </c>
      <c r="C70" s="530">
        <v>0</v>
      </c>
      <c r="D70" s="530">
        <v>0</v>
      </c>
      <c r="E70" s="362"/>
    </row>
    <row r="71" spans="1:5" s="291" customFormat="1" ht="15">
      <c r="A71" s="350">
        <v>4</v>
      </c>
      <c r="B71" s="350" t="s">
        <v>250</v>
      </c>
      <c r="C71" s="530">
        <v>0</v>
      </c>
      <c r="D71" s="530">
        <v>0</v>
      </c>
      <c r="E71" s="362"/>
    </row>
    <row r="72" spans="1:5" s="291" customFormat="1" ht="15">
      <c r="A72" s="359">
        <v>4.0999999999999996</v>
      </c>
      <c r="B72" s="359" t="s">
        <v>251</v>
      </c>
      <c r="C72" s="530">
        <v>0</v>
      </c>
      <c r="D72" s="530">
        <v>0</v>
      </c>
      <c r="E72" s="362"/>
    </row>
    <row r="73" spans="1:5" s="291" customFormat="1" ht="15">
      <c r="A73" s="359">
        <v>4.2</v>
      </c>
      <c r="B73" s="359" t="s">
        <v>252</v>
      </c>
      <c r="C73" s="530">
        <v>0</v>
      </c>
      <c r="D73" s="530">
        <v>0</v>
      </c>
      <c r="E73" s="362"/>
    </row>
    <row r="74" spans="1:5" s="291" customFormat="1" ht="15">
      <c r="A74" s="350">
        <v>5</v>
      </c>
      <c r="B74" s="363" t="s">
        <v>281</v>
      </c>
      <c r="C74" s="530">
        <v>0</v>
      </c>
      <c r="D74" s="530">
        <v>0</v>
      </c>
      <c r="E74" s="362"/>
    </row>
    <row r="75" spans="1:5">
      <c r="C75" s="291"/>
      <c r="D75" s="338"/>
    </row>
    <row r="76" spans="1:5">
      <c r="C76" s="291"/>
      <c r="D76" s="338"/>
    </row>
    <row r="77" spans="1:5">
      <c r="A77" s="462"/>
      <c r="B77" s="462"/>
      <c r="C77" s="291"/>
      <c r="D77" s="338"/>
    </row>
    <row r="78" spans="1:5" s="291" customFormat="1">
      <c r="C78" s="337"/>
      <c r="D78" s="337"/>
    </row>
    <row r="79" spans="1:5" s="291" customFormat="1"/>
    <row r="80" spans="1:5" s="291" customFormat="1">
      <c r="A80" s="336" t="s">
        <v>104</v>
      </c>
      <c r="E80" s="335"/>
    </row>
    <row r="81" spans="1:9" s="291" customFormat="1">
      <c r="E81" s="337"/>
      <c r="F81" s="337"/>
      <c r="G81" s="337"/>
      <c r="H81" s="337"/>
      <c r="I81" s="337"/>
    </row>
    <row r="82" spans="1:9" s="291" customFormat="1">
      <c r="C82" s="343"/>
      <c r="D82" s="343"/>
      <c r="E82" s="337"/>
      <c r="F82" s="337"/>
      <c r="G82" s="337"/>
      <c r="H82" s="337"/>
      <c r="I82" s="337"/>
    </row>
    <row r="83" spans="1:9" s="291" customFormat="1">
      <c r="A83" s="337"/>
      <c r="B83" s="336" t="s">
        <v>467</v>
      </c>
      <c r="C83" s="343"/>
      <c r="D83" s="343"/>
      <c r="E83" s="337"/>
      <c r="F83" s="337"/>
      <c r="G83" s="337"/>
      <c r="H83" s="337"/>
      <c r="I83" s="337"/>
    </row>
    <row r="84" spans="1:9" s="291" customFormat="1">
      <c r="A84" s="337"/>
      <c r="B84" s="291" t="s">
        <v>268</v>
      </c>
      <c r="C84" s="343"/>
      <c r="D84" s="343"/>
      <c r="E84" s="337"/>
      <c r="F84" s="337"/>
      <c r="G84" s="337"/>
      <c r="H84" s="337"/>
      <c r="I84" s="337"/>
    </row>
    <row r="85" spans="1:9" s="337" customFormat="1">
      <c r="B85" s="339" t="s">
        <v>136</v>
      </c>
      <c r="C85" s="343"/>
      <c r="D85" s="343"/>
    </row>
    <row r="86" spans="1:9" s="291" customFormat="1">
      <c r="A86" s="364"/>
      <c r="C86" s="343"/>
      <c r="D86" s="343"/>
    </row>
    <row r="87" spans="1:9" s="291" customFormat="1">
      <c r="C87" s="343"/>
      <c r="D87" s="343"/>
    </row>
    <row r="88" spans="1:9" s="291" customFormat="1">
      <c r="C88" s="343"/>
      <c r="D88" s="343"/>
    </row>
  </sheetData>
  <mergeCells count="3">
    <mergeCell ref="C1:D1"/>
    <mergeCell ref="C2:D2"/>
    <mergeCell ref="B5:C5"/>
  </mergeCells>
  <printOptions gridLines="1"/>
  <pageMargins left="1" right="1" top="1" bottom="1" header="0.5" footer="0.5"/>
  <pageSetup paperSize="9" scale="7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17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2015-01-27T19:33:50Z</cp:lastPrinted>
  <dcterms:created xsi:type="dcterms:W3CDTF">2011-12-27T13:20:18Z</dcterms:created>
  <dcterms:modified xsi:type="dcterms:W3CDTF">2016-07-11T05:47:24Z</dcterms:modified>
</cp:coreProperties>
</file>