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N3'!$A$8:$E$13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N5'!$A$1:$D$85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D12" i="7" l="1"/>
  <c r="C13" i="7"/>
  <c r="C12" i="7" s="1"/>
  <c r="D28" i="42"/>
  <c r="G10" i="9" s="1"/>
  <c r="I38" i="35" l="1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0" i="7" l="1"/>
  <c r="C30" i="7"/>
  <c r="D26" i="7"/>
  <c r="D25" i="7" s="1"/>
  <c r="C26" i="7"/>
  <c r="C25" i="7" s="1"/>
  <c r="D18" i="7"/>
  <c r="C18" i="7"/>
  <c r="D15" i="7"/>
  <c r="D10" i="7" s="1"/>
  <c r="C15" i="7"/>
  <c r="D31" i="3"/>
  <c r="C31" i="3"/>
  <c r="D9" i="7" l="1"/>
  <c r="C10" i="7"/>
  <c r="C9" i="7" s="1"/>
  <c r="D71" i="47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<sst xmlns="http://schemas.openxmlformats.org/spreadsheetml/2006/main" count="901" uniqueCount="492">
  <si>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</si>
  <si>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</si>
  <si>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</si>
  <si>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</si>
  <si>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</si>
  <si>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</si>
  <si>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</si>
  <si>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</si>
  <si>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</si>
  <si>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</si>
  <si>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</si>
  <si>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</si>
  <si>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</si>
  <si>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</si>
  <si>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</si>
  <si>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</si>
  <si>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</si>
  <si>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</si>
  <si>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</si>
  <si>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</si>
  <si>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</si>
  <si>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</si>
  <si>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</si>
  <si>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</si>
  <si>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</si>
  <si>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</si>
  <si>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</si>
  <si>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</si>
  <si>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</si>
  <si>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</si>
  <si>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</si>
  <si>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</si>
  <si>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</si>
  <si>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</si>
  <si>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</si>
  <si>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</si>
  <si>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</si>
  <si>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</si>
  <si>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</si>
  <si>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</si>
  <si>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</si>
  <si>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</si>
  <si>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</si>
  <si>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</si>
  <si>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</si>
  <si>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</si>
  <si>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</si>
  <si>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</si>
  <si>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</si>
  <si>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</si>
  <si>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</si>
  <si>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</si>
  <si>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</si>
  <si>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</si>
  <si>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</si>
  <si>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</si>
  <si>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</si>
  <si>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</si>
  <si>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</si>
  <si>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</si>
  <si>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</si>
  <si>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</si>
  <si>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</si>
  <si>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</si>
  <si>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</si>
  <si>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</si>
  <si>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</si>
  <si>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</si>
  <si>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</si>
  <si>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</si>
  <si>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</si>
  <si>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</si>
  <si>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</si>
  <si>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</si>
  <si>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</si>
  <si>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</si>
  <si>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</si>
  <si>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</si>
  <si>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</si>
  <si>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</si>
  <si>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</si>
  <si>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</si>
  <si>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</si>
  <si>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</si>
  <si>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</si>
  <si>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</si>
  <si>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</si>
  <si>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</si>
  <si>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</si>
  <si>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</si>
  <si>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</si>
  <si>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</si>
  <si>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</si>
  <si>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</si>
  <si>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</si>
  <si>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</si>
  <si>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</si>
  <si>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</si>
  <si>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</si>
  <si>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</si>
  <si>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</si>
  <si>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</si>
  <si>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</si>
  <si>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</si>
  <si>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</si>
  <si>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</si>
  <si>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</si>
  <si>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</si>
  <si>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</si>
  <si>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</si>
  <si>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</si>
  <si>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</si>
  <si>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</si>
  <si>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</si>
  <si>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</si>
  <si>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</si>
  <si>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</si>
  <si>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</si>
  <si>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</si>
  <si>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</si>
  <si>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</si>
  <si>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</si>
  <si>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</si>
  <si>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</si>
  <si>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</si>
  <si>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</si>
  <si>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</si>
  <si>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</si>
  <si>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</si>
  <si>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</si>
  <si>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</si>
  <si>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</si>
  <si>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</si>
  <si>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</si>
  <si>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</si>
  <si>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</si>
  <si>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</si>
  <si>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</si>
  <si>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</si>
  <si>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</si>
  <si>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</si>
  <si>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</si>
  <si>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</si>
  <si>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</si>
  <si>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</si>
  <si>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</si>
  <si>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</si>
  <si>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</si>
  <si>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</si>
  <si>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</si>
  <si>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</si>
  <si>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</si>
  <si>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</si>
  <si>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</si>
  <si>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</si>
  <si>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</si>
  <si>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</si>
  <si>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</si>
  <si>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</si>
  <si>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</si>
  <si>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</si>
  <si>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</si>
  <si>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</si>
  <si>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</si>
  <si>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</si>
  <si>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</si>
  <si>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</si>
  <si>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</si>
  <si>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</si>
  <si>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</si>
  <si>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</si>
  <si>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</si>
  <si>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</si>
  <si>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</si>
  <si>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</si>
  <si>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</si>
  <si>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</si>
  <si>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</si>
  <si>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</si>
  <si>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</si>
  <si>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</si>
  <si>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</si>
  <si>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</si>
  <si>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</si>
  <si>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</si>
  <si>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</si>
  <si>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</si>
  <si>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</si>
  <si>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</si>
  <si>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</si>
  <si>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</si>
  <si>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</si>
  <si>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</si>
  <si>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</si>
  <si>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</si>
  <si>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</si>
  <si>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</si>
  <si>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</si>
  <si>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</si>
  <si>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</si>
  <si>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</si>
  <si>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</si>
  <si>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</si>
  <si>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</si>
  <si>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</si>
  <si>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</si>
  <si>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</si>
  <si>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</si>
  <si>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</si>
  <si>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</si>
  <si>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</si>
  <si>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</si>
  <si>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</si>
  <si>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</si>
  <si>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</si>
  <si>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</si>
  <si>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</si>
  <si>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</si>
  <si>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</si>
  <si>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</si>
  <si>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</si>
  <si>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</si>
  <si>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</si>
  <si>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</si>
  <si>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</si>
  <si>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</si>
  <si>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</si>
  <si>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</si>
  <si>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</si>
  <si>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</si>
  <si>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</si>
  <si>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</si>
  <si>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</si>
  <si>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</si>
  <si>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</si>
  <si>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</si>
  <si>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</si>
  <si>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</si>
  <si>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</si>
  <si>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</si>
  <si>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</si>
  <si>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</si>
  <si>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</si>
  <si>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</si>
  <si>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</si>
  <si>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</si>
  <si>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</si>
  <si>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</si>
  <si>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</si>
  <si>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</si>
  <si>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</si>
  <si>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</si>
  <si>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</si>
  <si>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</si>
  <si>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</si>
  <si>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</si>
  <si>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</si>
  <si>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</si>
  <si>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</si>
  <si>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</si>
  <si>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</si>
  <si>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</si>
  <si>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</si>
  <si>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</si>
  <si>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</si>
  <si>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</si>
  <si>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</si>
  <si>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</si>
  <si>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</si>
  <si>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</si>
  <si>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</si>
  <si>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</si>
  <si>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</si>
  <si>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</si>
  <si>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</si>
  <si>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</si>
  <si>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</si>
  <si>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</si>
  <si>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</si>
  <si>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</si>
  <si>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</si>
  <si>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</si>
  <si>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</si>
  <si>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</si>
  <si>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</si>
  <si>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</si>
  <si>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</si>
  <si>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</si>
  <si>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</si>
  <si>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</si>
  <si>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</si>
  <si>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</si>
  <si>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</si>
  <si>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</si>
  <si>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</si>
  <si>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</si>
  <si>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</si>
  <si>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</si>
  <si>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</si>
  <si>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</si>
  <si>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</si>
  <si>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</si>
  <si>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</si>
  <si>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</si>
  <si>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</si>
  <si>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</si>
  <si>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</si>
  <si>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</si>
  <si>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</si>
  <si>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</si>
  <si>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</si>
  <si>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</si>
  <si>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</si>
  <si>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</si>
  <si>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</si>
  <si>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</si>
  <si>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</si>
  <si>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</si>
  <si>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</si>
  <si>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</si>
  <si>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</si>
  <si>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</si>
  <si>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</si>
  <si>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</si>
  <si>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</si>
  <si>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</si>
  <si>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</si>
  <si>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</si>
  <si>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</si>
  <si>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</si>
  <si>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</si>
  <si>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</si>
  <si>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</si>
  <si>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</si>
  <si>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</si>
  <si>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</si>
  <si>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</si>
  <si>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</si>
  <si>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</si>
  <si>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</si>
  <si>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</si>
  <si>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</si>
  <si>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</si>
  <si>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</si>
  <si>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</si>
  <si>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</si>
  <si>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</si>
  <si>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</si>
  <si>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</si>
  <si>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</si>
  <si>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</si>
  <si>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</si>
  <si>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</si>
  <si>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</si>
  <si>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</si>
  <si>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</si>
  <si>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</si>
  <si>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</si>
  <si>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</si>
  <si>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</si>
  <si>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</si>
  <si>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</si>
  <si>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</si>
  <si>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</si>
  <si>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</si>
  <si>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</si>
  <si>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</si>
  <si>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</si>
  <si>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</si>
  <si>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</si>
  <si>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</si>
  <si>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</si>
  <si>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</si>
  <si>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</si>
  <si>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</si>
  <si>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</si>
  <si>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</si>
  <si>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</si>
  <si>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</si>
  <si>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</si>
  <si>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</si>
  <si>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</si>
  <si>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</si>
  <si>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</si>
  <si>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</si>
  <si>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</si>
  <si>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</si>
  <si>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</si>
  <si>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</si>
  <si>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</si>
  <si>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</si>
  <si>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</si>
  <si>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</si>
  <si>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</si>
  <si>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</si>
  <si>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</si>
  <si>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</si>
  <si>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</si>
  <si>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</si>
  <si>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</si>
  <si>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</si>
  <si>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</si>
  <si>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</si>
  <si>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</si>
  <si>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</si>
  <si>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</si>
  <si>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</si>
  <si>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</si>
  <si>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</si>
  <si>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</si>
  <si>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</si>
  <si>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</si>
  <si>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</si>
  <si>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</si>
  <si>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</si>
  <si>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</si>
  <si>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</si>
  <si>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</si>
  <si>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</si>
  <si>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</si>
  <si>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</si>
  <si>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</si>
  <si>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</si>
  <si>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</si>
  <si>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</si>
  <si>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</si>
  <si>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</si>
  <si>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</si>
  <si>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</si>
  <si>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</si>
  <si>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</si>
  <si>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</si>
  <si>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</si>
  <si>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</si>
  <si>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</si>
  <si>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</si>
  <si>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</si>
  <si>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</si>
  <si>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</si>
  <si>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</si>
  <si>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</si>
  <si>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</si>
  <si>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</si>
  <si>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</si>
  <si>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</si>
  <si>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</si>
  <si>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</si>
  <si>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</si>
  <si>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</si>
  <si>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</si>
  <si>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</si>
  <si>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</si>
  <si>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</si>
  <si>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</si>
  <si>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</si>
  <si>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</si>
  <si>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</si>
  <si>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</si>
  <si>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</si>
  <si>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</si>
  <si>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</si>
  <si>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</si>
  <si>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</si>
  <si>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</si>
  <si>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</si>
  <si>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</si>
  <si>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</si>
  <si>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</si>
  <si>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</si>
  <si>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</si>
  <si>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</si>
  <si>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</si>
  <si>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</si>
  <si>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</si>
  <si>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</si>
  <si>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</si>
  <si>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</si>
  <si>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</si>
  <si>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</si>
  <si>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</si>
  <si>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</si>
  <si>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</si>
  <si>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</si>
  <si>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</si>
  <si>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ფულადი შემოწირულობა</t>
  </si>
  <si>
    <t>04/05/2016-22/05/2016</t>
  </si>
  <si>
    <t>05/18/2016</t>
  </si>
  <si>
    <t>79984803000</t>
  </si>
  <si>
    <t>GE91LB07111</t>
  </si>
  <si>
    <t>ბეჟან გუნავა</t>
  </si>
  <si>
    <t>19001002759</t>
  </si>
  <si>
    <t>სხვა არაფულადი შემოსავლები (მათ შორის მოგება კურსთაშორისი სხვაობებიდან)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</si>
</sst>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0"/>
      <name val="Merriweather"/>
    </font>
    <font>
      <b/>
      <sz val="10"/>
      <name val="Merriweathe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9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0" xfId="0" applyFont="1"/>
    <xf numFmtId="0" fontId="36" fillId="0" borderId="43" xfId="0" applyFont="1" applyBorder="1" applyAlignment="1">
      <alignment horizontal="left" vertical="center" wrapText="1"/>
    </xf>
    <xf numFmtId="0" fontId="36" fillId="0" borderId="44" xfId="0" applyFont="1" applyBorder="1" applyAlignment="1">
      <alignment horizontal="left" vertical="center" wrapText="1"/>
    </xf>
    <xf numFmtId="0" fontId="35" fillId="0" borderId="45" xfId="0" applyFont="1" applyBorder="1" applyAlignment="1">
      <alignment horizontal="left" vertical="center" wrapText="1"/>
    </xf>
    <xf numFmtId="0" fontId="35" fillId="0" borderId="46" xfId="0" applyFont="1" applyBorder="1" applyAlignment="1">
      <alignment horizontal="left" vertical="center" wrapText="1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SheetLayoutView="80" workbookViewId="0">
      <selection activeCell="G14" sqref="G14"/>
    </sheetView>
  </sheetViews>
  <sheetFormatPr defaultRowHeight="15"/>
  <cols>
    <col min="1" max="1" width="6.28515625" style="289" bestFit="1" customWidth="1"/>
    <col min="2" max="2" width="13.140625" style="289" customWidth="1"/>
    <col min="3" max="3" width="17.85546875" style="289" customWidth="1"/>
    <col min="4" max="4" width="15.140625" style="289" customWidth="1"/>
    <col min="5" max="5" width="24.5703125" style="289" customWidth="1"/>
    <col min="6" max="8" width="19.140625" style="290" customWidth="1"/>
    <col min="9" max="9" width="16.42578125" style="289" bestFit="1" customWidth="1"/>
    <col min="10" max="10" width="17.42578125" style="289" customWidth="1"/>
    <col min="11" max="11" width="13.140625" style="289" bestFit="1" customWidth="1"/>
    <col min="12" max="12" width="15.28515625" style="289" customWidth="1"/>
    <col min="13" max="16384" width="9.140625" style="289"/>
  </cols>
  <sheetData>
    <row r="1" spans="1:13" s="300" customFormat="1">
      <c r="A1" s="365" t="s">
        <v>295</v>
      </c>
      <c r="B1" s="351"/>
      <c r="C1" s="351"/>
      <c r="D1" s="351"/>
      <c r="E1" s="352"/>
      <c r="F1" s="346"/>
      <c r="G1" s="352"/>
      <c r="H1" s="364"/>
      <c r="I1" s="351"/>
      <c r="J1" s="352"/>
      <c r="K1" s="352"/>
      <c r="L1" s="363" t="s">
        <v>97</v>
      </c>
    </row>
    <row r="2" spans="1:13" s="300" customFormat="1">
      <c r="A2" s="362" t="s">
        <v>128</v>
      </c>
      <c r="B2" s="351"/>
      <c r="C2" s="351"/>
      <c r="D2" s="351"/>
      <c r="E2" s="352"/>
      <c r="F2" s="346"/>
      <c r="G2" s="352"/>
      <c r="H2" s="361"/>
      <c r="I2" s="351"/>
      <c r="J2" s="352"/>
      <c r="K2" s="396" t="s">
        <v>485</v>
      </c>
      <c r="M2" s="397"/>
    </row>
    <row r="3" spans="1:13" s="300" customFormat="1">
      <c r="A3" s="360"/>
      <c r="B3" s="351"/>
      <c r="C3" s="359"/>
      <c r="D3" s="358"/>
      <c r="E3" s="352"/>
      <c r="F3" s="357"/>
      <c r="G3" s="352"/>
      <c r="H3" s="352"/>
      <c r="I3" s="346"/>
      <c r="J3" s="351"/>
      <c r="K3" s="351"/>
      <c r="L3" s="350"/>
    </row>
    <row r="4" spans="1:13" s="300" customFormat="1">
      <c r="A4" s="391" t="s">
        <v>262</v>
      </c>
      <c r="B4" s="346"/>
      <c r="C4" s="346"/>
      <c r="D4" s="395" t="s">
        <v>480</v>
      </c>
      <c r="E4" s="383"/>
      <c r="F4" s="299"/>
      <c r="G4" s="292"/>
      <c r="H4" s="384"/>
      <c r="I4" s="383"/>
      <c r="J4" s="385"/>
      <c r="K4" s="292"/>
      <c r="L4" s="386"/>
    </row>
    <row r="5" spans="1:13" s="300" customFormat="1" ht="15.75" thickBot="1">
      <c r="A5" s="356"/>
      <c r="B5" s="352"/>
      <c r="C5" s="355"/>
      <c r="D5" s="354"/>
      <c r="E5" s="352"/>
      <c r="F5" s="353"/>
      <c r="G5" s="353"/>
      <c r="H5" s="353"/>
      <c r="I5" s="352"/>
      <c r="J5" s="351"/>
      <c r="K5" s="351"/>
      <c r="L5" s="350"/>
    </row>
    <row r="6" spans="1:13" ht="15.75" thickBot="1">
      <c r="A6" s="349"/>
      <c r="B6" s="348"/>
      <c r="C6" s="347"/>
      <c r="D6" s="347"/>
      <c r="E6" s="347"/>
      <c r="F6" s="346"/>
      <c r="G6" s="346"/>
      <c r="H6" s="346"/>
      <c r="I6" s="410" t="s">
        <v>442</v>
      </c>
      <c r="J6" s="411"/>
      <c r="K6" s="412"/>
      <c r="L6" s="345"/>
    </row>
    <row r="7" spans="1:13" s="333" customFormat="1" ht="51.75" thickBot="1">
      <c r="A7" s="344" t="s">
        <v>64</v>
      </c>
      <c r="B7" s="343" t="s">
        <v>129</v>
      </c>
      <c r="C7" s="343" t="s">
        <v>441</v>
      </c>
      <c r="D7" s="342" t="s">
        <v>268</v>
      </c>
      <c r="E7" s="341" t="s">
        <v>440</v>
      </c>
      <c r="F7" s="340" t="s">
        <v>439</v>
      </c>
      <c r="G7" s="339" t="s">
        <v>216</v>
      </c>
      <c r="H7" s="338" t="s">
        <v>213</v>
      </c>
      <c r="I7" s="337" t="s">
        <v>438</v>
      </c>
      <c r="J7" s="336" t="s">
        <v>265</v>
      </c>
      <c r="K7" s="335" t="s">
        <v>217</v>
      </c>
      <c r="L7" s="334" t="s">
        <v>218</v>
      </c>
    </row>
    <row r="8" spans="1:13" s="327" customFormat="1" ht="15.75" thickBot="1">
      <c r="A8" s="331">
        <v>1</v>
      </c>
      <c r="B8" s="330">
        <v>2</v>
      </c>
      <c r="C8" s="332">
        <v>3</v>
      </c>
      <c r="D8" s="332">
        <v>4</v>
      </c>
      <c r="E8" s="331">
        <v>5</v>
      </c>
      <c r="F8" s="330">
        <v>6</v>
      </c>
      <c r="G8" s="332">
        <v>7</v>
      </c>
      <c r="H8" s="330">
        <v>8</v>
      </c>
      <c r="I8" s="331">
        <v>9</v>
      </c>
      <c r="J8" s="330">
        <v>10</v>
      </c>
      <c r="K8" s="329">
        <v>11</v>
      </c>
      <c r="L8" s="328">
        <v>12</v>
      </c>
    </row>
    <row r="9" spans="1:13" ht="25.5">
      <c r="A9" s="326">
        <v>1</v>
      </c>
      <c r="B9" s="320" t="s">
        <v>486</v>
      </c>
      <c r="C9" s="319" t="s">
        <v>484</v>
      </c>
      <c r="D9" s="318">
        <v>435</v>
      </c>
      <c r="E9" s="317" t="s">
        <v>489</v>
      </c>
      <c r="F9" s="316" t="s">
        <v>490</v>
      </c>
      <c r="G9" s="316" t="s">
        <v>487</v>
      </c>
      <c r="H9" s="316" t="s">
        <v>488</v>
      </c>
      <c r="I9" s="325"/>
      <c r="J9" s="324"/>
      <c r="K9" s="323"/>
      <c r="L9" s="322"/>
    </row>
    <row r="10" spans="1:13">
      <c r="A10" s="321">
        <v>2</v>
      </c>
      <c r="B10" s="320"/>
      <c r="C10" s="319"/>
      <c r="D10" s="318"/>
      <c r="E10" s="317"/>
      <c r="F10" s="316"/>
      <c r="G10" s="316"/>
      <c r="H10" s="316"/>
      <c r="I10" s="315"/>
      <c r="J10" s="314"/>
      <c r="K10" s="313"/>
      <c r="L10" s="312"/>
    </row>
    <row r="11" spans="1:13">
      <c r="A11" s="321">
        <v>3</v>
      </c>
      <c r="B11" s="320"/>
      <c r="C11" s="319"/>
      <c r="D11" s="318"/>
      <c r="E11" s="317"/>
      <c r="F11" s="353"/>
      <c r="G11" s="316"/>
      <c r="H11" s="316"/>
      <c r="I11" s="315"/>
      <c r="J11" s="314"/>
      <c r="K11" s="313"/>
      <c r="L11" s="312"/>
    </row>
    <row r="12" spans="1:13">
      <c r="A12" s="321">
        <v>4</v>
      </c>
      <c r="B12" s="320"/>
      <c r="C12" s="319"/>
      <c r="D12" s="318"/>
      <c r="E12" s="317"/>
      <c r="F12" s="316"/>
      <c r="G12" s="316"/>
      <c r="H12" s="316"/>
      <c r="I12" s="315"/>
      <c r="J12" s="314"/>
      <c r="K12" s="313"/>
      <c r="L12" s="312"/>
    </row>
    <row r="13" spans="1:13">
      <c r="A13" s="321">
        <v>5</v>
      </c>
      <c r="B13" s="320"/>
      <c r="C13" s="319"/>
      <c r="D13" s="318"/>
      <c r="E13" s="317"/>
      <c r="F13" s="316"/>
      <c r="G13" s="316"/>
      <c r="H13" s="316"/>
      <c r="I13" s="315"/>
      <c r="J13" s="314"/>
      <c r="K13" s="313"/>
      <c r="L13" s="312"/>
    </row>
    <row r="14" spans="1:13">
      <c r="A14" s="321">
        <v>6</v>
      </c>
      <c r="B14" s="320"/>
      <c r="C14" s="319"/>
      <c r="D14" s="318"/>
      <c r="E14" s="317"/>
      <c r="F14" s="316"/>
      <c r="G14" s="316"/>
      <c r="H14" s="316"/>
      <c r="I14" s="315"/>
      <c r="J14" s="314"/>
      <c r="K14" s="313"/>
      <c r="L14" s="312"/>
    </row>
    <row r="15" spans="1:13">
      <c r="A15" s="321">
        <v>7</v>
      </c>
      <c r="B15" s="320"/>
      <c r="C15" s="319"/>
      <c r="D15" s="318"/>
      <c r="E15" s="317"/>
      <c r="F15" s="316"/>
      <c r="G15" s="316"/>
      <c r="H15" s="316"/>
      <c r="I15" s="315"/>
      <c r="J15" s="314"/>
      <c r="K15" s="313"/>
      <c r="L15" s="312"/>
    </row>
    <row r="16" spans="1:13">
      <c r="A16" s="321">
        <v>8</v>
      </c>
      <c r="B16" s="320"/>
      <c r="C16" s="319"/>
      <c r="D16" s="318"/>
      <c r="E16" s="317"/>
      <c r="F16" s="316"/>
      <c r="G16" s="316"/>
      <c r="H16" s="316"/>
      <c r="I16" s="315"/>
      <c r="J16" s="314"/>
      <c r="K16" s="313"/>
      <c r="L16" s="312"/>
    </row>
    <row r="17" spans="1:12">
      <c r="A17" s="321">
        <v>9</v>
      </c>
      <c r="B17" s="320"/>
      <c r="C17" s="319"/>
      <c r="D17" s="318"/>
      <c r="E17" s="317"/>
      <c r="F17" s="316"/>
      <c r="G17" s="316"/>
      <c r="H17" s="316"/>
      <c r="I17" s="315"/>
      <c r="J17" s="314"/>
      <c r="K17" s="313"/>
      <c r="L17" s="312"/>
    </row>
    <row r="18" spans="1:12">
      <c r="A18" s="321">
        <v>10</v>
      </c>
      <c r="B18" s="320"/>
      <c r="C18" s="319"/>
      <c r="D18" s="318"/>
      <c r="E18" s="317"/>
      <c r="F18" s="316"/>
      <c r="G18" s="316"/>
      <c r="H18" s="316"/>
      <c r="I18" s="315"/>
      <c r="J18" s="314"/>
      <c r="K18" s="313"/>
      <c r="L18" s="312"/>
    </row>
    <row r="19" spans="1:12">
      <c r="A19" s="321">
        <v>11</v>
      </c>
      <c r="B19" s="320"/>
      <c r="C19" s="319"/>
      <c r="D19" s="318"/>
      <c r="E19" s="317"/>
      <c r="F19" s="316"/>
      <c r="G19" s="316"/>
      <c r="H19" s="316"/>
      <c r="I19" s="315"/>
      <c r="J19" s="314"/>
      <c r="K19" s="313"/>
      <c r="L19" s="312"/>
    </row>
    <row r="20" spans="1:12">
      <c r="A20" s="321">
        <v>12</v>
      </c>
      <c r="B20" s="320"/>
      <c r="C20" s="319"/>
      <c r="D20" s="318"/>
      <c r="E20" s="317"/>
      <c r="F20" s="316"/>
      <c r="G20" s="316"/>
      <c r="H20" s="316"/>
      <c r="I20" s="315"/>
      <c r="J20" s="314"/>
      <c r="K20" s="313"/>
      <c r="L20" s="312"/>
    </row>
    <row r="21" spans="1:12">
      <c r="A21" s="321">
        <v>13</v>
      </c>
      <c r="B21" s="320"/>
      <c r="C21" s="319"/>
      <c r="D21" s="318"/>
      <c r="E21" s="317"/>
      <c r="F21" s="316"/>
      <c r="G21" s="316"/>
      <c r="H21" s="316"/>
      <c r="I21" s="315"/>
      <c r="J21" s="314"/>
      <c r="K21" s="313"/>
      <c r="L21" s="312"/>
    </row>
    <row r="22" spans="1:12">
      <c r="A22" s="321">
        <v>14</v>
      </c>
      <c r="B22" s="320"/>
      <c r="C22" s="319"/>
      <c r="D22" s="318"/>
      <c r="E22" s="317"/>
      <c r="F22" s="316"/>
      <c r="G22" s="316"/>
      <c r="H22" s="316"/>
      <c r="I22" s="315"/>
      <c r="J22" s="314"/>
      <c r="K22" s="313"/>
      <c r="L22" s="312"/>
    </row>
    <row r="23" spans="1:12">
      <c r="A23" s="321">
        <v>15</v>
      </c>
      <c r="B23" s="320"/>
      <c r="C23" s="319"/>
      <c r="D23" s="318"/>
      <c r="E23" s="317"/>
      <c r="F23" s="316"/>
      <c r="G23" s="316"/>
      <c r="H23" s="316"/>
      <c r="I23" s="315"/>
      <c r="J23" s="314"/>
      <c r="K23" s="313"/>
      <c r="L23" s="312"/>
    </row>
    <row r="24" spans="1:12">
      <c r="A24" s="321">
        <v>16</v>
      </c>
      <c r="B24" s="320"/>
      <c r="C24" s="319"/>
      <c r="D24" s="318"/>
      <c r="E24" s="317"/>
      <c r="F24" s="316"/>
      <c r="G24" s="316"/>
      <c r="H24" s="316"/>
      <c r="I24" s="315"/>
      <c r="J24" s="314"/>
      <c r="K24" s="313"/>
      <c r="L24" s="312"/>
    </row>
    <row r="25" spans="1:12">
      <c r="A25" s="321">
        <v>17</v>
      </c>
      <c r="B25" s="320"/>
      <c r="C25" s="319"/>
      <c r="D25" s="318"/>
      <c r="E25" s="317"/>
      <c r="F25" s="316"/>
      <c r="G25" s="316"/>
      <c r="H25" s="316"/>
      <c r="I25" s="315"/>
      <c r="J25" s="314"/>
      <c r="K25" s="313"/>
      <c r="L25" s="312"/>
    </row>
    <row r="26" spans="1:12">
      <c r="A26" s="321">
        <v>18</v>
      </c>
      <c r="B26" s="320"/>
      <c r="C26" s="319"/>
      <c r="D26" s="318"/>
      <c r="E26" s="317"/>
      <c r="F26" s="316"/>
      <c r="G26" s="316"/>
      <c r="H26" s="316"/>
      <c r="I26" s="315"/>
      <c r="J26" s="314"/>
      <c r="K26" s="313"/>
      <c r="L26" s="312"/>
    </row>
    <row r="27" spans="1:12">
      <c r="A27" s="321">
        <v>19</v>
      </c>
      <c r="B27" s="320"/>
      <c r="C27" s="319"/>
      <c r="D27" s="318"/>
      <c r="E27" s="317"/>
      <c r="F27" s="316"/>
      <c r="G27" s="316"/>
      <c r="H27" s="316"/>
      <c r="I27" s="315"/>
      <c r="J27" s="314"/>
      <c r="K27" s="313"/>
      <c r="L27" s="312"/>
    </row>
    <row r="28" spans="1:12" ht="15.75" thickBot="1">
      <c r="A28" s="311" t="s">
        <v>264</v>
      </c>
      <c r="B28" s="310"/>
      <c r="C28" s="309"/>
      <c r="D28" s="308">
        <f>SUM(D9:D26)</f>
        <v>435</v>
      </c>
      <c r="E28" s="307"/>
      <c r="F28" s="306"/>
      <c r="G28" s="306"/>
      <c r="H28" s="306"/>
      <c r="I28" s="305"/>
      <c r="J28" s="304"/>
      <c r="K28" s="303"/>
      <c r="L28" s="302"/>
    </row>
    <row r="29" spans="1:12">
      <c r="A29" s="292"/>
      <c r="B29" s="293"/>
      <c r="C29" s="292"/>
      <c r="D29" s="293"/>
      <c r="E29" s="292"/>
      <c r="F29" s="293"/>
      <c r="G29" s="292"/>
      <c r="H29" s="293"/>
      <c r="I29" s="292"/>
      <c r="J29" s="293"/>
      <c r="K29" s="292"/>
      <c r="L29" s="293"/>
    </row>
    <row r="30" spans="1:12">
      <c r="A30" s="292"/>
      <c r="B30" s="299"/>
      <c r="C30" s="292"/>
      <c r="D30" s="299"/>
      <c r="E30" s="292"/>
      <c r="F30" s="299"/>
      <c r="G30" s="292"/>
      <c r="H30" s="299"/>
      <c r="I30" s="292"/>
      <c r="J30" s="299"/>
      <c r="K30" s="292"/>
      <c r="L30" s="299"/>
    </row>
    <row r="31" spans="1:12" s="300" customFormat="1">
      <c r="A31" s="409" t="s">
        <v>409</v>
      </c>
      <c r="B31" s="409"/>
      <c r="C31" s="409"/>
      <c r="D31" s="409"/>
      <c r="E31" s="409"/>
      <c r="F31" s="409"/>
      <c r="G31" s="409"/>
      <c r="H31" s="409"/>
      <c r="I31" s="409"/>
      <c r="J31" s="409"/>
      <c r="K31" s="409"/>
      <c r="L31" s="409"/>
    </row>
    <row r="32" spans="1:12" s="301" customFormat="1" ht="12.75">
      <c r="A32" s="409" t="s">
        <v>437</v>
      </c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</row>
    <row r="33" spans="1:12" s="301" customFormat="1" ht="12.75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</row>
    <row r="34" spans="1:12" s="300" customFormat="1">
      <c r="A34" s="409" t="s">
        <v>436</v>
      </c>
      <c r="B34" s="409"/>
      <c r="C34" s="409"/>
      <c r="D34" s="409"/>
      <c r="E34" s="409"/>
      <c r="F34" s="409"/>
      <c r="G34" s="409"/>
      <c r="H34" s="409"/>
      <c r="I34" s="409"/>
      <c r="J34" s="409"/>
      <c r="K34" s="409"/>
      <c r="L34" s="409"/>
    </row>
    <row r="35" spans="1:12" s="300" customFormat="1">
      <c r="A35" s="409"/>
      <c r="B35" s="409"/>
      <c r="C35" s="409"/>
      <c r="D35" s="409"/>
      <c r="E35" s="409"/>
      <c r="F35" s="409"/>
      <c r="G35" s="409"/>
      <c r="H35" s="409"/>
      <c r="I35" s="409"/>
      <c r="J35" s="409"/>
      <c r="K35" s="409"/>
      <c r="L35" s="409"/>
    </row>
    <row r="36" spans="1:12" s="300" customFormat="1">
      <c r="A36" s="409" t="s">
        <v>435</v>
      </c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</row>
    <row r="37" spans="1:12" s="300" customFormat="1">
      <c r="A37" s="292"/>
      <c r="B37" s="293"/>
      <c r="C37" s="292"/>
      <c r="D37" s="293"/>
      <c r="E37" s="292"/>
      <c r="F37" s="293"/>
      <c r="G37" s="292"/>
      <c r="H37" s="293"/>
      <c r="I37" s="292"/>
      <c r="J37" s="293"/>
      <c r="K37" s="292"/>
      <c r="L37" s="293"/>
    </row>
    <row r="38" spans="1:12" s="300" customFormat="1">
      <c r="A38" s="292"/>
      <c r="B38" s="299"/>
      <c r="C38" s="292"/>
      <c r="D38" s="299"/>
      <c r="E38" s="292"/>
      <c r="F38" s="299"/>
      <c r="G38" s="292"/>
      <c r="H38" s="299"/>
      <c r="I38" s="292"/>
      <c r="J38" s="299"/>
      <c r="K38" s="292"/>
      <c r="L38" s="299"/>
    </row>
    <row r="39" spans="1:12" s="300" customFormat="1">
      <c r="A39" s="292"/>
      <c r="B39" s="293"/>
      <c r="C39" s="292"/>
      <c r="D39" s="293"/>
      <c r="E39" s="292"/>
      <c r="F39" s="293"/>
      <c r="G39" s="292"/>
      <c r="H39" s="293"/>
      <c r="I39" s="292"/>
      <c r="J39" s="293"/>
      <c r="K39" s="292"/>
      <c r="L39" s="293"/>
    </row>
    <row r="40" spans="1:12">
      <c r="A40" s="292"/>
      <c r="B40" s="299"/>
      <c r="C40" s="292"/>
      <c r="D40" s="299"/>
      <c r="E40" s="292"/>
      <c r="F40" s="299"/>
      <c r="G40" s="292"/>
      <c r="H40" s="299"/>
      <c r="I40" s="292"/>
      <c r="J40" s="299"/>
      <c r="K40" s="292"/>
      <c r="L40" s="299"/>
    </row>
    <row r="41" spans="1:12" s="294" customFormat="1">
      <c r="A41" s="415" t="s">
        <v>96</v>
      </c>
      <c r="B41" s="415"/>
      <c r="C41" s="293"/>
      <c r="D41" s="292"/>
      <c r="E41" s="293"/>
      <c r="F41" s="293"/>
      <c r="G41" s="292"/>
      <c r="H41" s="293"/>
      <c r="I41" s="293"/>
      <c r="J41" s="292"/>
      <c r="K41" s="293"/>
      <c r="L41" s="292"/>
    </row>
    <row r="42" spans="1:12" s="294" customFormat="1">
      <c r="A42" s="293"/>
      <c r="B42" s="292"/>
      <c r="C42" s="297"/>
      <c r="D42" s="298"/>
      <c r="E42" s="297"/>
      <c r="F42" s="293"/>
      <c r="G42" s="292"/>
      <c r="H42" s="296"/>
      <c r="I42" s="293"/>
      <c r="J42" s="292"/>
      <c r="K42" s="293"/>
      <c r="L42" s="292"/>
    </row>
    <row r="43" spans="1:12" s="294" customFormat="1" ht="15" customHeight="1">
      <c r="A43" s="293"/>
      <c r="B43" s="292"/>
      <c r="C43" s="408" t="s">
        <v>256</v>
      </c>
      <c r="D43" s="408"/>
      <c r="E43" s="408"/>
      <c r="F43" s="293"/>
      <c r="G43" s="292"/>
      <c r="H43" s="413" t="s">
        <v>434</v>
      </c>
      <c r="I43" s="295"/>
      <c r="J43" s="292"/>
      <c r="K43" s="293"/>
      <c r="L43" s="292"/>
    </row>
    <row r="44" spans="1:12" s="294" customFormat="1">
      <c r="A44" s="293"/>
      <c r="B44" s="292"/>
      <c r="C44" s="293"/>
      <c r="D44" s="292"/>
      <c r="E44" s="293"/>
      <c r="F44" s="293"/>
      <c r="G44" s="292"/>
      <c r="H44" s="414"/>
      <c r="I44" s="295"/>
      <c r="J44" s="292"/>
      <c r="K44" s="293"/>
      <c r="L44" s="292"/>
    </row>
    <row r="45" spans="1:12" s="291" customFormat="1">
      <c r="A45" s="293"/>
      <c r="B45" s="292"/>
      <c r="C45" s="408" t="s">
        <v>127</v>
      </c>
      <c r="D45" s="408"/>
      <c r="E45" s="408"/>
      <c r="F45" s="293"/>
      <c r="G45" s="292"/>
      <c r="H45" s="293"/>
      <c r="I45" s="293"/>
      <c r="J45" s="292"/>
      <c r="K45" s="293"/>
      <c r="L45" s="292"/>
    </row>
    <row r="46" spans="1:12" s="291" customFormat="1">
      <c r="E46" s="289"/>
    </row>
    <row r="47" spans="1:12" s="291" customFormat="1">
      <c r="E47" s="289"/>
    </row>
    <row r="48" spans="1:12" s="291" customFormat="1">
      <c r="E48" s="289"/>
    </row>
    <row r="49" spans="5:5" s="291" customFormat="1">
      <c r="E49" s="289"/>
    </row>
    <row r="50" spans="5:5" s="29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9" customWidth="1"/>
    <col min="2" max="2" width="27.5703125" style="189" customWidth="1"/>
    <col min="3" max="3" width="19.28515625" style="189" customWidth="1"/>
    <col min="4" max="4" width="16.85546875" style="189" customWidth="1"/>
    <col min="5" max="5" width="13.140625" style="189" customWidth="1"/>
    <col min="6" max="6" width="17" style="189" customWidth="1"/>
    <col min="7" max="7" width="13.7109375" style="189" customWidth="1"/>
    <col min="8" max="8" width="19.42578125" style="189" bestFit="1" customWidth="1"/>
    <col min="9" max="9" width="18.5703125" style="189" bestFit="1" customWidth="1"/>
    <col min="10" max="10" width="16.7109375" style="189" customWidth="1"/>
    <col min="11" max="11" width="17.7109375" style="189" customWidth="1"/>
    <col min="12" max="12" width="12.85546875" style="189" customWidth="1"/>
    <col min="13" max="16384" width="9.140625" style="189"/>
  </cols>
  <sheetData>
    <row r="2" spans="1:12" ht="15">
      <c r="A2" s="424" t="s">
        <v>449</v>
      </c>
      <c r="B2" s="424"/>
      <c r="C2" s="424"/>
      <c r="D2" s="424"/>
      <c r="E2" s="368"/>
      <c r="F2" s="79"/>
      <c r="G2" s="79"/>
      <c r="H2" s="79"/>
      <c r="I2" s="79"/>
      <c r="J2" s="287"/>
      <c r="K2" s="288"/>
      <c r="L2" s="288" t="s">
        <v>97</v>
      </c>
    </row>
    <row r="3" spans="1:12" ht="15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87"/>
      <c r="K3" s="416" t="s">
        <v>485</v>
      </c>
      <c r="L3" s="416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87"/>
      <c r="K4" s="287"/>
      <c r="L4" s="287"/>
    </row>
    <row r="5" spans="1:12" ht="15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პ/გ 'თავისუფალი საქართველო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86"/>
      <c r="B8" s="286"/>
      <c r="C8" s="286"/>
      <c r="D8" s="286"/>
      <c r="E8" s="286"/>
      <c r="F8" s="286"/>
      <c r="G8" s="286"/>
      <c r="H8" s="286"/>
      <c r="I8" s="286"/>
      <c r="J8" s="80"/>
      <c r="K8" s="80"/>
      <c r="L8" s="80"/>
    </row>
    <row r="9" spans="1:12" ht="45">
      <c r="A9" s="92" t="s">
        <v>64</v>
      </c>
      <c r="B9" s="92" t="s">
        <v>450</v>
      </c>
      <c r="C9" s="92" t="s">
        <v>451</v>
      </c>
      <c r="D9" s="92" t="s">
        <v>452</v>
      </c>
      <c r="E9" s="92" t="s">
        <v>453</v>
      </c>
      <c r="F9" s="92" t="s">
        <v>454</v>
      </c>
      <c r="G9" s="92" t="s">
        <v>455</v>
      </c>
      <c r="H9" s="92" t="s">
        <v>456</v>
      </c>
      <c r="I9" s="92" t="s">
        <v>457</v>
      </c>
      <c r="J9" s="92" t="s">
        <v>458</v>
      </c>
      <c r="K9" s="92" t="s">
        <v>459</v>
      </c>
      <c r="L9" s="92" t="s">
        <v>306</v>
      </c>
    </row>
    <row r="10" spans="1:12" ht="15">
      <c r="A10" s="100">
        <v>1</v>
      </c>
      <c r="B10" s="369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69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69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69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69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69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69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69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69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69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69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69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69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69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69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69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69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69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69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69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69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69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69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69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264</v>
      </c>
      <c r="B34" s="369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69"/>
      <c r="C35" s="101"/>
      <c r="D35" s="101"/>
      <c r="E35" s="101"/>
      <c r="F35" s="101"/>
      <c r="G35" s="89"/>
      <c r="H35" s="89"/>
      <c r="I35" s="89"/>
      <c r="J35" s="89" t="s">
        <v>460</v>
      </c>
      <c r="K35" s="88">
        <f>SUM(K10:K34)</f>
        <v>0</v>
      </c>
      <c r="L35" s="89"/>
    </row>
    <row r="36" spans="1:12" ht="15">
      <c r="A36" s="228"/>
      <c r="B36" s="228"/>
      <c r="C36" s="228"/>
      <c r="D36" s="228"/>
      <c r="E36" s="228"/>
      <c r="F36" s="228"/>
      <c r="G36" s="228"/>
      <c r="H36" s="228"/>
      <c r="I36" s="228"/>
      <c r="J36" s="228"/>
      <c r="K36" s="188"/>
    </row>
    <row r="37" spans="1:12" ht="15">
      <c r="A37" s="229" t="s">
        <v>461</v>
      </c>
      <c r="B37" s="229"/>
      <c r="C37" s="228"/>
      <c r="D37" s="228"/>
      <c r="E37" s="228"/>
      <c r="F37" s="228"/>
      <c r="G37" s="228"/>
      <c r="H37" s="228"/>
      <c r="I37" s="228"/>
      <c r="J37" s="228"/>
      <c r="K37" s="188"/>
    </row>
    <row r="38" spans="1:12" ht="15">
      <c r="A38" s="229" t="s">
        <v>462</v>
      </c>
      <c r="B38" s="229"/>
      <c r="C38" s="228"/>
      <c r="D38" s="228"/>
      <c r="E38" s="228"/>
      <c r="F38" s="228"/>
      <c r="G38" s="228"/>
      <c r="H38" s="228"/>
      <c r="I38" s="228"/>
      <c r="J38" s="228"/>
      <c r="K38" s="188"/>
    </row>
    <row r="39" spans="1:12" ht="15">
      <c r="A39" s="219" t="s">
        <v>463</v>
      </c>
      <c r="B39" s="229"/>
      <c r="C39" s="188"/>
      <c r="D39" s="188"/>
      <c r="E39" s="188"/>
      <c r="F39" s="188"/>
      <c r="G39" s="188"/>
      <c r="H39" s="188"/>
      <c r="I39" s="188"/>
      <c r="J39" s="188"/>
      <c r="K39" s="188"/>
    </row>
    <row r="40" spans="1:12" ht="15">
      <c r="A40" s="219" t="s">
        <v>464</v>
      </c>
      <c r="B40" s="229"/>
      <c r="C40" s="188"/>
      <c r="D40" s="188"/>
      <c r="E40" s="188"/>
      <c r="F40" s="188"/>
      <c r="G40" s="188"/>
      <c r="H40" s="188"/>
      <c r="I40" s="188"/>
      <c r="J40" s="188"/>
      <c r="K40" s="188"/>
    </row>
    <row r="41" spans="1:12" ht="15" customHeight="1">
      <c r="A41" s="429" t="s">
        <v>479</v>
      </c>
      <c r="B41" s="429"/>
      <c r="C41" s="429"/>
      <c r="D41" s="429"/>
      <c r="E41" s="429"/>
      <c r="F41" s="429"/>
      <c r="G41" s="429"/>
      <c r="H41" s="429"/>
      <c r="I41" s="429"/>
      <c r="J41" s="429"/>
      <c r="K41" s="429"/>
    </row>
    <row r="42" spans="1:12" ht="15" customHeight="1">
      <c r="A42" s="429"/>
      <c r="B42" s="429"/>
      <c r="C42" s="429"/>
      <c r="D42" s="429"/>
      <c r="E42" s="429"/>
      <c r="F42" s="429"/>
      <c r="G42" s="429"/>
      <c r="H42" s="429"/>
      <c r="I42" s="429"/>
      <c r="J42" s="429"/>
      <c r="K42" s="429"/>
    </row>
    <row r="43" spans="1:12" ht="12.75" customHeight="1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</row>
    <row r="44" spans="1:12" ht="15">
      <c r="A44" s="425" t="s">
        <v>96</v>
      </c>
      <c r="B44" s="425"/>
      <c r="C44" s="370"/>
      <c r="D44" s="371"/>
      <c r="E44" s="371"/>
      <c r="F44" s="370"/>
      <c r="G44" s="370"/>
      <c r="H44" s="370"/>
      <c r="I44" s="370"/>
      <c r="J44" s="370"/>
      <c r="K44" s="188"/>
    </row>
    <row r="45" spans="1:12" ht="15">
      <c r="A45" s="370"/>
      <c r="B45" s="371"/>
      <c r="C45" s="370"/>
      <c r="D45" s="371"/>
      <c r="E45" s="371"/>
      <c r="F45" s="370"/>
      <c r="G45" s="370"/>
      <c r="H45" s="370"/>
      <c r="I45" s="370"/>
      <c r="J45" s="372"/>
      <c r="K45" s="188"/>
    </row>
    <row r="46" spans="1:12" ht="15" customHeight="1">
      <c r="A46" s="370"/>
      <c r="B46" s="371"/>
      <c r="C46" s="426" t="s">
        <v>256</v>
      </c>
      <c r="D46" s="426"/>
      <c r="E46" s="373"/>
      <c r="F46" s="374"/>
      <c r="G46" s="427" t="s">
        <v>465</v>
      </c>
      <c r="H46" s="427"/>
      <c r="I46" s="427"/>
      <c r="J46" s="375"/>
      <c r="K46" s="188"/>
    </row>
    <row r="47" spans="1:12" ht="15">
      <c r="A47" s="370"/>
      <c r="B47" s="371"/>
      <c r="C47" s="370"/>
      <c r="D47" s="371"/>
      <c r="E47" s="371"/>
      <c r="F47" s="370"/>
      <c r="G47" s="428"/>
      <c r="H47" s="428"/>
      <c r="I47" s="428"/>
      <c r="J47" s="375"/>
      <c r="K47" s="188"/>
    </row>
    <row r="48" spans="1:12" ht="15">
      <c r="A48" s="370"/>
      <c r="B48" s="371"/>
      <c r="C48" s="423" t="s">
        <v>127</v>
      </c>
      <c r="D48" s="423"/>
      <c r="E48" s="373"/>
      <c r="F48" s="374"/>
      <c r="G48" s="370"/>
      <c r="H48" s="370"/>
      <c r="I48" s="370"/>
      <c r="J48" s="370"/>
      <c r="K48" s="188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212</v>
      </c>
      <c r="B1" s="123"/>
      <c r="C1" s="430" t="s">
        <v>186</v>
      </c>
      <c r="D1" s="430"/>
      <c r="E1" s="107"/>
    </row>
    <row r="2" spans="1:5">
      <c r="A2" s="78" t="s">
        <v>128</v>
      </c>
      <c r="B2" s="123"/>
      <c r="C2" s="396" t="s">
        <v>485</v>
      </c>
      <c r="D2" s="396"/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პ/გ 'თავისუფალი საქართველო</v>
      </c>
      <c r="B5" s="122"/>
      <c r="C5" s="122"/>
      <c r="D5" s="59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101</v>
      </c>
      <c r="B8" s="126" t="s">
        <v>178</v>
      </c>
      <c r="C8" s="126" t="s">
        <v>291</v>
      </c>
      <c r="D8" s="126" t="s">
        <v>245</v>
      </c>
      <c r="E8" s="107"/>
    </row>
    <row r="9" spans="1:5">
      <c r="A9" s="49"/>
      <c r="B9" s="50"/>
      <c r="C9" s="160"/>
      <c r="D9" s="160"/>
      <c r="E9" s="107"/>
    </row>
    <row r="10" spans="1:5">
      <c r="A10" s="51" t="s">
        <v>179</v>
      </c>
      <c r="B10" s="52"/>
      <c r="C10" s="127">
        <f>SUM(C11,C34)</f>
        <v>0</v>
      </c>
      <c r="D10" s="127">
        <f>SUM(D11,D34)</f>
        <v>0</v>
      </c>
      <c r="E10" s="107"/>
    </row>
    <row r="11" spans="1:5">
      <c r="A11" s="53" t="s">
        <v>180</v>
      </c>
      <c r="B11" s="54"/>
      <c r="C11" s="87">
        <f>SUM(C12:C32)</f>
        <v>0</v>
      </c>
      <c r="D11" s="87">
        <f>SUM(D12:D32)</f>
        <v>0</v>
      </c>
      <c r="E11" s="107"/>
    </row>
    <row r="12" spans="1:5">
      <c r="A12" s="57">
        <v>1110</v>
      </c>
      <c r="B12" s="56" t="s">
        <v>130</v>
      </c>
      <c r="C12" s="8"/>
      <c r="D12" s="8"/>
      <c r="E12" s="107"/>
    </row>
    <row r="13" spans="1:5">
      <c r="A13" s="57">
        <v>1120</v>
      </c>
      <c r="B13" s="56" t="s">
        <v>131</v>
      </c>
      <c r="C13" s="8"/>
      <c r="D13" s="8"/>
      <c r="E13" s="107"/>
    </row>
    <row r="14" spans="1:5">
      <c r="A14" s="57">
        <v>1211</v>
      </c>
      <c r="B14" s="56" t="s">
        <v>132</v>
      </c>
      <c r="C14" s="8"/>
      <c r="D14" s="8"/>
      <c r="E14" s="107"/>
    </row>
    <row r="15" spans="1:5">
      <c r="A15" s="57">
        <v>1212</v>
      </c>
      <c r="B15" s="56" t="s">
        <v>133</v>
      </c>
      <c r="C15" s="8"/>
      <c r="D15" s="8"/>
      <c r="E15" s="107"/>
    </row>
    <row r="16" spans="1:5">
      <c r="A16" s="57">
        <v>1213</v>
      </c>
      <c r="B16" s="56" t="s">
        <v>134</v>
      </c>
      <c r="C16" s="8"/>
      <c r="D16" s="8"/>
      <c r="E16" s="107"/>
    </row>
    <row r="17" spans="1:5">
      <c r="A17" s="57">
        <v>1214</v>
      </c>
      <c r="B17" s="56" t="s">
        <v>135</v>
      </c>
      <c r="C17" s="8"/>
      <c r="D17" s="8"/>
      <c r="E17" s="107"/>
    </row>
    <row r="18" spans="1:5">
      <c r="A18" s="57">
        <v>1215</v>
      </c>
      <c r="B18" s="56" t="s">
        <v>136</v>
      </c>
      <c r="C18" s="8"/>
      <c r="D18" s="8"/>
      <c r="E18" s="107"/>
    </row>
    <row r="19" spans="1:5">
      <c r="A19" s="57">
        <v>1300</v>
      </c>
      <c r="B19" s="56" t="s">
        <v>137</v>
      </c>
      <c r="C19" s="8"/>
      <c r="D19" s="8"/>
      <c r="E19" s="107"/>
    </row>
    <row r="20" spans="1:5">
      <c r="A20" s="57">
        <v>1410</v>
      </c>
      <c r="B20" s="56" t="s">
        <v>138</v>
      </c>
      <c r="C20" s="8"/>
      <c r="D20" s="8"/>
      <c r="E20" s="107"/>
    </row>
    <row r="21" spans="1:5">
      <c r="A21" s="57">
        <v>1421</v>
      </c>
      <c r="B21" s="56" t="s">
        <v>139</v>
      </c>
      <c r="C21" s="8"/>
      <c r="D21" s="8"/>
      <c r="E21" s="107"/>
    </row>
    <row r="22" spans="1:5">
      <c r="A22" s="57">
        <v>1422</v>
      </c>
      <c r="B22" s="56" t="s">
        <v>140</v>
      </c>
      <c r="C22" s="8"/>
      <c r="D22" s="8"/>
      <c r="E22" s="107"/>
    </row>
    <row r="23" spans="1:5">
      <c r="A23" s="57">
        <v>1423</v>
      </c>
      <c r="B23" s="56" t="s">
        <v>141</v>
      </c>
      <c r="C23" s="8"/>
      <c r="D23" s="8"/>
      <c r="E23" s="107"/>
    </row>
    <row r="24" spans="1:5">
      <c r="A24" s="57">
        <v>1431</v>
      </c>
      <c r="B24" s="56" t="s">
        <v>142</v>
      </c>
      <c r="C24" s="8"/>
      <c r="D24" s="8"/>
      <c r="E24" s="107"/>
    </row>
    <row r="25" spans="1:5">
      <c r="A25" s="57">
        <v>1432</v>
      </c>
      <c r="B25" s="56" t="s">
        <v>143</v>
      </c>
      <c r="C25" s="8"/>
      <c r="D25" s="8"/>
      <c r="E25" s="107"/>
    </row>
    <row r="26" spans="1:5">
      <c r="A26" s="57">
        <v>1433</v>
      </c>
      <c r="B26" s="56" t="s">
        <v>144</v>
      </c>
      <c r="C26" s="8"/>
      <c r="D26" s="8"/>
      <c r="E26" s="107"/>
    </row>
    <row r="27" spans="1:5">
      <c r="A27" s="57">
        <v>1441</v>
      </c>
      <c r="B27" s="56" t="s">
        <v>145</v>
      </c>
      <c r="C27" s="8"/>
      <c r="D27" s="8"/>
      <c r="E27" s="107"/>
    </row>
    <row r="28" spans="1:5">
      <c r="A28" s="57">
        <v>1442</v>
      </c>
      <c r="B28" s="56" t="s">
        <v>146</v>
      </c>
      <c r="C28" s="8"/>
      <c r="D28" s="8"/>
      <c r="E28" s="107"/>
    </row>
    <row r="29" spans="1:5">
      <c r="A29" s="57">
        <v>1443</v>
      </c>
      <c r="B29" s="56" t="s">
        <v>147</v>
      </c>
      <c r="C29" s="8"/>
      <c r="D29" s="8"/>
      <c r="E29" s="107"/>
    </row>
    <row r="30" spans="1:5">
      <c r="A30" s="57">
        <v>1444</v>
      </c>
      <c r="B30" s="56" t="s">
        <v>148</v>
      </c>
      <c r="C30" s="8"/>
      <c r="D30" s="8"/>
      <c r="E30" s="107"/>
    </row>
    <row r="31" spans="1:5">
      <c r="A31" s="57">
        <v>1445</v>
      </c>
      <c r="B31" s="56" t="s">
        <v>149</v>
      </c>
      <c r="C31" s="8"/>
      <c r="D31" s="8"/>
      <c r="E31" s="107"/>
    </row>
    <row r="32" spans="1:5">
      <c r="A32" s="57">
        <v>1446</v>
      </c>
      <c r="B32" s="56" t="s">
        <v>150</v>
      </c>
      <c r="C32" s="8"/>
      <c r="D32" s="8"/>
      <c r="E32" s="107"/>
    </row>
    <row r="33" spans="1:5">
      <c r="A33" s="31"/>
      <c r="E33" s="107"/>
    </row>
    <row r="34" spans="1:5">
      <c r="A34" s="58" t="s">
        <v>181</v>
      </c>
      <c r="B34" s="56"/>
      <c r="C34" s="87">
        <f>SUM(C35:C42)</f>
        <v>0</v>
      </c>
      <c r="D34" s="87">
        <f>SUM(D35:D42)</f>
        <v>0</v>
      </c>
      <c r="E34" s="107"/>
    </row>
    <row r="35" spans="1:5">
      <c r="A35" s="57">
        <v>2110</v>
      </c>
      <c r="B35" s="56" t="s">
        <v>89</v>
      </c>
      <c r="C35" s="8"/>
      <c r="D35" s="8"/>
      <c r="E35" s="107"/>
    </row>
    <row r="36" spans="1:5">
      <c r="A36" s="57">
        <v>2120</v>
      </c>
      <c r="B36" s="56" t="s">
        <v>151</v>
      </c>
      <c r="C36" s="8"/>
      <c r="D36" s="8"/>
      <c r="E36" s="107"/>
    </row>
    <row r="37" spans="1:5">
      <c r="A37" s="57">
        <v>2130</v>
      </c>
      <c r="B37" s="56" t="s">
        <v>90</v>
      </c>
      <c r="C37" s="8"/>
      <c r="D37" s="8"/>
      <c r="E37" s="107"/>
    </row>
    <row r="38" spans="1:5">
      <c r="A38" s="57">
        <v>2140</v>
      </c>
      <c r="B38" s="56" t="s">
        <v>389</v>
      </c>
      <c r="C38" s="8"/>
      <c r="D38" s="8"/>
      <c r="E38" s="107"/>
    </row>
    <row r="39" spans="1:5">
      <c r="A39" s="57">
        <v>2150</v>
      </c>
      <c r="B39" s="56" t="s">
        <v>392</v>
      </c>
      <c r="C39" s="8"/>
      <c r="D39" s="8"/>
      <c r="E39" s="107"/>
    </row>
    <row r="40" spans="1:5">
      <c r="A40" s="57">
        <v>2220</v>
      </c>
      <c r="B40" s="56" t="s">
        <v>91</v>
      </c>
      <c r="C40" s="8"/>
      <c r="D40" s="8"/>
      <c r="E40" s="107"/>
    </row>
    <row r="41" spans="1:5">
      <c r="A41" s="57">
        <v>2300</v>
      </c>
      <c r="B41" s="56" t="s">
        <v>152</v>
      </c>
      <c r="C41" s="8"/>
      <c r="D41" s="8"/>
      <c r="E41" s="107"/>
    </row>
    <row r="42" spans="1:5">
      <c r="A42" s="57">
        <v>2400</v>
      </c>
      <c r="B42" s="56" t="s">
        <v>153</v>
      </c>
      <c r="C42" s="8"/>
      <c r="D42" s="8"/>
      <c r="E42" s="107"/>
    </row>
    <row r="43" spans="1:5">
      <c r="A43" s="32"/>
      <c r="E43" s="107"/>
    </row>
    <row r="44" spans="1:5">
      <c r="A44" s="55" t="s">
        <v>185</v>
      </c>
      <c r="B44" s="56"/>
      <c r="C44" s="87">
        <f>SUM(C45,C64)</f>
        <v>0</v>
      </c>
      <c r="D44" s="87">
        <f>SUM(D45,D64)</f>
        <v>0</v>
      </c>
      <c r="E44" s="107"/>
    </row>
    <row r="45" spans="1:5">
      <c r="A45" s="58" t="s">
        <v>182</v>
      </c>
      <c r="B45" s="56"/>
      <c r="C45" s="87">
        <f>SUM(C46:C61)</f>
        <v>0</v>
      </c>
      <c r="D45" s="87">
        <f>SUM(D46:D61)</f>
        <v>0</v>
      </c>
      <c r="E45" s="107"/>
    </row>
    <row r="46" spans="1:5">
      <c r="A46" s="57">
        <v>3100</v>
      </c>
      <c r="B46" s="56" t="s">
        <v>154</v>
      </c>
      <c r="C46" s="8"/>
      <c r="D46" s="8"/>
      <c r="E46" s="107"/>
    </row>
    <row r="47" spans="1:5">
      <c r="A47" s="57">
        <v>3210</v>
      </c>
      <c r="B47" s="56" t="s">
        <v>155</v>
      </c>
      <c r="C47" s="8"/>
      <c r="D47" s="8"/>
      <c r="E47" s="107"/>
    </row>
    <row r="48" spans="1:5">
      <c r="A48" s="57">
        <v>3221</v>
      </c>
      <c r="B48" s="56" t="s">
        <v>156</v>
      </c>
      <c r="C48" s="8"/>
      <c r="D48" s="8"/>
      <c r="E48" s="107"/>
    </row>
    <row r="49" spans="1:5">
      <c r="A49" s="57">
        <v>3222</v>
      </c>
      <c r="B49" s="56" t="s">
        <v>157</v>
      </c>
      <c r="C49" s="8"/>
      <c r="D49" s="8"/>
      <c r="E49" s="107"/>
    </row>
    <row r="50" spans="1:5">
      <c r="A50" s="57">
        <v>3223</v>
      </c>
      <c r="B50" s="56" t="s">
        <v>158</v>
      </c>
      <c r="C50" s="8"/>
      <c r="D50" s="8"/>
      <c r="E50" s="107"/>
    </row>
    <row r="51" spans="1:5">
      <c r="A51" s="57">
        <v>3224</v>
      </c>
      <c r="B51" s="56" t="s">
        <v>159</v>
      </c>
      <c r="C51" s="8"/>
      <c r="D51" s="8"/>
      <c r="E51" s="107"/>
    </row>
    <row r="52" spans="1:5">
      <c r="A52" s="57">
        <v>3231</v>
      </c>
      <c r="B52" s="56" t="s">
        <v>160</v>
      </c>
      <c r="C52" s="8"/>
      <c r="D52" s="8"/>
      <c r="E52" s="107"/>
    </row>
    <row r="53" spans="1:5">
      <c r="A53" s="57">
        <v>3232</v>
      </c>
      <c r="B53" s="56" t="s">
        <v>161</v>
      </c>
      <c r="C53" s="8"/>
      <c r="D53" s="8"/>
      <c r="E53" s="107"/>
    </row>
    <row r="54" spans="1:5">
      <c r="A54" s="57">
        <v>3234</v>
      </c>
      <c r="B54" s="56" t="s">
        <v>162</v>
      </c>
      <c r="C54" s="8"/>
      <c r="D54" s="8"/>
      <c r="E54" s="107"/>
    </row>
    <row r="55" spans="1:5" ht="30">
      <c r="A55" s="57">
        <v>3236</v>
      </c>
      <c r="B55" s="56" t="s">
        <v>177</v>
      </c>
      <c r="C55" s="8"/>
      <c r="D55" s="8"/>
      <c r="E55" s="107"/>
    </row>
    <row r="56" spans="1:5" ht="45">
      <c r="A56" s="57">
        <v>3237</v>
      </c>
      <c r="B56" s="56" t="s">
        <v>163</v>
      </c>
      <c r="C56" s="8"/>
      <c r="D56" s="8"/>
      <c r="E56" s="107"/>
    </row>
    <row r="57" spans="1:5">
      <c r="A57" s="57">
        <v>3241</v>
      </c>
      <c r="B57" s="56" t="s">
        <v>164</v>
      </c>
      <c r="C57" s="8"/>
      <c r="D57" s="8"/>
      <c r="E57" s="107"/>
    </row>
    <row r="58" spans="1:5">
      <c r="A58" s="57">
        <v>3242</v>
      </c>
      <c r="B58" s="56" t="s">
        <v>165</v>
      </c>
      <c r="C58" s="8"/>
      <c r="D58" s="8"/>
      <c r="E58" s="107"/>
    </row>
    <row r="59" spans="1:5">
      <c r="A59" s="57">
        <v>3243</v>
      </c>
      <c r="B59" s="56" t="s">
        <v>166</v>
      </c>
      <c r="C59" s="8"/>
      <c r="D59" s="8"/>
      <c r="E59" s="107"/>
    </row>
    <row r="60" spans="1:5">
      <c r="A60" s="57">
        <v>3245</v>
      </c>
      <c r="B60" s="56" t="s">
        <v>167</v>
      </c>
      <c r="C60" s="8"/>
      <c r="D60" s="8"/>
      <c r="E60" s="107"/>
    </row>
    <row r="61" spans="1:5">
      <c r="A61" s="57">
        <v>3246</v>
      </c>
      <c r="B61" s="56" t="s">
        <v>168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8" t="s">
        <v>183</v>
      </c>
      <c r="B64" s="56"/>
      <c r="C64" s="87">
        <f>SUM(C65:C67)</f>
        <v>0</v>
      </c>
      <c r="D64" s="87">
        <f>SUM(D65:D67)</f>
        <v>0</v>
      </c>
      <c r="E64" s="107"/>
    </row>
    <row r="65" spans="1:5">
      <c r="A65" s="57">
        <v>5100</v>
      </c>
      <c r="B65" s="56" t="s">
        <v>243</v>
      </c>
      <c r="C65" s="8"/>
      <c r="D65" s="8"/>
      <c r="E65" s="107"/>
    </row>
    <row r="66" spans="1:5">
      <c r="A66" s="57">
        <v>5220</v>
      </c>
      <c r="B66" s="56" t="s">
        <v>412</v>
      </c>
      <c r="C66" s="8"/>
      <c r="D66" s="8"/>
      <c r="E66" s="107"/>
    </row>
    <row r="67" spans="1:5">
      <c r="A67" s="57">
        <v>5230</v>
      </c>
      <c r="B67" s="56" t="s">
        <v>413</v>
      </c>
      <c r="C67" s="8"/>
      <c r="D67" s="8"/>
      <c r="E67" s="107"/>
    </row>
    <row r="68" spans="1:5">
      <c r="A68" s="32"/>
      <c r="E68" s="107"/>
    </row>
    <row r="69" spans="1:5">
      <c r="A69" s="2"/>
      <c r="E69" s="107"/>
    </row>
    <row r="70" spans="1:5">
      <c r="A70" s="55" t="s">
        <v>184</v>
      </c>
      <c r="B70" s="56"/>
      <c r="C70" s="8"/>
      <c r="D70" s="8"/>
      <c r="E70" s="107"/>
    </row>
    <row r="71" spans="1:5" ht="30">
      <c r="A71" s="57">
        <v>1</v>
      </c>
      <c r="B71" s="56" t="s">
        <v>169</v>
      </c>
      <c r="C71" s="8"/>
      <c r="D71" s="8"/>
      <c r="E71" s="107"/>
    </row>
    <row r="72" spans="1:5">
      <c r="A72" s="57">
        <v>2</v>
      </c>
      <c r="B72" s="56" t="s">
        <v>170</v>
      </c>
      <c r="C72" s="8"/>
      <c r="D72" s="8"/>
      <c r="E72" s="107"/>
    </row>
    <row r="73" spans="1:5">
      <c r="A73" s="57">
        <v>3</v>
      </c>
      <c r="B73" s="56" t="s">
        <v>171</v>
      </c>
      <c r="C73" s="8"/>
      <c r="D73" s="8"/>
      <c r="E73" s="107"/>
    </row>
    <row r="74" spans="1:5">
      <c r="A74" s="57">
        <v>4</v>
      </c>
      <c r="B74" s="56" t="s">
        <v>348</v>
      </c>
      <c r="C74" s="8"/>
      <c r="D74" s="8"/>
      <c r="E74" s="107"/>
    </row>
    <row r="75" spans="1:5">
      <c r="A75" s="57">
        <v>5</v>
      </c>
      <c r="B75" s="56" t="s">
        <v>172</v>
      </c>
      <c r="C75" s="8"/>
      <c r="D75" s="8"/>
      <c r="E75" s="107"/>
    </row>
    <row r="76" spans="1:5">
      <c r="A76" s="57">
        <v>6</v>
      </c>
      <c r="B76" s="56" t="s">
        <v>173</v>
      </c>
      <c r="C76" s="8"/>
      <c r="D76" s="8"/>
      <c r="E76" s="107"/>
    </row>
    <row r="77" spans="1:5">
      <c r="A77" s="57">
        <v>7</v>
      </c>
      <c r="B77" s="56" t="s">
        <v>174</v>
      </c>
      <c r="C77" s="8"/>
      <c r="D77" s="8"/>
      <c r="E77" s="107"/>
    </row>
    <row r="78" spans="1:5">
      <c r="A78" s="57">
        <v>8</v>
      </c>
      <c r="B78" s="56" t="s">
        <v>175</v>
      </c>
      <c r="C78" s="8"/>
      <c r="D78" s="8"/>
      <c r="E78" s="107"/>
    </row>
    <row r="79" spans="1:5">
      <c r="A79" s="57">
        <v>9</v>
      </c>
      <c r="B79" s="56" t="s">
        <v>176</v>
      </c>
      <c r="C79" s="8"/>
      <c r="D79" s="8"/>
      <c r="E79" s="107"/>
    </row>
    <row r="83" spans="1:9">
      <c r="A83" s="2"/>
      <c r="B83" s="2"/>
    </row>
    <row r="84" spans="1:9">
      <c r="A84" s="71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7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G13" sqref="G1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426</v>
      </c>
      <c r="B1" s="78"/>
      <c r="C1" s="78"/>
      <c r="D1" s="78"/>
      <c r="E1" s="78"/>
      <c r="F1" s="78"/>
      <c r="G1" s="78"/>
      <c r="H1" s="78"/>
      <c r="I1" s="418" t="s">
        <v>97</v>
      </c>
      <c r="J1" s="418"/>
      <c r="K1" s="107"/>
    </row>
    <row r="2" spans="1:11">
      <c r="A2" s="78" t="s">
        <v>128</v>
      </c>
      <c r="B2" s="78"/>
      <c r="C2" s="78"/>
      <c r="D2" s="78"/>
      <c r="E2" s="78"/>
      <c r="F2" s="78"/>
      <c r="G2" s="78"/>
      <c r="H2" s="78"/>
      <c r="I2" s="416" t="s">
        <v>485</v>
      </c>
      <c r="J2" s="417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3" t="str">
        <f>'ფორმა N1'!D4</f>
        <v>პ/გ 'თავისუფალი საქართველო</v>
      </c>
      <c r="B5" s="389"/>
      <c r="C5" s="389"/>
      <c r="D5" s="389"/>
      <c r="E5" s="389"/>
      <c r="F5" s="390"/>
      <c r="G5" s="389"/>
      <c r="H5" s="389"/>
      <c r="I5" s="389"/>
      <c r="J5" s="389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99</v>
      </c>
      <c r="C8" s="132" t="s">
        <v>101</v>
      </c>
      <c r="D8" s="132" t="s">
        <v>263</v>
      </c>
      <c r="E8" s="132" t="s">
        <v>100</v>
      </c>
      <c r="F8" s="130" t="s">
        <v>244</v>
      </c>
      <c r="G8" s="130" t="s">
        <v>282</v>
      </c>
      <c r="H8" s="130" t="s">
        <v>283</v>
      </c>
      <c r="I8" s="130" t="s">
        <v>245</v>
      </c>
      <c r="J8" s="133" t="s">
        <v>102</v>
      </c>
      <c r="K8" s="107"/>
    </row>
    <row r="9" spans="1:11" s="27" customFormat="1">
      <c r="A9" s="164">
        <v>1</v>
      </c>
      <c r="B9" s="164">
        <v>2</v>
      </c>
      <c r="C9" s="165">
        <v>3</v>
      </c>
      <c r="D9" s="165">
        <v>4</v>
      </c>
      <c r="E9" s="165">
        <v>5</v>
      </c>
      <c r="F9" s="165">
        <v>6</v>
      </c>
      <c r="G9" s="165">
        <v>7</v>
      </c>
      <c r="H9" s="165">
        <v>8</v>
      </c>
      <c r="I9" s="165">
        <v>9</v>
      </c>
      <c r="J9" s="165">
        <v>10</v>
      </c>
      <c r="K9" s="107"/>
    </row>
    <row r="10" spans="1:11" s="27" customFormat="1" ht="30">
      <c r="A10" s="161">
        <v>1</v>
      </c>
      <c r="B10" s="63" t="s">
        <v>482</v>
      </c>
      <c r="C10" s="162" t="s">
        <v>483</v>
      </c>
      <c r="D10" s="163" t="s">
        <v>209</v>
      </c>
      <c r="E10" s="159"/>
      <c r="F10" s="28">
        <v>249.63</v>
      </c>
      <c r="G10" s="28">
        <f>'ფორმა N1'!D28</f>
        <v>435</v>
      </c>
      <c r="H10" s="401">
        <f>'ფორმა N5'!C9</f>
        <v>564.79999999999995</v>
      </c>
      <c r="I10" s="401">
        <f>F10+G10-H10</f>
        <v>119.83000000000004</v>
      </c>
      <c r="J10" s="28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3" t="s">
        <v>96</v>
      </c>
      <c r="C15" s="106"/>
      <c r="D15" s="106"/>
      <c r="E15" s="106"/>
      <c r="F15" s="234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84"/>
      <c r="D17" s="106"/>
      <c r="E17" s="106"/>
      <c r="F17" s="284"/>
      <c r="G17" s="285"/>
      <c r="H17" s="285"/>
      <c r="I17" s="103"/>
      <c r="J17" s="103"/>
    </row>
    <row r="18" spans="1:10">
      <c r="A18" s="103"/>
      <c r="B18" s="106"/>
      <c r="C18" s="235" t="s">
        <v>256</v>
      </c>
      <c r="D18" s="235"/>
      <c r="E18" s="106"/>
      <c r="F18" s="106" t="s">
        <v>261</v>
      </c>
      <c r="G18" s="103"/>
      <c r="H18" s="103"/>
      <c r="I18" s="103"/>
      <c r="J18" s="103"/>
    </row>
    <row r="19" spans="1:10">
      <c r="A19" s="103"/>
      <c r="B19" s="106"/>
      <c r="C19" s="236" t="s">
        <v>127</v>
      </c>
      <c r="D19" s="106"/>
      <c r="E19" s="106"/>
      <c r="F19" s="106" t="s">
        <v>257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36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8" customWidth="1"/>
    <col min="2" max="2" width="13.28515625" style="188" customWidth="1"/>
    <col min="3" max="3" width="21.42578125" style="188" customWidth="1"/>
    <col min="4" max="4" width="17.85546875" style="188" customWidth="1"/>
    <col min="5" max="5" width="12.7109375" style="188" customWidth="1"/>
    <col min="6" max="6" width="36.85546875" style="188" customWidth="1"/>
    <col min="7" max="7" width="22.28515625" style="188" customWidth="1"/>
    <col min="8" max="8" width="0.5703125" style="188" customWidth="1"/>
    <col min="9" max="16384" width="9.140625" style="188"/>
  </cols>
  <sheetData>
    <row r="1" spans="1:8">
      <c r="A1" s="76" t="s">
        <v>351</v>
      </c>
      <c r="B1" s="78"/>
      <c r="C1" s="78"/>
      <c r="D1" s="78"/>
      <c r="E1" s="78"/>
      <c r="F1" s="78"/>
      <c r="G1" s="168" t="s">
        <v>97</v>
      </c>
      <c r="H1" s="169"/>
    </row>
    <row r="2" spans="1:8">
      <c r="A2" s="78" t="s">
        <v>128</v>
      </c>
      <c r="B2" s="78"/>
      <c r="C2" s="78"/>
      <c r="D2" s="78"/>
      <c r="E2" s="78"/>
      <c r="F2" s="78"/>
      <c r="G2" s="396" t="s">
        <v>485</v>
      </c>
      <c r="H2" s="169"/>
    </row>
    <row r="3" spans="1:8">
      <c r="A3" s="78"/>
      <c r="B3" s="78"/>
      <c r="C3" s="78"/>
      <c r="D3" s="78"/>
      <c r="E3" s="78"/>
      <c r="F3" s="78"/>
      <c r="G3" s="104"/>
      <c r="H3" s="169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3" t="str">
        <f>'ფორმა N1'!D4</f>
        <v>პ/გ 'თავისუფალი საქართველო</v>
      </c>
      <c r="B5" s="223"/>
      <c r="C5" s="223"/>
      <c r="D5" s="223"/>
      <c r="E5" s="223"/>
      <c r="F5" s="223"/>
      <c r="G5" s="223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0" t="s">
        <v>301</v>
      </c>
      <c r="B8" s="170" t="s">
        <v>129</v>
      </c>
      <c r="C8" s="171" t="s">
        <v>349</v>
      </c>
      <c r="D8" s="171" t="s">
        <v>350</v>
      </c>
      <c r="E8" s="171" t="s">
        <v>263</v>
      </c>
      <c r="F8" s="170" t="s">
        <v>308</v>
      </c>
      <c r="G8" s="171" t="s">
        <v>302</v>
      </c>
      <c r="H8" s="107"/>
    </row>
    <row r="9" spans="1:8">
      <c r="A9" s="172" t="s">
        <v>303</v>
      </c>
      <c r="B9" s="173"/>
      <c r="C9" s="174"/>
      <c r="D9" s="175"/>
      <c r="E9" s="175"/>
      <c r="F9" s="175"/>
      <c r="G9" s="176"/>
      <c r="H9" s="107"/>
    </row>
    <row r="10" spans="1:8" ht="15.75">
      <c r="A10" s="173">
        <v>1</v>
      </c>
      <c r="B10" s="159"/>
      <c r="C10" s="177"/>
      <c r="D10" s="178"/>
      <c r="E10" s="178"/>
      <c r="F10" s="178"/>
      <c r="G10" s="179" t="str">
        <f>IF(ISBLANK(B10),"",G9+C10-D10)</f>
        <v/>
      </c>
      <c r="H10" s="107"/>
    </row>
    <row r="11" spans="1:8" ht="15.75">
      <c r="A11" s="173">
        <v>2</v>
      </c>
      <c r="B11" s="159"/>
      <c r="C11" s="177"/>
      <c r="D11" s="178"/>
      <c r="E11" s="178"/>
      <c r="F11" s="178"/>
      <c r="G11" s="179" t="str">
        <f t="shared" ref="G11:G38" si="0">IF(ISBLANK(B11),"",G10+C11-D11)</f>
        <v/>
      </c>
      <c r="H11" s="107"/>
    </row>
    <row r="12" spans="1:8" ht="15.75">
      <c r="A12" s="173">
        <v>3</v>
      </c>
      <c r="B12" s="159"/>
      <c r="C12" s="177"/>
      <c r="D12" s="178"/>
      <c r="E12" s="178"/>
      <c r="F12" s="178"/>
      <c r="G12" s="179" t="str">
        <f t="shared" si="0"/>
        <v/>
      </c>
      <c r="H12" s="107"/>
    </row>
    <row r="13" spans="1:8" ht="15.75">
      <c r="A13" s="173">
        <v>4</v>
      </c>
      <c r="B13" s="159"/>
      <c r="C13" s="177"/>
      <c r="D13" s="178"/>
      <c r="E13" s="178"/>
      <c r="F13" s="178"/>
      <c r="G13" s="179" t="str">
        <f t="shared" si="0"/>
        <v/>
      </c>
      <c r="H13" s="107"/>
    </row>
    <row r="14" spans="1:8" ht="15.75">
      <c r="A14" s="173">
        <v>5</v>
      </c>
      <c r="B14" s="159"/>
      <c r="C14" s="177"/>
      <c r="D14" s="178"/>
      <c r="E14" s="178"/>
      <c r="F14" s="178"/>
      <c r="G14" s="179" t="str">
        <f t="shared" si="0"/>
        <v/>
      </c>
      <c r="H14" s="107"/>
    </row>
    <row r="15" spans="1:8" ht="15.75">
      <c r="A15" s="173">
        <v>6</v>
      </c>
      <c r="B15" s="159"/>
      <c r="C15" s="177"/>
      <c r="D15" s="178"/>
      <c r="E15" s="178"/>
      <c r="F15" s="178"/>
      <c r="G15" s="179" t="str">
        <f t="shared" si="0"/>
        <v/>
      </c>
      <c r="H15" s="107"/>
    </row>
    <row r="16" spans="1:8" ht="15.75">
      <c r="A16" s="173">
        <v>7</v>
      </c>
      <c r="B16" s="159"/>
      <c r="C16" s="177"/>
      <c r="D16" s="178"/>
      <c r="E16" s="178"/>
      <c r="F16" s="178"/>
      <c r="G16" s="179" t="str">
        <f t="shared" si="0"/>
        <v/>
      </c>
      <c r="H16" s="107"/>
    </row>
    <row r="17" spans="1:8" ht="15.75">
      <c r="A17" s="173">
        <v>8</v>
      </c>
      <c r="B17" s="159"/>
      <c r="C17" s="177"/>
      <c r="D17" s="178"/>
      <c r="E17" s="178"/>
      <c r="F17" s="178"/>
      <c r="G17" s="179" t="str">
        <f t="shared" si="0"/>
        <v/>
      </c>
      <c r="H17" s="107"/>
    </row>
    <row r="18" spans="1:8" ht="15.75">
      <c r="A18" s="173">
        <v>9</v>
      </c>
      <c r="B18" s="159"/>
      <c r="C18" s="177"/>
      <c r="D18" s="178"/>
      <c r="E18" s="178"/>
      <c r="F18" s="178"/>
      <c r="G18" s="179" t="str">
        <f t="shared" si="0"/>
        <v/>
      </c>
      <c r="H18" s="107"/>
    </row>
    <row r="19" spans="1:8" ht="15.75">
      <c r="A19" s="173">
        <v>10</v>
      </c>
      <c r="B19" s="159"/>
      <c r="C19" s="177"/>
      <c r="D19" s="178"/>
      <c r="E19" s="178"/>
      <c r="F19" s="178"/>
      <c r="G19" s="179" t="str">
        <f t="shared" si="0"/>
        <v/>
      </c>
      <c r="H19" s="107"/>
    </row>
    <row r="20" spans="1:8" ht="15.75">
      <c r="A20" s="173">
        <v>11</v>
      </c>
      <c r="B20" s="159"/>
      <c r="C20" s="177"/>
      <c r="D20" s="178"/>
      <c r="E20" s="178"/>
      <c r="F20" s="178"/>
      <c r="G20" s="179" t="str">
        <f t="shared" si="0"/>
        <v/>
      </c>
      <c r="H20" s="107"/>
    </row>
    <row r="21" spans="1:8" ht="15.75">
      <c r="A21" s="173">
        <v>12</v>
      </c>
      <c r="B21" s="159"/>
      <c r="C21" s="177"/>
      <c r="D21" s="178"/>
      <c r="E21" s="178"/>
      <c r="F21" s="178"/>
      <c r="G21" s="179" t="str">
        <f t="shared" si="0"/>
        <v/>
      </c>
      <c r="H21" s="107"/>
    </row>
    <row r="22" spans="1:8" ht="15.75">
      <c r="A22" s="173">
        <v>13</v>
      </c>
      <c r="B22" s="159"/>
      <c r="C22" s="177"/>
      <c r="D22" s="178"/>
      <c r="E22" s="178"/>
      <c r="F22" s="178"/>
      <c r="G22" s="179" t="str">
        <f t="shared" si="0"/>
        <v/>
      </c>
      <c r="H22" s="107"/>
    </row>
    <row r="23" spans="1:8" ht="15.75">
      <c r="A23" s="173">
        <v>14</v>
      </c>
      <c r="B23" s="159"/>
      <c r="C23" s="177"/>
      <c r="D23" s="178"/>
      <c r="E23" s="178"/>
      <c r="F23" s="178"/>
      <c r="G23" s="179" t="str">
        <f t="shared" si="0"/>
        <v/>
      </c>
      <c r="H23" s="107"/>
    </row>
    <row r="24" spans="1:8" ht="15.75">
      <c r="A24" s="173">
        <v>15</v>
      </c>
      <c r="B24" s="159"/>
      <c r="C24" s="177"/>
      <c r="D24" s="178"/>
      <c r="E24" s="178"/>
      <c r="F24" s="178"/>
      <c r="G24" s="179" t="str">
        <f t="shared" si="0"/>
        <v/>
      </c>
      <c r="H24" s="107"/>
    </row>
    <row r="25" spans="1:8" ht="15.75">
      <c r="A25" s="173">
        <v>16</v>
      </c>
      <c r="B25" s="159"/>
      <c r="C25" s="177"/>
      <c r="D25" s="178"/>
      <c r="E25" s="178"/>
      <c r="F25" s="178"/>
      <c r="G25" s="179" t="str">
        <f t="shared" si="0"/>
        <v/>
      </c>
      <c r="H25" s="107"/>
    </row>
    <row r="26" spans="1:8" ht="15.75">
      <c r="A26" s="173">
        <v>17</v>
      </c>
      <c r="B26" s="159"/>
      <c r="C26" s="177"/>
      <c r="D26" s="178"/>
      <c r="E26" s="178"/>
      <c r="F26" s="178"/>
      <c r="G26" s="179" t="str">
        <f t="shared" si="0"/>
        <v/>
      </c>
      <c r="H26" s="107"/>
    </row>
    <row r="27" spans="1:8" ht="15.75">
      <c r="A27" s="173">
        <v>18</v>
      </c>
      <c r="B27" s="159"/>
      <c r="C27" s="177"/>
      <c r="D27" s="178"/>
      <c r="E27" s="178"/>
      <c r="F27" s="178"/>
      <c r="G27" s="179" t="str">
        <f t="shared" si="0"/>
        <v/>
      </c>
      <c r="H27" s="107"/>
    </row>
    <row r="28" spans="1:8" ht="15.75">
      <c r="A28" s="173">
        <v>19</v>
      </c>
      <c r="B28" s="159"/>
      <c r="C28" s="177"/>
      <c r="D28" s="178"/>
      <c r="E28" s="178"/>
      <c r="F28" s="178"/>
      <c r="G28" s="179" t="str">
        <f t="shared" si="0"/>
        <v/>
      </c>
      <c r="H28" s="107"/>
    </row>
    <row r="29" spans="1:8" ht="15.75">
      <c r="A29" s="173">
        <v>20</v>
      </c>
      <c r="B29" s="159"/>
      <c r="C29" s="177"/>
      <c r="D29" s="178"/>
      <c r="E29" s="178"/>
      <c r="F29" s="178"/>
      <c r="G29" s="179" t="str">
        <f t="shared" si="0"/>
        <v/>
      </c>
      <c r="H29" s="107"/>
    </row>
    <row r="30" spans="1:8" ht="15.75">
      <c r="A30" s="173">
        <v>21</v>
      </c>
      <c r="B30" s="159"/>
      <c r="C30" s="180"/>
      <c r="D30" s="181"/>
      <c r="E30" s="181"/>
      <c r="F30" s="181"/>
      <c r="G30" s="179" t="str">
        <f t="shared" si="0"/>
        <v/>
      </c>
      <c r="H30" s="107"/>
    </row>
    <row r="31" spans="1:8" ht="15.75">
      <c r="A31" s="173">
        <v>22</v>
      </c>
      <c r="B31" s="159"/>
      <c r="C31" s="180"/>
      <c r="D31" s="181"/>
      <c r="E31" s="181"/>
      <c r="F31" s="181"/>
      <c r="G31" s="179" t="str">
        <f t="shared" si="0"/>
        <v/>
      </c>
      <c r="H31" s="107"/>
    </row>
    <row r="32" spans="1:8" ht="15.75">
      <c r="A32" s="173">
        <v>23</v>
      </c>
      <c r="B32" s="159"/>
      <c r="C32" s="180"/>
      <c r="D32" s="181"/>
      <c r="E32" s="181"/>
      <c r="F32" s="181"/>
      <c r="G32" s="179" t="str">
        <f t="shared" si="0"/>
        <v/>
      </c>
      <c r="H32" s="107"/>
    </row>
    <row r="33" spans="1:10" ht="15.75">
      <c r="A33" s="173">
        <v>24</v>
      </c>
      <c r="B33" s="159"/>
      <c r="C33" s="180"/>
      <c r="D33" s="181"/>
      <c r="E33" s="181"/>
      <c r="F33" s="181"/>
      <c r="G33" s="179" t="str">
        <f t="shared" si="0"/>
        <v/>
      </c>
      <c r="H33" s="107"/>
    </row>
    <row r="34" spans="1:10" ht="15.75">
      <c r="A34" s="173">
        <v>25</v>
      </c>
      <c r="B34" s="159"/>
      <c r="C34" s="180"/>
      <c r="D34" s="181"/>
      <c r="E34" s="181"/>
      <c r="F34" s="181"/>
      <c r="G34" s="179" t="str">
        <f t="shared" si="0"/>
        <v/>
      </c>
      <c r="H34" s="107"/>
    </row>
    <row r="35" spans="1:10" ht="15.75">
      <c r="A35" s="173">
        <v>26</v>
      </c>
      <c r="B35" s="159"/>
      <c r="C35" s="180"/>
      <c r="D35" s="181"/>
      <c r="E35" s="181"/>
      <c r="F35" s="181"/>
      <c r="G35" s="179" t="str">
        <f t="shared" si="0"/>
        <v/>
      </c>
      <c r="H35" s="107"/>
    </row>
    <row r="36" spans="1:10" ht="15.75">
      <c r="A36" s="173">
        <v>27</v>
      </c>
      <c r="B36" s="159"/>
      <c r="C36" s="180"/>
      <c r="D36" s="181"/>
      <c r="E36" s="181"/>
      <c r="F36" s="181"/>
      <c r="G36" s="179" t="str">
        <f t="shared" si="0"/>
        <v/>
      </c>
      <c r="H36" s="107"/>
    </row>
    <row r="37" spans="1:10" ht="15.75">
      <c r="A37" s="173">
        <v>28</v>
      </c>
      <c r="B37" s="159"/>
      <c r="C37" s="180"/>
      <c r="D37" s="181"/>
      <c r="E37" s="181"/>
      <c r="F37" s="181"/>
      <c r="G37" s="179" t="str">
        <f t="shared" si="0"/>
        <v/>
      </c>
      <c r="H37" s="107"/>
    </row>
    <row r="38" spans="1:10" ht="15.75">
      <c r="A38" s="173">
        <v>29</v>
      </c>
      <c r="B38" s="159"/>
      <c r="C38" s="180"/>
      <c r="D38" s="181"/>
      <c r="E38" s="181"/>
      <c r="F38" s="181"/>
      <c r="G38" s="179" t="str">
        <f t="shared" si="0"/>
        <v/>
      </c>
      <c r="H38" s="107"/>
    </row>
    <row r="39" spans="1:10" ht="15.75">
      <c r="A39" s="173" t="s">
        <v>266</v>
      </c>
      <c r="B39" s="159"/>
      <c r="C39" s="180"/>
      <c r="D39" s="181"/>
      <c r="E39" s="181"/>
      <c r="F39" s="181"/>
      <c r="G39" s="179" t="str">
        <f>IF(ISBLANK(B39),"",#REF!+C39-D39)</f>
        <v/>
      </c>
      <c r="H39" s="107"/>
    </row>
    <row r="40" spans="1:10">
      <c r="A40" s="182" t="s">
        <v>304</v>
      </c>
      <c r="B40" s="183"/>
      <c r="C40" s="184"/>
      <c r="D40" s="185"/>
      <c r="E40" s="185"/>
      <c r="F40" s="186"/>
      <c r="G40" s="187" t="str">
        <f>G39</f>
        <v/>
      </c>
      <c r="H40" s="107"/>
    </row>
    <row r="44" spans="1:10">
      <c r="B44" s="190" t="s">
        <v>96</v>
      </c>
      <c r="F44" s="191"/>
    </row>
    <row r="45" spans="1:10">
      <c r="F45" s="189"/>
      <c r="G45" s="189"/>
      <c r="H45" s="189"/>
      <c r="I45" s="189"/>
      <c r="J45" s="189"/>
    </row>
    <row r="46" spans="1:10">
      <c r="C46" s="192"/>
      <c r="F46" s="192"/>
      <c r="G46" s="193"/>
      <c r="H46" s="189"/>
      <c r="I46" s="189"/>
      <c r="J46" s="189"/>
    </row>
    <row r="47" spans="1:10">
      <c r="A47" s="189"/>
      <c r="C47" s="194" t="s">
        <v>256</v>
      </c>
      <c r="F47" s="195" t="s">
        <v>261</v>
      </c>
      <c r="G47" s="193"/>
      <c r="H47" s="189"/>
      <c r="I47" s="189"/>
      <c r="J47" s="189"/>
    </row>
    <row r="48" spans="1:10">
      <c r="A48" s="189"/>
      <c r="C48" s="196" t="s">
        <v>127</v>
      </c>
      <c r="F48" s="188" t="s">
        <v>257</v>
      </c>
      <c r="G48" s="189"/>
      <c r="H48" s="189"/>
      <c r="I48" s="189"/>
      <c r="J48" s="189"/>
    </row>
    <row r="49" spans="2:2" s="189" customFormat="1">
      <c r="B49" s="188"/>
    </row>
    <row r="50" spans="2:2" s="189" customFormat="1" ht="12.75"/>
    <row r="51" spans="2:2" s="189" customFormat="1" ht="12.75"/>
    <row r="52" spans="2:2" s="189" customFormat="1" ht="12.75"/>
    <row r="53" spans="2:2" s="189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292</v>
      </c>
      <c r="B1" s="140"/>
      <c r="C1" s="140"/>
      <c r="D1" s="140"/>
      <c r="E1" s="140"/>
      <c r="F1" s="80"/>
      <c r="G1" s="80"/>
      <c r="H1" s="80"/>
      <c r="I1" s="432" t="s">
        <v>97</v>
      </c>
      <c r="J1" s="432"/>
      <c r="K1" s="146"/>
    </row>
    <row r="2" spans="1:12" s="23" customFormat="1" ht="15">
      <c r="A2" s="107" t="s">
        <v>128</v>
      </c>
      <c r="B2" s="140"/>
      <c r="C2" s="140"/>
      <c r="D2" s="140"/>
      <c r="E2" s="140"/>
      <c r="F2" s="141"/>
      <c r="G2" s="142"/>
      <c r="H2" s="142"/>
      <c r="I2" s="416" t="s">
        <v>485</v>
      </c>
      <c r="J2" s="417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'ფორმა N1'!D4</f>
        <v>პ/გ 'თავისუფალი საქართველო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31" t="s">
        <v>208</v>
      </c>
      <c r="C7" s="431"/>
      <c r="D7" s="431" t="s">
        <v>280</v>
      </c>
      <c r="E7" s="431"/>
      <c r="F7" s="431" t="s">
        <v>281</v>
      </c>
      <c r="G7" s="431"/>
      <c r="H7" s="158" t="s">
        <v>267</v>
      </c>
      <c r="I7" s="431" t="s">
        <v>211</v>
      </c>
      <c r="J7" s="431"/>
      <c r="K7" s="147"/>
    </row>
    <row r="8" spans="1:12" ht="15">
      <c r="A8" s="136" t="s">
        <v>103</v>
      </c>
      <c r="B8" s="137" t="s">
        <v>210</v>
      </c>
      <c r="C8" s="138" t="s">
        <v>209</v>
      </c>
      <c r="D8" s="137" t="s">
        <v>210</v>
      </c>
      <c r="E8" s="138" t="s">
        <v>209</v>
      </c>
      <c r="F8" s="137" t="s">
        <v>210</v>
      </c>
      <c r="G8" s="138" t="s">
        <v>209</v>
      </c>
      <c r="H8" s="138" t="s">
        <v>209</v>
      </c>
      <c r="I8" s="137" t="s">
        <v>210</v>
      </c>
      <c r="J8" s="138" t="s">
        <v>209</v>
      </c>
      <c r="K8" s="147"/>
    </row>
    <row r="9" spans="1:12" ht="15">
      <c r="A9" s="60" t="s">
        <v>104</v>
      </c>
      <c r="B9" s="84">
        <f>SUM(B10,B14,B17)</f>
        <v>0</v>
      </c>
      <c r="C9" s="84">
        <f>SUM(C10,C14,C17)</f>
        <v>0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0</v>
      </c>
      <c r="K9" s="147"/>
    </row>
    <row r="10" spans="1:12" ht="15">
      <c r="A10" s="61" t="s">
        <v>105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109</v>
      </c>
      <c r="B14" s="135">
        <f>SUM(B15:B16)</f>
        <v>0</v>
      </c>
      <c r="C14" s="135">
        <f>SUM(C15:C16)</f>
        <v>0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0</v>
      </c>
      <c r="K14" s="147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7"/>
    </row>
    <row r="17" spans="1:11" ht="15">
      <c r="A17" s="61" t="s">
        <v>112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1" t="s">
        <v>114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7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0" t="s">
        <v>119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120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121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124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256</v>
      </c>
      <c r="F49" s="12" t="s">
        <v>261</v>
      </c>
      <c r="G49" s="74"/>
      <c r="I49"/>
      <c r="J49"/>
    </row>
    <row r="50" spans="1:10" s="2" customFormat="1" ht="15">
      <c r="B50" s="67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293</v>
      </c>
      <c r="B1" s="140"/>
      <c r="C1" s="140"/>
      <c r="D1" s="140"/>
      <c r="E1" s="140"/>
      <c r="F1" s="140"/>
      <c r="G1" s="146"/>
      <c r="H1" s="102" t="s">
        <v>186</v>
      </c>
      <c r="I1" s="146"/>
      <c r="J1" s="68"/>
      <c r="K1" s="68"/>
      <c r="L1" s="68"/>
    </row>
    <row r="2" spans="1:12" s="23" customFormat="1" ht="15">
      <c r="A2" s="107" t="s">
        <v>128</v>
      </c>
      <c r="B2" s="140"/>
      <c r="C2" s="140"/>
      <c r="D2" s="140"/>
      <c r="E2" s="140"/>
      <c r="F2" s="140"/>
      <c r="G2" s="148"/>
      <c r="H2" s="396" t="s">
        <v>485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პ/გ 'თავისუფალი საქართველო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360</v>
      </c>
      <c r="C7" s="138" t="s">
        <v>361</v>
      </c>
      <c r="D7" s="138" t="s">
        <v>223</v>
      </c>
      <c r="E7" s="138" t="s">
        <v>228</v>
      </c>
      <c r="F7" s="138" t="s">
        <v>229</v>
      </c>
      <c r="G7" s="138" t="s">
        <v>230</v>
      </c>
      <c r="H7" s="138" t="s">
        <v>231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266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96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S53" sqref="S53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294</v>
      </c>
      <c r="B1" s="140"/>
      <c r="C1" s="140"/>
      <c r="D1" s="140"/>
      <c r="E1" s="140"/>
      <c r="F1" s="140"/>
      <c r="G1" s="140"/>
      <c r="H1" s="146"/>
      <c r="I1" s="382" t="s">
        <v>186</v>
      </c>
      <c r="J1" s="153"/>
    </row>
    <row r="2" spans="1:12" s="23" customFormat="1" ht="15">
      <c r="A2" s="107" t="s">
        <v>128</v>
      </c>
      <c r="B2" s="140"/>
      <c r="C2" s="140"/>
      <c r="D2" s="140"/>
      <c r="E2" s="140"/>
      <c r="F2" s="140"/>
      <c r="G2" s="140"/>
      <c r="H2" s="146"/>
      <c r="I2" s="396" t="s">
        <v>485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პ/გ 'თავისუფალი საქართველო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234</v>
      </c>
      <c r="F7" s="138" t="s">
        <v>235</v>
      </c>
      <c r="G7" s="138" t="s">
        <v>229</v>
      </c>
      <c r="H7" s="138" t="s">
        <v>230</v>
      </c>
      <c r="I7" s="138" t="s">
        <v>231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266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96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6" customWidth="1"/>
    <col min="2" max="2" width="37.42578125" style="216" customWidth="1"/>
    <col min="3" max="3" width="21.5703125" style="216" customWidth="1"/>
    <col min="4" max="4" width="20" style="216" customWidth="1"/>
    <col min="5" max="5" width="18.7109375" style="216" customWidth="1"/>
    <col min="6" max="6" width="24.140625" style="216" customWidth="1"/>
    <col min="7" max="7" width="27.140625" style="216" customWidth="1"/>
    <col min="8" max="8" width="0.7109375" style="216" customWidth="1"/>
    <col min="9" max="16384" width="9.140625" style="216"/>
  </cols>
  <sheetData>
    <row r="1" spans="1:8" s="200" customFormat="1" ht="15">
      <c r="A1" s="197" t="s">
        <v>314</v>
      </c>
      <c r="B1" s="198"/>
      <c r="C1" s="198"/>
      <c r="D1" s="198"/>
      <c r="E1" s="198"/>
      <c r="F1" s="80"/>
      <c r="G1" s="80" t="s">
        <v>97</v>
      </c>
      <c r="H1" s="201"/>
    </row>
    <row r="2" spans="1:8" s="200" customFormat="1" ht="15">
      <c r="A2" s="201" t="s">
        <v>305</v>
      </c>
      <c r="B2" s="198"/>
      <c r="C2" s="198"/>
      <c r="D2" s="198"/>
      <c r="E2" s="199"/>
      <c r="F2" s="199"/>
      <c r="G2" s="396" t="s">
        <v>485</v>
      </c>
      <c r="H2" s="201"/>
    </row>
    <row r="3" spans="1:8" s="200" customFormat="1">
      <c r="A3" s="201"/>
      <c r="B3" s="198"/>
      <c r="C3" s="198"/>
      <c r="D3" s="198"/>
      <c r="E3" s="199"/>
      <c r="F3" s="199"/>
      <c r="G3" s="199"/>
      <c r="H3" s="201"/>
    </row>
    <row r="4" spans="1:8" s="200" customFormat="1" ht="15">
      <c r="A4" s="116" t="s">
        <v>262</v>
      </c>
      <c r="B4" s="198"/>
      <c r="C4" s="198"/>
      <c r="D4" s="198"/>
      <c r="E4" s="202"/>
      <c r="F4" s="202"/>
      <c r="G4" s="199"/>
      <c r="H4" s="201"/>
    </row>
    <row r="5" spans="1:8" s="200" customFormat="1">
      <c r="A5" s="203" t="str">
        <f>'ფორმა N1'!D4</f>
        <v>პ/გ 'თავისუფალი საქართველო</v>
      </c>
      <c r="B5" s="203"/>
      <c r="C5" s="203"/>
      <c r="D5" s="203"/>
      <c r="E5" s="203"/>
      <c r="F5" s="203"/>
      <c r="G5" s="204"/>
      <c r="H5" s="201"/>
    </row>
    <row r="6" spans="1:8" s="217" customFormat="1">
      <c r="A6" s="205"/>
      <c r="B6" s="205"/>
      <c r="C6" s="205"/>
      <c r="D6" s="205"/>
      <c r="E6" s="205"/>
      <c r="F6" s="205"/>
      <c r="G6" s="205"/>
      <c r="H6" s="202"/>
    </row>
    <row r="7" spans="1:8" s="200" customFormat="1" ht="51">
      <c r="A7" s="232" t="s">
        <v>64</v>
      </c>
      <c r="B7" s="208" t="s">
        <v>309</v>
      </c>
      <c r="C7" s="208" t="s">
        <v>310</v>
      </c>
      <c r="D7" s="208" t="s">
        <v>311</v>
      </c>
      <c r="E7" s="208" t="s">
        <v>312</v>
      </c>
      <c r="F7" s="208" t="s">
        <v>313</v>
      </c>
      <c r="G7" s="208" t="s">
        <v>306</v>
      </c>
      <c r="H7" s="201"/>
    </row>
    <row r="8" spans="1:8" s="200" customFormat="1">
      <c r="A8" s="206">
        <v>1</v>
      </c>
      <c r="B8" s="207">
        <v>2</v>
      </c>
      <c r="C8" s="207">
        <v>3</v>
      </c>
      <c r="D8" s="207">
        <v>4</v>
      </c>
      <c r="E8" s="208">
        <v>5</v>
      </c>
      <c r="F8" s="208">
        <v>6</v>
      </c>
      <c r="G8" s="208">
        <v>7</v>
      </c>
      <c r="H8" s="201"/>
    </row>
    <row r="9" spans="1:8" s="200" customFormat="1">
      <c r="A9" s="218">
        <v>1</v>
      </c>
      <c r="B9" s="209"/>
      <c r="C9" s="209"/>
      <c r="D9" s="210"/>
      <c r="E9" s="209"/>
      <c r="F9" s="209"/>
      <c r="G9" s="209"/>
      <c r="H9" s="201"/>
    </row>
    <row r="10" spans="1:8" s="200" customFormat="1">
      <c r="A10" s="218">
        <v>2</v>
      </c>
      <c r="B10" s="209"/>
      <c r="C10" s="209"/>
      <c r="D10" s="210"/>
      <c r="E10" s="209"/>
      <c r="F10" s="209"/>
      <c r="G10" s="209"/>
      <c r="H10" s="201"/>
    </row>
    <row r="11" spans="1:8" s="200" customFormat="1">
      <c r="A11" s="218">
        <v>3</v>
      </c>
      <c r="B11" s="209"/>
      <c r="C11" s="209"/>
      <c r="D11" s="210"/>
      <c r="E11" s="209"/>
      <c r="F11" s="209"/>
      <c r="G11" s="209"/>
      <c r="H11" s="201"/>
    </row>
    <row r="12" spans="1:8" s="200" customFormat="1">
      <c r="A12" s="218">
        <v>4</v>
      </c>
      <c r="B12" s="209"/>
      <c r="C12" s="209"/>
      <c r="D12" s="210"/>
      <c r="E12" s="209"/>
      <c r="F12" s="209"/>
      <c r="G12" s="209"/>
      <c r="H12" s="201"/>
    </row>
    <row r="13" spans="1:8" s="200" customFormat="1">
      <c r="A13" s="218">
        <v>5</v>
      </c>
      <c r="B13" s="209"/>
      <c r="C13" s="209"/>
      <c r="D13" s="210"/>
      <c r="E13" s="209"/>
      <c r="F13" s="209"/>
      <c r="G13" s="209"/>
      <c r="H13" s="201"/>
    </row>
    <row r="14" spans="1:8" s="200" customFormat="1">
      <c r="A14" s="218">
        <v>6</v>
      </c>
      <c r="B14" s="209"/>
      <c r="C14" s="209"/>
      <c r="D14" s="210"/>
      <c r="E14" s="209"/>
      <c r="F14" s="209"/>
      <c r="G14" s="209"/>
      <c r="H14" s="201"/>
    </row>
    <row r="15" spans="1:8" s="200" customFormat="1">
      <c r="A15" s="218">
        <v>7</v>
      </c>
      <c r="B15" s="209"/>
      <c r="C15" s="209"/>
      <c r="D15" s="210"/>
      <c r="E15" s="209"/>
      <c r="F15" s="209"/>
      <c r="G15" s="209"/>
      <c r="H15" s="201"/>
    </row>
    <row r="16" spans="1:8" s="200" customFormat="1">
      <c r="A16" s="218">
        <v>8</v>
      </c>
      <c r="B16" s="209"/>
      <c r="C16" s="209"/>
      <c r="D16" s="210"/>
      <c r="E16" s="209"/>
      <c r="F16" s="209"/>
      <c r="G16" s="209"/>
      <c r="H16" s="201"/>
    </row>
    <row r="17" spans="1:11" s="200" customFormat="1">
      <c r="A17" s="218">
        <v>9</v>
      </c>
      <c r="B17" s="209"/>
      <c r="C17" s="209"/>
      <c r="D17" s="210"/>
      <c r="E17" s="209"/>
      <c r="F17" s="209"/>
      <c r="G17" s="209"/>
      <c r="H17" s="201"/>
    </row>
    <row r="18" spans="1:11" s="200" customFormat="1">
      <c r="A18" s="218">
        <v>10</v>
      </c>
      <c r="B18" s="209"/>
      <c r="C18" s="209"/>
      <c r="D18" s="210"/>
      <c r="E18" s="209"/>
      <c r="F18" s="209"/>
      <c r="G18" s="209"/>
      <c r="H18" s="201"/>
    </row>
    <row r="19" spans="1:11" s="200" customFormat="1">
      <c r="A19" s="218" t="s">
        <v>264</v>
      </c>
      <c r="B19" s="209"/>
      <c r="C19" s="209"/>
      <c r="D19" s="210"/>
      <c r="E19" s="209"/>
      <c r="F19" s="209"/>
      <c r="G19" s="209"/>
      <c r="H19" s="201"/>
    </row>
    <row r="22" spans="1:11" s="200" customFormat="1"/>
    <row r="23" spans="1:11" s="200" customFormat="1"/>
    <row r="24" spans="1:11" s="21" customFormat="1" ht="15">
      <c r="B24" s="211" t="s">
        <v>96</v>
      </c>
      <c r="C24" s="211"/>
    </row>
    <row r="25" spans="1:11" s="21" customFormat="1" ht="15">
      <c r="B25" s="211"/>
      <c r="C25" s="211"/>
    </row>
    <row r="26" spans="1:11" s="21" customFormat="1" ht="15">
      <c r="C26" s="213"/>
      <c r="F26" s="213"/>
      <c r="G26" s="213"/>
      <c r="H26" s="212"/>
    </row>
    <row r="27" spans="1:11" s="21" customFormat="1" ht="15">
      <c r="C27" s="214" t="s">
        <v>256</v>
      </c>
      <c r="F27" s="211" t="s">
        <v>307</v>
      </c>
      <c r="J27" s="212"/>
      <c r="K27" s="212"/>
    </row>
    <row r="28" spans="1:11" s="21" customFormat="1" ht="15">
      <c r="C28" s="214" t="s">
        <v>127</v>
      </c>
      <c r="F28" s="215" t="s">
        <v>257</v>
      </c>
      <c r="J28" s="212"/>
      <c r="K28" s="212"/>
    </row>
    <row r="29" spans="1:11" s="200" customFormat="1" ht="15">
      <c r="C29" s="214"/>
      <c r="J29" s="217"/>
      <c r="K29" s="217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429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97</v>
      </c>
    </row>
    <row r="2" spans="1:11" ht="15">
      <c r="A2" s="107" t="s">
        <v>128</v>
      </c>
      <c r="B2" s="140"/>
      <c r="C2" s="140"/>
      <c r="D2" s="140"/>
      <c r="E2" s="140"/>
      <c r="F2" s="140"/>
      <c r="G2" s="140"/>
      <c r="H2" s="140"/>
      <c r="I2" s="140"/>
      <c r="J2" s="140"/>
      <c r="K2" s="396" t="s">
        <v>485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89" customFormat="1" ht="15">
      <c r="A5" s="223" t="str">
        <f>'ფორმა N1'!D4</f>
        <v>პ/გ 'თავისუფალი საქართველო</v>
      </c>
      <c r="B5" s="82"/>
      <c r="C5" s="82"/>
      <c r="D5" s="82"/>
      <c r="E5" s="224"/>
      <c r="F5" s="225"/>
      <c r="G5" s="225"/>
      <c r="H5" s="225"/>
      <c r="I5" s="225"/>
      <c r="J5" s="225"/>
      <c r="K5" s="224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362</v>
      </c>
      <c r="C7" s="138" t="s">
        <v>363</v>
      </c>
      <c r="D7" s="138" t="s">
        <v>365</v>
      </c>
      <c r="E7" s="138" t="s">
        <v>364</v>
      </c>
      <c r="F7" s="138" t="s">
        <v>373</v>
      </c>
      <c r="G7" s="138" t="s">
        <v>374</v>
      </c>
      <c r="H7" s="138" t="s">
        <v>368</v>
      </c>
      <c r="I7" s="138" t="s">
        <v>369</v>
      </c>
      <c r="J7" s="138" t="s">
        <v>381</v>
      </c>
      <c r="K7" s="138" t="s">
        <v>370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15">
      <c r="A9" s="69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>
      <c r="A10" s="69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>
      <c r="A11" s="69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>
      <c r="A12" s="69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>
      <c r="A13" s="69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>
      <c r="A14" s="69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>
      <c r="A15" s="69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>
      <c r="A16" s="69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>
      <c r="A17" s="69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>
      <c r="A18" s="69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>
      <c r="A19" s="69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>
      <c r="A20" s="69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>
      <c r="A21" s="69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>
      <c r="A22" s="69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>
      <c r="A23" s="69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>
      <c r="A24" s="69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>
      <c r="A25" s="69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>
      <c r="A26" s="69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>
      <c r="A27" s="69" t="s">
        <v>266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3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33"/>
      <c r="D32" s="433"/>
      <c r="F32" s="72"/>
      <c r="G32" s="75"/>
    </row>
    <row r="33" spans="2:6" ht="15">
      <c r="B33" s="2"/>
      <c r="C33" s="71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7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9" customWidth="1"/>
    <col min="2" max="2" width="21.140625" style="189" customWidth="1"/>
    <col min="3" max="3" width="21.5703125" style="189" customWidth="1"/>
    <col min="4" max="4" width="19.140625" style="189" customWidth="1"/>
    <col min="5" max="5" width="15.140625" style="189" customWidth="1"/>
    <col min="6" max="6" width="20.85546875" style="189" customWidth="1"/>
    <col min="7" max="7" width="23.85546875" style="189" customWidth="1"/>
    <col min="8" max="8" width="19" style="189" customWidth="1"/>
    <col min="9" max="9" width="21.140625" style="189" customWidth="1"/>
    <col min="10" max="10" width="17" style="189" customWidth="1"/>
    <col min="11" max="11" width="21.5703125" style="189" customWidth="1"/>
    <col min="12" max="12" width="24.42578125" style="189" customWidth="1"/>
    <col min="13" max="16384" width="9.140625" style="189"/>
  </cols>
  <sheetData>
    <row r="1" spans="1:13" customFormat="1" ht="15">
      <c r="A1" s="139" t="s">
        <v>430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97</v>
      </c>
    </row>
    <row r="2" spans="1:13" customFormat="1" ht="15">
      <c r="A2" s="107" t="s">
        <v>128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96" t="s">
        <v>485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9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3" t="str">
        <f>'ფორმა N1'!D4</f>
        <v>პ/გ 'თავისუფალი საქართველო</v>
      </c>
      <c r="B5" s="223"/>
      <c r="C5" s="82"/>
      <c r="D5" s="82"/>
      <c r="E5" s="82"/>
      <c r="F5" s="224"/>
      <c r="G5" s="225"/>
      <c r="H5" s="225"/>
      <c r="I5" s="225"/>
      <c r="J5" s="225"/>
      <c r="K5" s="225"/>
      <c r="L5" s="224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336</v>
      </c>
      <c r="F7" s="138" t="s">
        <v>235</v>
      </c>
      <c r="G7" s="138" t="s">
        <v>372</v>
      </c>
      <c r="H7" s="138" t="s">
        <v>374</v>
      </c>
      <c r="I7" s="138" t="s">
        <v>368</v>
      </c>
      <c r="J7" s="138" t="s">
        <v>369</v>
      </c>
      <c r="K7" s="138" t="s">
        <v>381</v>
      </c>
      <c r="L7" s="138" t="s">
        <v>370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9" t="s">
        <v>266</v>
      </c>
      <c r="B27" s="69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>
      <c r="A31" s="188"/>
      <c r="B31" s="188"/>
      <c r="C31" s="190" t="s">
        <v>96</v>
      </c>
      <c r="D31" s="188"/>
      <c r="E31" s="188"/>
      <c r="F31" s="191"/>
      <c r="G31" s="188"/>
      <c r="H31" s="188"/>
      <c r="I31" s="188"/>
      <c r="J31" s="188"/>
      <c r="K31" s="188"/>
      <c r="L31" s="188"/>
    </row>
    <row r="32" spans="1:12" ht="15">
      <c r="A32" s="188"/>
      <c r="B32" s="188"/>
      <c r="C32" s="188"/>
      <c r="D32" s="192"/>
      <c r="E32" s="188"/>
      <c r="G32" s="192"/>
      <c r="H32" s="231"/>
    </row>
    <row r="33" spans="3:7" ht="15">
      <c r="C33" s="188"/>
      <c r="D33" s="194" t="s">
        <v>256</v>
      </c>
      <c r="E33" s="188"/>
      <c r="G33" s="195" t="s">
        <v>261</v>
      </c>
    </row>
    <row r="34" spans="3:7" ht="15">
      <c r="C34" s="188"/>
      <c r="D34" s="196" t="s">
        <v>127</v>
      </c>
      <c r="E34" s="188"/>
      <c r="G34" s="188" t="s">
        <v>257</v>
      </c>
    </row>
    <row r="35" spans="3:7" ht="15">
      <c r="C35" s="188"/>
      <c r="D35" s="196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289</v>
      </c>
      <c r="B1" s="78"/>
      <c r="C1" s="418" t="s">
        <v>97</v>
      </c>
      <c r="D1" s="418"/>
      <c r="E1" s="110"/>
    </row>
    <row r="2" spans="1:7">
      <c r="A2" s="78" t="s">
        <v>128</v>
      </c>
      <c r="B2" s="78"/>
      <c r="C2" s="416" t="s">
        <v>485</v>
      </c>
      <c r="D2" s="417"/>
      <c r="E2" s="110"/>
    </row>
    <row r="3" spans="1:7">
      <c r="A3" s="76"/>
      <c r="B3" s="78"/>
      <c r="C3" s="77"/>
      <c r="D3" s="77"/>
      <c r="E3" s="110"/>
    </row>
    <row r="4" spans="1:7">
      <c r="A4" s="79" t="s">
        <v>262</v>
      </c>
      <c r="B4" s="104"/>
      <c r="C4" s="105"/>
      <c r="D4" s="78"/>
      <c r="E4" s="110"/>
    </row>
    <row r="5" spans="1:7">
      <c r="A5" s="392" t="str">
        <f>'ფორმა N1'!D4</f>
        <v>პ/გ 'თავისუფალი საქართველო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237</v>
      </c>
      <c r="C8" s="81" t="s">
        <v>66</v>
      </c>
      <c r="D8" s="81" t="s">
        <v>67</v>
      </c>
      <c r="E8" s="110"/>
    </row>
    <row r="9" spans="1:7" s="7" customFormat="1" ht="16.5" customHeight="1">
      <c r="A9" s="240">
        <v>1</v>
      </c>
      <c r="B9" s="240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>
      <c r="A10" s="89">
        <v>1.1000000000000001</v>
      </c>
      <c r="B10" s="89" t="s">
        <v>69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>
      <c r="A11" s="90" t="s">
        <v>30</v>
      </c>
      <c r="B11" s="90" t="s">
        <v>68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296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70</v>
      </c>
      <c r="B13" s="99" t="s">
        <v>299</v>
      </c>
      <c r="C13" s="8"/>
      <c r="D13" s="8"/>
      <c r="E13" s="110"/>
    </row>
    <row r="14" spans="1:7" s="3" customFormat="1" ht="16.5" customHeight="1">
      <c r="A14" s="99" t="s">
        <v>474</v>
      </c>
      <c r="B14" s="99" t="s">
        <v>473</v>
      </c>
      <c r="C14" s="8"/>
      <c r="D14" s="8"/>
      <c r="E14" s="110"/>
    </row>
    <row r="15" spans="1:7" s="3" customFormat="1" ht="16.5" customHeight="1">
      <c r="A15" s="99" t="s">
        <v>475</v>
      </c>
      <c r="B15" s="99" t="s">
        <v>86</v>
      </c>
      <c r="C15" s="8"/>
      <c r="D15" s="8"/>
      <c r="E15" s="110"/>
    </row>
    <row r="16" spans="1:7" s="3" customFormat="1" ht="16.5" customHeight="1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>
      <c r="A17" s="99" t="s">
        <v>73</v>
      </c>
      <c r="B17" s="99" t="s">
        <v>75</v>
      </c>
      <c r="C17" s="8"/>
      <c r="D17" s="8"/>
      <c r="E17" s="110"/>
    </row>
    <row r="18" spans="1:5" s="3" customFormat="1" ht="30">
      <c r="A18" s="99" t="s">
        <v>74</v>
      </c>
      <c r="B18" s="99" t="s">
        <v>98</v>
      </c>
      <c r="C18" s="8"/>
      <c r="D18" s="8"/>
      <c r="E18" s="110"/>
    </row>
    <row r="19" spans="1:5" s="3" customFormat="1" ht="16.5" customHeight="1">
      <c r="A19" s="90" t="s">
        <v>76</v>
      </c>
      <c r="B19" s="90" t="s">
        <v>394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77</v>
      </c>
      <c r="B20" s="99" t="s">
        <v>78</v>
      </c>
      <c r="C20" s="8"/>
      <c r="D20" s="8"/>
      <c r="E20" s="110"/>
    </row>
    <row r="21" spans="1:5" s="3" customFormat="1" ht="30">
      <c r="A21" s="99" t="s">
        <v>81</v>
      </c>
      <c r="B21" s="99" t="s">
        <v>79</v>
      </c>
      <c r="C21" s="8"/>
      <c r="D21" s="8"/>
      <c r="E21" s="110"/>
    </row>
    <row r="22" spans="1:5" s="3" customFormat="1" ht="16.5" customHeight="1">
      <c r="A22" s="99" t="s">
        <v>82</v>
      </c>
      <c r="B22" s="99" t="s">
        <v>80</v>
      </c>
      <c r="C22" s="8"/>
      <c r="D22" s="8"/>
      <c r="E22" s="110"/>
    </row>
    <row r="23" spans="1:5" s="3" customFormat="1" ht="16.5" customHeight="1">
      <c r="A23" s="99" t="s">
        <v>83</v>
      </c>
      <c r="B23" s="99" t="s">
        <v>418</v>
      </c>
      <c r="C23" s="8"/>
      <c r="D23" s="8"/>
      <c r="E23" s="110"/>
    </row>
    <row r="24" spans="1:5" s="3" customFormat="1" ht="16.5" customHeight="1">
      <c r="A24" s="90" t="s">
        <v>84</v>
      </c>
      <c r="B24" s="90" t="s">
        <v>419</v>
      </c>
      <c r="C24" s="275"/>
      <c r="D24" s="8"/>
      <c r="E24" s="110"/>
    </row>
    <row r="25" spans="1:5" s="3" customFormat="1">
      <c r="A25" s="90" t="s">
        <v>239</v>
      </c>
      <c r="B25" s="90" t="s">
        <v>481</v>
      </c>
      <c r="C25" s="8"/>
      <c r="D25" s="8"/>
      <c r="E25" s="110"/>
    </row>
    <row r="26" spans="1:5" ht="16.5" customHeight="1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0"/>
    </row>
    <row r="28" spans="1:5">
      <c r="A28" s="248" t="s">
        <v>87</v>
      </c>
      <c r="B28" s="248" t="s">
        <v>297</v>
      </c>
      <c r="C28" s="8"/>
      <c r="D28" s="8"/>
      <c r="E28" s="110"/>
    </row>
    <row r="29" spans="1:5">
      <c r="A29" s="248" t="s">
        <v>88</v>
      </c>
      <c r="B29" s="248" t="s">
        <v>300</v>
      </c>
      <c r="C29" s="8"/>
      <c r="D29" s="8"/>
      <c r="E29" s="110"/>
    </row>
    <row r="30" spans="1:5">
      <c r="A30" s="248" t="s">
        <v>427</v>
      </c>
      <c r="B30" s="248" t="s">
        <v>298</v>
      </c>
      <c r="C30" s="8"/>
      <c r="D30" s="8"/>
      <c r="E30" s="110"/>
    </row>
    <row r="31" spans="1:5">
      <c r="A31" s="90" t="s">
        <v>33</v>
      </c>
      <c r="B31" s="90" t="s">
        <v>473</v>
      </c>
      <c r="C31" s="109">
        <f>SUM(C32:C34)</f>
        <v>0</v>
      </c>
      <c r="D31" s="109">
        <f>SUM(D32:D34)</f>
        <v>0</v>
      </c>
      <c r="E31" s="110"/>
    </row>
    <row r="32" spans="1:5">
      <c r="A32" s="248" t="s">
        <v>12</v>
      </c>
      <c r="B32" s="248" t="s">
        <v>476</v>
      </c>
      <c r="C32" s="8"/>
      <c r="D32" s="8"/>
      <c r="E32" s="110"/>
    </row>
    <row r="33" spans="1:9">
      <c r="A33" s="248" t="s">
        <v>13</v>
      </c>
      <c r="B33" s="248" t="s">
        <v>477</v>
      </c>
      <c r="C33" s="8"/>
      <c r="D33" s="8"/>
      <c r="E33" s="110"/>
    </row>
    <row r="34" spans="1:9">
      <c r="A34" s="248" t="s">
        <v>269</v>
      </c>
      <c r="B34" s="248" t="s">
        <v>478</v>
      </c>
      <c r="C34" s="8"/>
      <c r="D34" s="8"/>
      <c r="E34" s="110"/>
    </row>
    <row r="35" spans="1:9">
      <c r="A35" s="90" t="s">
        <v>34</v>
      </c>
      <c r="B35" s="261" t="s">
        <v>424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96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259</v>
      </c>
      <c r="D43" s="113"/>
      <c r="E43" s="112"/>
      <c r="F43" s="112"/>
      <c r="G43"/>
      <c r="H43"/>
      <c r="I43"/>
    </row>
    <row r="44" spans="1:9">
      <c r="A44"/>
      <c r="B44" s="2" t="s">
        <v>258</v>
      </c>
      <c r="D44" s="113"/>
      <c r="E44" s="112"/>
      <c r="F44" s="112"/>
      <c r="G44"/>
      <c r="H44"/>
      <c r="I44"/>
    </row>
    <row r="45" spans="1:9" customFormat="1" ht="12.75">
      <c r="B45" s="67" t="s">
        <v>127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9" customWidth="1"/>
    <col min="2" max="2" width="21.5703125" style="189" customWidth="1"/>
    <col min="3" max="3" width="19.140625" style="189" customWidth="1"/>
    <col min="4" max="4" width="23.7109375" style="189" customWidth="1"/>
    <col min="5" max="6" width="16.5703125" style="189" bestFit="1" customWidth="1"/>
    <col min="7" max="7" width="17" style="189" customWidth="1"/>
    <col min="8" max="8" width="19" style="189" customWidth="1"/>
    <col min="9" max="9" width="24.42578125" style="189" customWidth="1"/>
    <col min="10" max="16384" width="9.140625" style="189"/>
  </cols>
  <sheetData>
    <row r="1" spans="1:13" customFormat="1" ht="15">
      <c r="A1" s="139" t="s">
        <v>431</v>
      </c>
      <c r="B1" s="140"/>
      <c r="C1" s="140"/>
      <c r="D1" s="140"/>
      <c r="E1" s="140"/>
      <c r="F1" s="140"/>
      <c r="G1" s="140"/>
      <c r="H1" s="146"/>
      <c r="I1" s="80" t="s">
        <v>97</v>
      </c>
    </row>
    <row r="2" spans="1:13" customFormat="1" ht="15">
      <c r="A2" s="107" t="s">
        <v>128</v>
      </c>
      <c r="B2" s="140"/>
      <c r="C2" s="140"/>
      <c r="D2" s="140"/>
      <c r="E2" s="140"/>
      <c r="F2" s="140"/>
      <c r="G2" s="140"/>
      <c r="H2" s="146"/>
      <c r="I2" s="396" t="s">
        <v>485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9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3" t="str">
        <f>'ფორმა N1'!D4</f>
        <v>პ/გ 'თავისუფალი საქართველო</v>
      </c>
      <c r="B5" s="82"/>
      <c r="C5" s="82"/>
      <c r="D5" s="225"/>
      <c r="E5" s="225"/>
      <c r="F5" s="225"/>
      <c r="G5" s="225"/>
      <c r="H5" s="225"/>
      <c r="I5" s="224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366</v>
      </c>
      <c r="C7" s="138" t="s">
        <v>367</v>
      </c>
      <c r="D7" s="138" t="s">
        <v>372</v>
      </c>
      <c r="E7" s="138" t="s">
        <v>374</v>
      </c>
      <c r="F7" s="138" t="s">
        <v>368</v>
      </c>
      <c r="G7" s="138" t="s">
        <v>369</v>
      </c>
      <c r="H7" s="138" t="s">
        <v>381</v>
      </c>
      <c r="I7" s="138" t="s">
        <v>370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9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9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9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9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9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9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9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9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9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9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9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9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9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9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9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9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9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9" t="s">
        <v>266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>
      <c r="A31" s="188"/>
      <c r="B31" s="190" t="s">
        <v>96</v>
      </c>
      <c r="C31" s="188"/>
      <c r="D31" s="188"/>
      <c r="E31" s="191"/>
      <c r="F31" s="188"/>
      <c r="G31" s="188"/>
      <c r="H31" s="188"/>
      <c r="I31" s="188"/>
    </row>
    <row r="32" spans="1:9" ht="15">
      <c r="A32" s="188"/>
      <c r="B32" s="188"/>
      <c r="C32" s="192"/>
      <c r="D32" s="188"/>
      <c r="F32" s="192"/>
      <c r="G32" s="231"/>
    </row>
    <row r="33" spans="2:6" ht="15">
      <c r="B33" s="188"/>
      <c r="C33" s="194" t="s">
        <v>256</v>
      </c>
      <c r="D33" s="188"/>
      <c r="F33" s="195" t="s">
        <v>261</v>
      </c>
    </row>
    <row r="34" spans="2:6" ht="15">
      <c r="B34" s="188"/>
      <c r="C34" s="196" t="s">
        <v>127</v>
      </c>
      <c r="D34" s="188"/>
      <c r="F34" s="188" t="s">
        <v>257</v>
      </c>
    </row>
    <row r="35" spans="2:6" ht="15">
      <c r="B35" s="188"/>
      <c r="C35" s="196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8" customWidth="1"/>
    <col min="2" max="2" width="20.28515625" style="188" customWidth="1"/>
    <col min="3" max="3" width="30" style="188" customWidth="1"/>
    <col min="4" max="4" width="29" style="188" customWidth="1"/>
    <col min="5" max="5" width="22.5703125" style="188" customWidth="1"/>
    <col min="6" max="6" width="20" style="188" customWidth="1"/>
    <col min="7" max="7" width="29.28515625" style="188" customWidth="1"/>
    <col min="8" max="8" width="27.140625" style="188" customWidth="1"/>
    <col min="9" max="9" width="26.42578125" style="188" customWidth="1"/>
    <col min="10" max="10" width="0.5703125" style="188" customWidth="1"/>
    <col min="11" max="16384" width="9.140625" style="188"/>
  </cols>
  <sheetData>
    <row r="1" spans="1:10">
      <c r="A1" s="76" t="s">
        <v>382</v>
      </c>
      <c r="B1" s="78"/>
      <c r="C1" s="78"/>
      <c r="D1" s="78"/>
      <c r="E1" s="78"/>
      <c r="F1" s="78"/>
      <c r="G1" s="78"/>
      <c r="H1" s="78"/>
      <c r="I1" s="168" t="s">
        <v>186</v>
      </c>
      <c r="J1" s="169"/>
    </row>
    <row r="2" spans="1:10">
      <c r="A2" s="78" t="s">
        <v>128</v>
      </c>
      <c r="B2" s="78"/>
      <c r="C2" s="78"/>
      <c r="D2" s="78"/>
      <c r="E2" s="78"/>
      <c r="F2" s="78"/>
      <c r="G2" s="78"/>
      <c r="H2" s="78"/>
      <c r="I2" s="396" t="s">
        <v>485</v>
      </c>
      <c r="J2" s="169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69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3" t="str">
        <f>'ფორმა N1'!D4</f>
        <v>პ/გ 'თავისუფალი საქართველო</v>
      </c>
      <c r="B5" s="223"/>
      <c r="C5" s="223"/>
      <c r="D5" s="223"/>
      <c r="E5" s="223"/>
      <c r="F5" s="223"/>
      <c r="G5" s="223"/>
      <c r="H5" s="223"/>
      <c r="I5" s="223"/>
      <c r="J5" s="195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0" t="s">
        <v>64</v>
      </c>
      <c r="B8" s="387" t="s">
        <v>358</v>
      </c>
      <c r="C8" s="388" t="s">
        <v>415</v>
      </c>
      <c r="D8" s="388" t="s">
        <v>416</v>
      </c>
      <c r="E8" s="388" t="s">
        <v>359</v>
      </c>
      <c r="F8" s="388" t="s">
        <v>378</v>
      </c>
      <c r="G8" s="388" t="s">
        <v>379</v>
      </c>
      <c r="H8" s="388" t="s">
        <v>417</v>
      </c>
      <c r="I8" s="171" t="s">
        <v>380</v>
      </c>
      <c r="J8" s="107"/>
    </row>
    <row r="9" spans="1:10">
      <c r="A9" s="173">
        <v>1</v>
      </c>
      <c r="B9" s="210"/>
      <c r="C9" s="178"/>
      <c r="D9" s="178"/>
      <c r="E9" s="177"/>
      <c r="F9" s="177"/>
      <c r="G9" s="177"/>
      <c r="H9" s="177"/>
      <c r="I9" s="177"/>
      <c r="J9" s="107"/>
    </row>
    <row r="10" spans="1:10">
      <c r="A10" s="173">
        <v>2</v>
      </c>
      <c r="B10" s="210"/>
      <c r="C10" s="178"/>
      <c r="D10" s="178"/>
      <c r="E10" s="177"/>
      <c r="F10" s="177"/>
      <c r="G10" s="177"/>
      <c r="H10" s="177"/>
      <c r="I10" s="177"/>
      <c r="J10" s="107"/>
    </row>
    <row r="11" spans="1:10">
      <c r="A11" s="173">
        <v>3</v>
      </c>
      <c r="B11" s="210"/>
      <c r="C11" s="178"/>
      <c r="D11" s="178"/>
      <c r="E11" s="177"/>
      <c r="F11" s="177"/>
      <c r="G11" s="177"/>
      <c r="H11" s="177"/>
      <c r="I11" s="177"/>
      <c r="J11" s="107"/>
    </row>
    <row r="12" spans="1:10">
      <c r="A12" s="173">
        <v>4</v>
      </c>
      <c r="B12" s="210"/>
      <c r="C12" s="178"/>
      <c r="D12" s="178"/>
      <c r="E12" s="177"/>
      <c r="F12" s="177"/>
      <c r="G12" s="177"/>
      <c r="H12" s="177"/>
      <c r="I12" s="177"/>
      <c r="J12" s="107"/>
    </row>
    <row r="13" spans="1:10">
      <c r="A13" s="173">
        <v>5</v>
      </c>
      <c r="B13" s="210"/>
      <c r="C13" s="178"/>
      <c r="D13" s="178"/>
      <c r="E13" s="177"/>
      <c r="F13" s="177"/>
      <c r="G13" s="177"/>
      <c r="H13" s="177"/>
      <c r="I13" s="177"/>
      <c r="J13" s="107"/>
    </row>
    <row r="14" spans="1:10">
      <c r="A14" s="173">
        <v>6</v>
      </c>
      <c r="B14" s="210"/>
      <c r="C14" s="178"/>
      <c r="D14" s="178"/>
      <c r="E14" s="177"/>
      <c r="F14" s="177"/>
      <c r="G14" s="177"/>
      <c r="H14" s="177"/>
      <c r="I14" s="177"/>
      <c r="J14" s="107"/>
    </row>
    <row r="15" spans="1:10">
      <c r="A15" s="173">
        <v>7</v>
      </c>
      <c r="B15" s="210"/>
      <c r="C15" s="178"/>
      <c r="D15" s="178"/>
      <c r="E15" s="177"/>
      <c r="F15" s="177"/>
      <c r="G15" s="177"/>
      <c r="H15" s="177"/>
      <c r="I15" s="177"/>
      <c r="J15" s="107"/>
    </row>
    <row r="16" spans="1:10">
      <c r="A16" s="173">
        <v>8</v>
      </c>
      <c r="B16" s="210"/>
      <c r="C16" s="178"/>
      <c r="D16" s="178"/>
      <c r="E16" s="177"/>
      <c r="F16" s="177"/>
      <c r="G16" s="177"/>
      <c r="H16" s="177"/>
      <c r="I16" s="177"/>
      <c r="J16" s="107"/>
    </row>
    <row r="17" spans="1:10">
      <c r="A17" s="173">
        <v>9</v>
      </c>
      <c r="B17" s="210"/>
      <c r="C17" s="178"/>
      <c r="D17" s="178"/>
      <c r="E17" s="177"/>
      <c r="F17" s="177"/>
      <c r="G17" s="177"/>
      <c r="H17" s="177"/>
      <c r="I17" s="177"/>
      <c r="J17" s="107"/>
    </row>
    <row r="18" spans="1:10">
      <c r="A18" s="173">
        <v>10</v>
      </c>
      <c r="B18" s="210"/>
      <c r="C18" s="178"/>
      <c r="D18" s="178"/>
      <c r="E18" s="177"/>
      <c r="F18" s="177"/>
      <c r="G18" s="177"/>
      <c r="H18" s="177"/>
      <c r="I18" s="177"/>
      <c r="J18" s="107"/>
    </row>
    <row r="19" spans="1:10">
      <c r="A19" s="173">
        <v>11</v>
      </c>
      <c r="B19" s="210"/>
      <c r="C19" s="178"/>
      <c r="D19" s="178"/>
      <c r="E19" s="177"/>
      <c r="F19" s="177"/>
      <c r="G19" s="177"/>
      <c r="H19" s="177"/>
      <c r="I19" s="177"/>
      <c r="J19" s="107"/>
    </row>
    <row r="20" spans="1:10">
      <c r="A20" s="173">
        <v>12</v>
      </c>
      <c r="B20" s="210"/>
      <c r="C20" s="178"/>
      <c r="D20" s="178"/>
      <c r="E20" s="177"/>
      <c r="F20" s="177"/>
      <c r="G20" s="177"/>
      <c r="H20" s="177"/>
      <c r="I20" s="177"/>
      <c r="J20" s="107"/>
    </row>
    <row r="21" spans="1:10">
      <c r="A21" s="173">
        <v>13</v>
      </c>
      <c r="B21" s="210"/>
      <c r="C21" s="178"/>
      <c r="D21" s="178"/>
      <c r="E21" s="177"/>
      <c r="F21" s="177"/>
      <c r="G21" s="177"/>
      <c r="H21" s="177"/>
      <c r="I21" s="177"/>
      <c r="J21" s="107"/>
    </row>
    <row r="22" spans="1:10">
      <c r="A22" s="173">
        <v>14</v>
      </c>
      <c r="B22" s="210"/>
      <c r="C22" s="178"/>
      <c r="D22" s="178"/>
      <c r="E22" s="177"/>
      <c r="F22" s="177"/>
      <c r="G22" s="177"/>
      <c r="H22" s="177"/>
      <c r="I22" s="177"/>
      <c r="J22" s="107"/>
    </row>
    <row r="23" spans="1:10">
      <c r="A23" s="173">
        <v>15</v>
      </c>
      <c r="B23" s="210"/>
      <c r="C23" s="178"/>
      <c r="D23" s="178"/>
      <c r="E23" s="177"/>
      <c r="F23" s="177"/>
      <c r="G23" s="177"/>
      <c r="H23" s="177"/>
      <c r="I23" s="177"/>
      <c r="J23" s="107"/>
    </row>
    <row r="24" spans="1:10">
      <c r="A24" s="173">
        <v>16</v>
      </c>
      <c r="B24" s="210"/>
      <c r="C24" s="178"/>
      <c r="D24" s="178"/>
      <c r="E24" s="177"/>
      <c r="F24" s="177"/>
      <c r="G24" s="177"/>
      <c r="H24" s="177"/>
      <c r="I24" s="177"/>
      <c r="J24" s="107"/>
    </row>
    <row r="25" spans="1:10">
      <c r="A25" s="173">
        <v>17</v>
      </c>
      <c r="B25" s="210"/>
      <c r="C25" s="178"/>
      <c r="D25" s="178"/>
      <c r="E25" s="177"/>
      <c r="F25" s="177"/>
      <c r="G25" s="177"/>
      <c r="H25" s="177"/>
      <c r="I25" s="177"/>
      <c r="J25" s="107"/>
    </row>
    <row r="26" spans="1:10">
      <c r="A26" s="173">
        <v>18</v>
      </c>
      <c r="B26" s="210"/>
      <c r="C26" s="178"/>
      <c r="D26" s="178"/>
      <c r="E26" s="177"/>
      <c r="F26" s="177"/>
      <c r="G26" s="177"/>
      <c r="H26" s="177"/>
      <c r="I26" s="177"/>
      <c r="J26" s="107"/>
    </row>
    <row r="27" spans="1:10">
      <c r="A27" s="173">
        <v>19</v>
      </c>
      <c r="B27" s="210"/>
      <c r="C27" s="178"/>
      <c r="D27" s="178"/>
      <c r="E27" s="177"/>
      <c r="F27" s="177"/>
      <c r="G27" s="177"/>
      <c r="H27" s="177"/>
      <c r="I27" s="177"/>
      <c r="J27" s="107"/>
    </row>
    <row r="28" spans="1:10">
      <c r="A28" s="173">
        <v>20</v>
      </c>
      <c r="B28" s="210"/>
      <c r="C28" s="178"/>
      <c r="D28" s="178"/>
      <c r="E28" s="177"/>
      <c r="F28" s="177"/>
      <c r="G28" s="177"/>
      <c r="H28" s="177"/>
      <c r="I28" s="177"/>
      <c r="J28" s="107"/>
    </row>
    <row r="29" spans="1:10">
      <c r="A29" s="173">
        <v>21</v>
      </c>
      <c r="B29" s="210"/>
      <c r="C29" s="181"/>
      <c r="D29" s="181"/>
      <c r="E29" s="180"/>
      <c r="F29" s="180"/>
      <c r="G29" s="180"/>
      <c r="H29" s="273"/>
      <c r="I29" s="177"/>
      <c r="J29" s="107"/>
    </row>
    <row r="30" spans="1:10">
      <c r="A30" s="173">
        <v>22</v>
      </c>
      <c r="B30" s="210"/>
      <c r="C30" s="181"/>
      <c r="D30" s="181"/>
      <c r="E30" s="180"/>
      <c r="F30" s="180"/>
      <c r="G30" s="180"/>
      <c r="H30" s="273"/>
      <c r="I30" s="177"/>
      <c r="J30" s="107"/>
    </row>
    <row r="31" spans="1:10">
      <c r="A31" s="173">
        <v>23</v>
      </c>
      <c r="B31" s="210"/>
      <c r="C31" s="181"/>
      <c r="D31" s="181"/>
      <c r="E31" s="180"/>
      <c r="F31" s="180"/>
      <c r="G31" s="180"/>
      <c r="H31" s="273"/>
      <c r="I31" s="177"/>
      <c r="J31" s="107"/>
    </row>
    <row r="32" spans="1:10">
      <c r="A32" s="173">
        <v>24</v>
      </c>
      <c r="B32" s="210"/>
      <c r="C32" s="181"/>
      <c r="D32" s="181"/>
      <c r="E32" s="180"/>
      <c r="F32" s="180"/>
      <c r="G32" s="180"/>
      <c r="H32" s="273"/>
      <c r="I32" s="177"/>
      <c r="J32" s="107"/>
    </row>
    <row r="33" spans="1:12">
      <c r="A33" s="173">
        <v>25</v>
      </c>
      <c r="B33" s="210"/>
      <c r="C33" s="181"/>
      <c r="D33" s="181"/>
      <c r="E33" s="180"/>
      <c r="F33" s="180"/>
      <c r="G33" s="180"/>
      <c r="H33" s="273"/>
      <c r="I33" s="177"/>
      <c r="J33" s="107"/>
    </row>
    <row r="34" spans="1:12">
      <c r="A34" s="173">
        <v>26</v>
      </c>
      <c r="B34" s="210"/>
      <c r="C34" s="181"/>
      <c r="D34" s="181"/>
      <c r="E34" s="180"/>
      <c r="F34" s="180"/>
      <c r="G34" s="180"/>
      <c r="H34" s="273"/>
      <c r="I34" s="177"/>
      <c r="J34" s="107"/>
    </row>
    <row r="35" spans="1:12">
      <c r="A35" s="173">
        <v>27</v>
      </c>
      <c r="B35" s="210"/>
      <c r="C35" s="181"/>
      <c r="D35" s="181"/>
      <c r="E35" s="180"/>
      <c r="F35" s="180"/>
      <c r="G35" s="180"/>
      <c r="H35" s="273"/>
      <c r="I35" s="177"/>
      <c r="J35" s="107"/>
    </row>
    <row r="36" spans="1:12">
      <c r="A36" s="173">
        <v>28</v>
      </c>
      <c r="B36" s="210"/>
      <c r="C36" s="181"/>
      <c r="D36" s="181"/>
      <c r="E36" s="180"/>
      <c r="F36" s="180"/>
      <c r="G36" s="180"/>
      <c r="H36" s="273"/>
      <c r="I36" s="177"/>
      <c r="J36" s="107"/>
    </row>
    <row r="37" spans="1:12">
      <c r="A37" s="173">
        <v>29</v>
      </c>
      <c r="B37" s="210"/>
      <c r="C37" s="181"/>
      <c r="D37" s="181"/>
      <c r="E37" s="180"/>
      <c r="F37" s="180"/>
      <c r="G37" s="180"/>
      <c r="H37" s="273"/>
      <c r="I37" s="177"/>
      <c r="J37" s="107"/>
    </row>
    <row r="38" spans="1:12">
      <c r="A38" s="173" t="s">
        <v>266</v>
      </c>
      <c r="B38" s="210"/>
      <c r="C38" s="181"/>
      <c r="D38" s="181"/>
      <c r="E38" s="180"/>
      <c r="F38" s="180"/>
      <c r="G38" s="274"/>
      <c r="H38" s="283" t="s">
        <v>408</v>
      </c>
      <c r="I38" s="393">
        <f>SUM(I9:I37)</f>
        <v>0</v>
      </c>
      <c r="J38" s="107"/>
    </row>
    <row r="40" spans="1:12">
      <c r="A40" s="188" t="s">
        <v>432</v>
      </c>
    </row>
    <row r="42" spans="1:12">
      <c r="B42" s="190" t="s">
        <v>96</v>
      </c>
      <c r="F42" s="191"/>
    </row>
    <row r="43" spans="1:12">
      <c r="F43" s="189"/>
      <c r="I43" s="189"/>
      <c r="J43" s="189"/>
      <c r="K43" s="189"/>
      <c r="L43" s="189"/>
    </row>
    <row r="44" spans="1:12">
      <c r="C44" s="192"/>
      <c r="F44" s="192"/>
      <c r="G44" s="192"/>
      <c r="H44" s="195"/>
      <c r="I44" s="193"/>
      <c r="J44" s="189"/>
      <c r="K44" s="189"/>
      <c r="L44" s="189"/>
    </row>
    <row r="45" spans="1:12">
      <c r="A45" s="189"/>
      <c r="C45" s="194" t="s">
        <v>256</v>
      </c>
      <c r="F45" s="195" t="s">
        <v>261</v>
      </c>
      <c r="G45" s="194"/>
      <c r="H45" s="194"/>
      <c r="I45" s="193"/>
      <c r="J45" s="189"/>
      <c r="K45" s="189"/>
      <c r="L45" s="189"/>
    </row>
    <row r="46" spans="1:12">
      <c r="A46" s="189"/>
      <c r="C46" s="196" t="s">
        <v>127</v>
      </c>
      <c r="F46" s="188" t="s">
        <v>257</v>
      </c>
      <c r="I46" s="189"/>
      <c r="J46" s="189"/>
      <c r="K46" s="189"/>
      <c r="L46" s="189"/>
    </row>
    <row r="47" spans="1:12" s="189" customFormat="1">
      <c r="B47" s="188"/>
      <c r="C47" s="196"/>
      <c r="G47" s="196"/>
      <c r="H47" s="196"/>
    </row>
    <row r="48" spans="1:12" s="189" customFormat="1" ht="12.75"/>
    <row r="49" s="189" customFormat="1" ht="12.75"/>
    <row r="50" s="189" customFormat="1" ht="12.75"/>
    <row r="51" s="189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SheetLayoutView="80" workbookViewId="0">
      <selection activeCell="B9" sqref="B9"/>
    </sheetView>
  </sheetViews>
  <sheetFormatPr defaultRowHeight="12.75"/>
  <cols>
    <col min="1" max="1" width="2.7109375" style="200" customWidth="1"/>
    <col min="2" max="2" width="9" style="200" customWidth="1"/>
    <col min="3" max="3" width="23.42578125" style="200" customWidth="1"/>
    <col min="4" max="4" width="13.28515625" style="200" customWidth="1"/>
    <col min="5" max="5" width="9.5703125" style="200" customWidth="1"/>
    <col min="6" max="6" width="11.5703125" style="200" customWidth="1"/>
    <col min="7" max="7" width="12.28515625" style="200" customWidth="1"/>
    <col min="8" max="8" width="15.28515625" style="200" customWidth="1"/>
    <col min="9" max="9" width="17.5703125" style="200" customWidth="1"/>
    <col min="10" max="11" width="12.42578125" style="200" customWidth="1"/>
    <col min="12" max="12" width="23.5703125" style="200" customWidth="1"/>
    <col min="13" max="13" width="18.5703125" style="200" customWidth="1"/>
    <col min="14" max="14" width="0.85546875" style="200" customWidth="1"/>
    <col min="15" max="16384" width="9.140625" style="200"/>
  </cols>
  <sheetData>
    <row r="1" spans="1:14" ht="13.5">
      <c r="A1" s="197" t="s">
        <v>433</v>
      </c>
      <c r="B1" s="198"/>
      <c r="C1" s="198"/>
      <c r="D1" s="198"/>
      <c r="E1" s="198"/>
      <c r="F1" s="198"/>
      <c r="G1" s="198"/>
      <c r="H1" s="198"/>
      <c r="I1" s="201"/>
      <c r="J1" s="262"/>
      <c r="K1" s="262"/>
      <c r="L1" s="262"/>
      <c r="M1" s="262" t="s">
        <v>397</v>
      </c>
      <c r="N1" s="201"/>
    </row>
    <row r="2" spans="1:14" ht="15">
      <c r="A2" s="201" t="s">
        <v>305</v>
      </c>
      <c r="B2" s="198"/>
      <c r="C2" s="198"/>
      <c r="D2" s="199"/>
      <c r="E2" s="199"/>
      <c r="F2" s="199"/>
      <c r="G2" s="199"/>
      <c r="H2" s="199"/>
      <c r="I2" s="198"/>
      <c r="J2" s="198"/>
      <c r="K2" s="198"/>
      <c r="L2" s="198"/>
      <c r="M2" s="396" t="s">
        <v>485</v>
      </c>
      <c r="N2" s="201"/>
    </row>
    <row r="3" spans="1:14">
      <c r="A3" s="201"/>
      <c r="B3" s="198"/>
      <c r="C3" s="198"/>
      <c r="D3" s="199"/>
      <c r="E3" s="199"/>
      <c r="F3" s="199"/>
      <c r="G3" s="199"/>
      <c r="H3" s="199"/>
      <c r="I3" s="198"/>
      <c r="J3" s="198"/>
      <c r="K3" s="198"/>
      <c r="L3" s="198"/>
      <c r="M3" s="198"/>
      <c r="N3" s="201"/>
    </row>
    <row r="4" spans="1:14" ht="15">
      <c r="A4" s="116" t="s">
        <v>262</v>
      </c>
      <c r="B4" s="198"/>
      <c r="C4" s="198"/>
      <c r="D4" s="202"/>
      <c r="E4" s="263"/>
      <c r="F4" s="202"/>
      <c r="G4" s="199"/>
      <c r="H4" s="199"/>
      <c r="I4" s="199"/>
      <c r="J4" s="199"/>
      <c r="K4" s="199"/>
      <c r="L4" s="198"/>
      <c r="M4" s="199"/>
      <c r="N4" s="201"/>
    </row>
    <row r="5" spans="1:14">
      <c r="A5" s="203" t="str">
        <f>'ფორმა N1'!D4</f>
        <v>პ/გ 'თავისუფალი საქართველო</v>
      </c>
      <c r="B5" s="203"/>
      <c r="C5" s="203"/>
      <c r="D5" s="203"/>
      <c r="E5" s="204"/>
      <c r="F5" s="204"/>
      <c r="G5" s="204"/>
      <c r="H5" s="204"/>
      <c r="I5" s="204"/>
      <c r="J5" s="204"/>
      <c r="K5" s="204"/>
      <c r="L5" s="204"/>
      <c r="M5" s="204"/>
      <c r="N5" s="201"/>
    </row>
    <row r="6" spans="1:14" ht="13.5" thickBot="1">
      <c r="A6" s="264"/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01"/>
    </row>
    <row r="7" spans="1:14" ht="51">
      <c r="A7" s="265" t="s">
        <v>64</v>
      </c>
      <c r="B7" s="266" t="s">
        <v>398</v>
      </c>
      <c r="C7" s="266" t="s">
        <v>399</v>
      </c>
      <c r="D7" s="267" t="s">
        <v>400</v>
      </c>
      <c r="E7" s="267" t="s">
        <v>263</v>
      </c>
      <c r="F7" s="267" t="s">
        <v>401</v>
      </c>
      <c r="G7" s="267" t="s">
        <v>402</v>
      </c>
      <c r="H7" s="266" t="s">
        <v>403</v>
      </c>
      <c r="I7" s="268" t="s">
        <v>404</v>
      </c>
      <c r="J7" s="268" t="s">
        <v>405</v>
      </c>
      <c r="K7" s="269" t="s">
        <v>406</v>
      </c>
      <c r="L7" s="269" t="s">
        <v>407</v>
      </c>
      <c r="M7" s="267" t="s">
        <v>397</v>
      </c>
      <c r="N7" s="201"/>
    </row>
    <row r="8" spans="1:14">
      <c r="A8" s="206">
        <v>1</v>
      </c>
      <c r="B8" s="207">
        <v>2</v>
      </c>
      <c r="C8" s="207">
        <v>3</v>
      </c>
      <c r="D8" s="208">
        <v>4</v>
      </c>
      <c r="E8" s="208">
        <v>5</v>
      </c>
      <c r="F8" s="208">
        <v>6</v>
      </c>
      <c r="G8" s="208">
        <v>7</v>
      </c>
      <c r="H8" s="208">
        <v>8</v>
      </c>
      <c r="I8" s="208">
        <v>9</v>
      </c>
      <c r="J8" s="208">
        <v>10</v>
      </c>
      <c r="K8" s="208">
        <v>11</v>
      </c>
      <c r="L8" s="208">
        <v>12</v>
      </c>
      <c r="M8" s="208">
        <v>13</v>
      </c>
      <c r="N8" s="201"/>
    </row>
    <row r="9" spans="1:14" ht="15">
      <c r="A9" s="209">
        <v>1</v>
      </c>
      <c r="B9" s="210"/>
      <c r="C9" s="270"/>
      <c r="D9" s="209"/>
      <c r="E9" s="209"/>
      <c r="F9" s="209"/>
      <c r="G9" s="209"/>
      <c r="H9" s="209"/>
      <c r="I9" s="209"/>
      <c r="J9" s="209"/>
      <c r="K9" s="209"/>
      <c r="L9" s="209"/>
      <c r="M9" s="271" t="str">
        <f t="shared" ref="M9:M33" si="0">IF(ISBLANK(B9),"",$M$2)</f>
        <v/>
      </c>
      <c r="N9" s="201"/>
    </row>
    <row r="10" spans="1:14" ht="15">
      <c r="A10" s="209">
        <v>2</v>
      </c>
      <c r="B10" s="210"/>
      <c r="C10" s="270"/>
      <c r="D10" s="209"/>
      <c r="E10" s="209"/>
      <c r="F10" s="209"/>
      <c r="G10" s="209"/>
      <c r="H10" s="209"/>
      <c r="I10" s="209"/>
      <c r="J10" s="209"/>
      <c r="K10" s="209"/>
      <c r="L10" s="209"/>
      <c r="M10" s="271" t="str">
        <f t="shared" si="0"/>
        <v/>
      </c>
      <c r="N10" s="201"/>
    </row>
    <row r="11" spans="1:14" ht="15">
      <c r="A11" s="209">
        <v>3</v>
      </c>
      <c r="B11" s="210"/>
      <c r="C11" s="270"/>
      <c r="D11" s="209"/>
      <c r="E11" s="209"/>
      <c r="F11" s="209"/>
      <c r="G11" s="209"/>
      <c r="H11" s="209"/>
      <c r="I11" s="209"/>
      <c r="J11" s="209"/>
      <c r="K11" s="209"/>
      <c r="L11" s="209"/>
      <c r="M11" s="271" t="str">
        <f t="shared" si="0"/>
        <v/>
      </c>
      <c r="N11" s="201"/>
    </row>
    <row r="12" spans="1:14" ht="15">
      <c r="A12" s="209">
        <v>4</v>
      </c>
      <c r="B12" s="210"/>
      <c r="C12" s="270"/>
      <c r="D12" s="209"/>
      <c r="E12" s="209"/>
      <c r="F12" s="209"/>
      <c r="G12" s="209"/>
      <c r="H12" s="209"/>
      <c r="I12" s="209"/>
      <c r="J12" s="209"/>
      <c r="K12" s="209"/>
      <c r="L12" s="209"/>
      <c r="M12" s="271" t="str">
        <f t="shared" si="0"/>
        <v/>
      </c>
      <c r="N12" s="201"/>
    </row>
    <row r="13" spans="1:14" ht="15">
      <c r="A13" s="209">
        <v>5</v>
      </c>
      <c r="B13" s="210"/>
      <c r="C13" s="270"/>
      <c r="D13" s="209"/>
      <c r="E13" s="209"/>
      <c r="F13" s="209"/>
      <c r="G13" s="209"/>
      <c r="H13" s="209"/>
      <c r="I13" s="209"/>
      <c r="J13" s="209"/>
      <c r="K13" s="209"/>
      <c r="L13" s="209"/>
      <c r="M13" s="271" t="str">
        <f t="shared" si="0"/>
        <v/>
      </c>
      <c r="N13" s="201"/>
    </row>
    <row r="14" spans="1:14" ht="15">
      <c r="A14" s="209">
        <v>6</v>
      </c>
      <c r="B14" s="210"/>
      <c r="C14" s="270"/>
      <c r="D14" s="209"/>
      <c r="E14" s="209"/>
      <c r="F14" s="209"/>
      <c r="G14" s="209"/>
      <c r="H14" s="209"/>
      <c r="I14" s="209"/>
      <c r="J14" s="209"/>
      <c r="K14" s="209"/>
      <c r="L14" s="209"/>
      <c r="M14" s="271" t="str">
        <f t="shared" si="0"/>
        <v/>
      </c>
      <c r="N14" s="201"/>
    </row>
    <row r="15" spans="1:14" ht="15">
      <c r="A15" s="209">
        <v>7</v>
      </c>
      <c r="B15" s="210"/>
      <c r="C15" s="270"/>
      <c r="D15" s="209"/>
      <c r="E15" s="209"/>
      <c r="F15" s="209"/>
      <c r="G15" s="209"/>
      <c r="H15" s="209"/>
      <c r="I15" s="209"/>
      <c r="J15" s="209"/>
      <c r="K15" s="209"/>
      <c r="L15" s="209"/>
      <c r="M15" s="271" t="str">
        <f t="shared" si="0"/>
        <v/>
      </c>
      <c r="N15" s="201"/>
    </row>
    <row r="16" spans="1:14" ht="15">
      <c r="A16" s="209">
        <v>8</v>
      </c>
      <c r="B16" s="210"/>
      <c r="C16" s="270"/>
      <c r="D16" s="209"/>
      <c r="E16" s="209"/>
      <c r="F16" s="209"/>
      <c r="G16" s="209"/>
      <c r="H16" s="209"/>
      <c r="I16" s="209"/>
      <c r="J16" s="209"/>
      <c r="K16" s="209"/>
      <c r="L16" s="209"/>
      <c r="M16" s="271" t="str">
        <f t="shared" si="0"/>
        <v/>
      </c>
      <c r="N16" s="201"/>
    </row>
    <row r="17" spans="1:14" ht="15">
      <c r="A17" s="209">
        <v>9</v>
      </c>
      <c r="B17" s="210"/>
      <c r="C17" s="270"/>
      <c r="D17" s="209"/>
      <c r="E17" s="209"/>
      <c r="F17" s="209"/>
      <c r="G17" s="209"/>
      <c r="H17" s="209"/>
      <c r="I17" s="209"/>
      <c r="J17" s="209"/>
      <c r="K17" s="209"/>
      <c r="L17" s="209"/>
      <c r="M17" s="271" t="str">
        <f t="shared" si="0"/>
        <v/>
      </c>
      <c r="N17" s="201"/>
    </row>
    <row r="18" spans="1:14" ht="15">
      <c r="A18" s="209">
        <v>10</v>
      </c>
      <c r="B18" s="210"/>
      <c r="C18" s="270"/>
      <c r="D18" s="209"/>
      <c r="E18" s="209"/>
      <c r="F18" s="209"/>
      <c r="G18" s="209"/>
      <c r="H18" s="209"/>
      <c r="I18" s="209"/>
      <c r="J18" s="209"/>
      <c r="K18" s="209"/>
      <c r="L18" s="209"/>
      <c r="M18" s="271" t="str">
        <f t="shared" si="0"/>
        <v/>
      </c>
      <c r="N18" s="201"/>
    </row>
    <row r="19" spans="1:14" ht="15">
      <c r="A19" s="209">
        <v>11</v>
      </c>
      <c r="B19" s="210"/>
      <c r="C19" s="270"/>
      <c r="D19" s="209"/>
      <c r="E19" s="209"/>
      <c r="F19" s="209"/>
      <c r="G19" s="209"/>
      <c r="H19" s="209"/>
      <c r="I19" s="209"/>
      <c r="J19" s="209"/>
      <c r="K19" s="209"/>
      <c r="L19" s="209"/>
      <c r="M19" s="271" t="str">
        <f t="shared" si="0"/>
        <v/>
      </c>
      <c r="N19" s="201"/>
    </row>
    <row r="20" spans="1:14" ht="15">
      <c r="A20" s="209">
        <v>12</v>
      </c>
      <c r="B20" s="210"/>
      <c r="C20" s="270"/>
      <c r="D20" s="209"/>
      <c r="E20" s="209"/>
      <c r="F20" s="209"/>
      <c r="G20" s="209"/>
      <c r="H20" s="209"/>
      <c r="I20" s="209"/>
      <c r="J20" s="209"/>
      <c r="K20" s="209"/>
      <c r="L20" s="209"/>
      <c r="M20" s="271" t="str">
        <f t="shared" si="0"/>
        <v/>
      </c>
      <c r="N20" s="201"/>
    </row>
    <row r="21" spans="1:14" ht="15">
      <c r="A21" s="209">
        <v>13</v>
      </c>
      <c r="B21" s="210"/>
      <c r="C21" s="270"/>
      <c r="D21" s="209"/>
      <c r="E21" s="209"/>
      <c r="F21" s="209"/>
      <c r="G21" s="209"/>
      <c r="H21" s="209"/>
      <c r="I21" s="209"/>
      <c r="J21" s="209"/>
      <c r="K21" s="209"/>
      <c r="L21" s="209"/>
      <c r="M21" s="271" t="str">
        <f t="shared" si="0"/>
        <v/>
      </c>
      <c r="N21" s="201"/>
    </row>
    <row r="22" spans="1:14" ht="15">
      <c r="A22" s="209">
        <v>14</v>
      </c>
      <c r="B22" s="210"/>
      <c r="C22" s="270"/>
      <c r="D22" s="209"/>
      <c r="E22" s="209"/>
      <c r="F22" s="209"/>
      <c r="G22" s="209"/>
      <c r="H22" s="209"/>
      <c r="I22" s="209"/>
      <c r="J22" s="209"/>
      <c r="K22" s="209"/>
      <c r="L22" s="209"/>
      <c r="M22" s="271" t="str">
        <f t="shared" si="0"/>
        <v/>
      </c>
      <c r="N22" s="201"/>
    </row>
    <row r="23" spans="1:14" ht="15">
      <c r="A23" s="209">
        <v>15</v>
      </c>
      <c r="B23" s="210"/>
      <c r="C23" s="270"/>
      <c r="D23" s="209"/>
      <c r="E23" s="209"/>
      <c r="F23" s="209"/>
      <c r="G23" s="209"/>
      <c r="H23" s="209"/>
      <c r="I23" s="209"/>
      <c r="J23" s="209"/>
      <c r="K23" s="209"/>
      <c r="L23" s="209"/>
      <c r="M23" s="271" t="str">
        <f t="shared" si="0"/>
        <v/>
      </c>
      <c r="N23" s="201"/>
    </row>
    <row r="24" spans="1:14" ht="15">
      <c r="A24" s="209">
        <v>16</v>
      </c>
      <c r="B24" s="210"/>
      <c r="C24" s="270"/>
      <c r="D24" s="209"/>
      <c r="E24" s="209"/>
      <c r="F24" s="209"/>
      <c r="G24" s="209"/>
      <c r="H24" s="209"/>
      <c r="I24" s="209"/>
      <c r="J24" s="209"/>
      <c r="K24" s="209"/>
      <c r="L24" s="209"/>
      <c r="M24" s="271" t="str">
        <f t="shared" si="0"/>
        <v/>
      </c>
      <c r="N24" s="201"/>
    </row>
    <row r="25" spans="1:14" ht="15">
      <c r="A25" s="209">
        <v>17</v>
      </c>
      <c r="B25" s="210"/>
      <c r="C25" s="270"/>
      <c r="D25" s="209"/>
      <c r="E25" s="209"/>
      <c r="F25" s="209"/>
      <c r="G25" s="209"/>
      <c r="H25" s="209"/>
      <c r="I25" s="209"/>
      <c r="J25" s="209"/>
      <c r="K25" s="209"/>
      <c r="L25" s="209"/>
      <c r="M25" s="271" t="str">
        <f t="shared" si="0"/>
        <v/>
      </c>
      <c r="N25" s="201"/>
    </row>
    <row r="26" spans="1:14" ht="15">
      <c r="A26" s="209">
        <v>18</v>
      </c>
      <c r="B26" s="210"/>
      <c r="C26" s="270"/>
      <c r="D26" s="209"/>
      <c r="E26" s="209"/>
      <c r="F26" s="209"/>
      <c r="G26" s="209"/>
      <c r="H26" s="209"/>
      <c r="I26" s="209"/>
      <c r="J26" s="209"/>
      <c r="K26" s="209"/>
      <c r="L26" s="209"/>
      <c r="M26" s="271" t="str">
        <f t="shared" si="0"/>
        <v/>
      </c>
      <c r="N26" s="201"/>
    </row>
    <row r="27" spans="1:14" ht="15">
      <c r="A27" s="209">
        <v>19</v>
      </c>
      <c r="B27" s="210"/>
      <c r="C27" s="270"/>
      <c r="D27" s="209"/>
      <c r="E27" s="209"/>
      <c r="F27" s="209"/>
      <c r="G27" s="209"/>
      <c r="H27" s="209"/>
      <c r="I27" s="209"/>
      <c r="J27" s="209"/>
      <c r="K27" s="209"/>
      <c r="L27" s="209"/>
      <c r="M27" s="271" t="str">
        <f t="shared" si="0"/>
        <v/>
      </c>
      <c r="N27" s="201"/>
    </row>
    <row r="28" spans="1:14" ht="15">
      <c r="A28" s="209">
        <v>20</v>
      </c>
      <c r="B28" s="210"/>
      <c r="C28" s="270"/>
      <c r="D28" s="209"/>
      <c r="E28" s="209"/>
      <c r="F28" s="209"/>
      <c r="G28" s="209"/>
      <c r="H28" s="209"/>
      <c r="I28" s="209"/>
      <c r="J28" s="209"/>
      <c r="K28" s="209"/>
      <c r="L28" s="209"/>
      <c r="M28" s="271" t="str">
        <f t="shared" si="0"/>
        <v/>
      </c>
      <c r="N28" s="201"/>
    </row>
    <row r="29" spans="1:14" ht="15">
      <c r="A29" s="209">
        <v>21</v>
      </c>
      <c r="B29" s="210"/>
      <c r="C29" s="270"/>
      <c r="D29" s="209"/>
      <c r="E29" s="209"/>
      <c r="F29" s="209"/>
      <c r="G29" s="209"/>
      <c r="H29" s="209"/>
      <c r="I29" s="209"/>
      <c r="J29" s="209"/>
      <c r="K29" s="209"/>
      <c r="L29" s="209"/>
      <c r="M29" s="271" t="str">
        <f t="shared" si="0"/>
        <v/>
      </c>
      <c r="N29" s="201"/>
    </row>
    <row r="30" spans="1:14" ht="15">
      <c r="A30" s="209">
        <v>22</v>
      </c>
      <c r="B30" s="210"/>
      <c r="C30" s="270"/>
      <c r="D30" s="209"/>
      <c r="E30" s="209"/>
      <c r="F30" s="209"/>
      <c r="G30" s="209"/>
      <c r="H30" s="209"/>
      <c r="I30" s="209"/>
      <c r="J30" s="209"/>
      <c r="K30" s="209"/>
      <c r="L30" s="209"/>
      <c r="M30" s="271" t="str">
        <f t="shared" si="0"/>
        <v/>
      </c>
      <c r="N30" s="201"/>
    </row>
    <row r="31" spans="1:14" ht="15">
      <c r="A31" s="209">
        <v>23</v>
      </c>
      <c r="B31" s="210"/>
      <c r="C31" s="270"/>
      <c r="D31" s="209"/>
      <c r="E31" s="209"/>
      <c r="F31" s="209"/>
      <c r="G31" s="209"/>
      <c r="H31" s="209"/>
      <c r="I31" s="209"/>
      <c r="J31" s="209"/>
      <c r="K31" s="209"/>
      <c r="L31" s="209"/>
      <c r="M31" s="271" t="str">
        <f t="shared" si="0"/>
        <v/>
      </c>
      <c r="N31" s="201"/>
    </row>
    <row r="32" spans="1:14" ht="15">
      <c r="A32" s="209">
        <v>24</v>
      </c>
      <c r="B32" s="210"/>
      <c r="C32" s="270"/>
      <c r="D32" s="209"/>
      <c r="E32" s="209"/>
      <c r="F32" s="209"/>
      <c r="G32" s="209"/>
      <c r="H32" s="209"/>
      <c r="I32" s="209"/>
      <c r="J32" s="209"/>
      <c r="K32" s="209"/>
      <c r="L32" s="209"/>
      <c r="M32" s="271" t="str">
        <f t="shared" si="0"/>
        <v/>
      </c>
      <c r="N32" s="201"/>
    </row>
    <row r="33" spans="1:14" ht="15">
      <c r="A33" s="272" t="s">
        <v>266</v>
      </c>
      <c r="B33" s="210"/>
      <c r="C33" s="270"/>
      <c r="D33" s="209"/>
      <c r="E33" s="209"/>
      <c r="F33" s="209"/>
      <c r="G33" s="209"/>
      <c r="H33" s="209"/>
      <c r="I33" s="209"/>
      <c r="J33" s="209"/>
      <c r="K33" s="209"/>
      <c r="L33" s="209"/>
      <c r="M33" s="271" t="str">
        <f t="shared" si="0"/>
        <v/>
      </c>
      <c r="N33" s="201"/>
    </row>
    <row r="34" spans="1:14" s="216" customFormat="1"/>
    <row r="37" spans="1:14" s="21" customFormat="1" ht="15">
      <c r="B37" s="211" t="s">
        <v>96</v>
      </c>
    </row>
    <row r="38" spans="1:14" s="21" customFormat="1" ht="15">
      <c r="B38" s="211"/>
    </row>
    <row r="39" spans="1:14" s="21" customFormat="1" ht="15">
      <c r="C39" s="213"/>
      <c r="D39" s="212"/>
      <c r="E39" s="212"/>
      <c r="H39" s="213"/>
      <c r="I39" s="213"/>
      <c r="J39" s="212"/>
      <c r="K39" s="212"/>
      <c r="L39" s="212"/>
    </row>
    <row r="40" spans="1:14" s="21" customFormat="1" ht="15">
      <c r="C40" s="214" t="s">
        <v>256</v>
      </c>
      <c r="D40" s="212"/>
      <c r="E40" s="212"/>
      <c r="H40" s="211" t="s">
        <v>307</v>
      </c>
      <c r="M40" s="212"/>
    </row>
    <row r="41" spans="1:14" s="21" customFormat="1" ht="15">
      <c r="C41" s="214" t="s">
        <v>127</v>
      </c>
      <c r="D41" s="212"/>
      <c r="E41" s="212"/>
      <c r="H41" s="215" t="s">
        <v>257</v>
      </c>
      <c r="M41" s="212"/>
    </row>
    <row r="42" spans="1:14" ht="15">
      <c r="C42" s="214"/>
      <c r="F42" s="215"/>
      <c r="J42" s="217"/>
      <c r="K42" s="217"/>
      <c r="L42" s="217"/>
      <c r="M42" s="217"/>
    </row>
    <row r="43" spans="1:14" ht="15">
      <c r="C43" s="214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4" t="s">
        <v>225</v>
      </c>
    </row>
    <row r="3" spans="1:7" ht="15">
      <c r="A3" s="62">
        <v>40908</v>
      </c>
      <c r="C3" t="s">
        <v>189</v>
      </c>
      <c r="E3" t="s">
        <v>220</v>
      </c>
      <c r="G3" s="64" t="s">
        <v>226</v>
      </c>
    </row>
    <row r="4" spans="1:7" ht="15">
      <c r="A4" s="62">
        <v>40909</v>
      </c>
      <c r="C4" t="s">
        <v>190</v>
      </c>
      <c r="E4" t="s">
        <v>221</v>
      </c>
      <c r="G4" s="64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5"/>
  <sheetViews>
    <sheetView showGridLines="0" tabSelected="1" view="pageBreakPreview" zoomScale="80" zoomScaleSheetLayoutView="80" workbookViewId="0">
      <selection activeCell="A9" sqref="A9:B30"/>
    </sheetView>
  </sheetViews>
  <sheetFormatPr defaultRowHeight="15"/>
  <cols>
    <col min="1" max="1" width="14.28515625" style="21" bestFit="1" customWidth="1"/>
    <col min="2" max="2" width="80" style="25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260</v>
      </c>
      <c r="B1" s="253"/>
      <c r="C1" s="418" t="s">
        <v>97</v>
      </c>
      <c r="D1" s="418"/>
      <c r="E1" s="115"/>
    </row>
    <row r="2" spans="1:12" s="6" customFormat="1">
      <c r="A2" s="78" t="s">
        <v>128</v>
      </c>
      <c r="B2" s="253"/>
      <c r="C2" s="419" t="s">
        <v>485</v>
      </c>
      <c r="D2" s="420"/>
      <c r="E2" s="115"/>
    </row>
    <row r="3" spans="1:12" s="6" customFormat="1">
      <c r="A3" s="78"/>
      <c r="B3" s="253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54"/>
      <c r="C4" s="78"/>
      <c r="D4" s="78"/>
      <c r="E4" s="110"/>
      <c r="L4" s="6"/>
    </row>
    <row r="5" spans="1:12" s="2" customFormat="1">
      <c r="A5" s="121" t="str">
        <f>'ფორმა N1'!D4</f>
        <v>პ/გ 'თავისუფალი საქართველო</v>
      </c>
      <c r="B5" s="255"/>
      <c r="C5" s="59"/>
      <c r="D5" s="59"/>
      <c r="E5" s="110"/>
    </row>
    <row r="6" spans="1:12" s="2" customFormat="1">
      <c r="A6" s="79"/>
      <c r="B6" s="254"/>
      <c r="C6" s="78"/>
      <c r="D6" s="78"/>
      <c r="E6" s="110"/>
    </row>
    <row r="7" spans="1:12" s="6" customFormat="1" ht="18">
      <c r="A7" s="102"/>
      <c r="B7" s="114"/>
      <c r="C7" s="80"/>
      <c r="D7" s="80"/>
      <c r="E7" s="115"/>
    </row>
    <row r="8" spans="1:12" s="6" customFormat="1" ht="30">
      <c r="A8" s="108" t="s">
        <v>64</v>
      </c>
      <c r="B8" s="81" t="s">
        <v>237</v>
      </c>
      <c r="C8" s="81" t="s">
        <v>66</v>
      </c>
      <c r="D8" s="81" t="s">
        <v>67</v>
      </c>
      <c r="E8" s="115"/>
      <c r="F8" s="20"/>
    </row>
    <row r="9" spans="1:12" s="7" customFormat="1">
      <c r="A9" s="240">
        <v>1</v>
      </c>
      <c r="B9" s="240" t="s">
        <v>65</v>
      </c>
      <c r="C9" s="87">
        <f>SUM(C10,C25)</f>
        <v>435</v>
      </c>
      <c r="D9" s="87">
        <f>SUM(D10,D25)</f>
        <v>0</v>
      </c>
      <c r="E9" s="115"/>
    </row>
    <row r="10" spans="1:12" s="7" customFormat="1">
      <c r="A10" s="89">
        <v>1.1000000000000001</v>
      </c>
      <c r="B10" s="89" t="s">
        <v>69</v>
      </c>
      <c r="C10" s="87">
        <f>SUM(C11,C12,C15,C18,C24,C25)</f>
        <v>435</v>
      </c>
      <c r="D10" s="87">
        <f>SUM(D11,D12,D15,D18,D23,D24)</f>
        <v>0</v>
      </c>
      <c r="E10" s="115"/>
    </row>
    <row r="11" spans="1:12" s="9" customFormat="1" ht="18">
      <c r="A11" s="90" t="s">
        <v>30</v>
      </c>
      <c r="B11" s="90" t="s">
        <v>68</v>
      </c>
      <c r="C11" s="8"/>
      <c r="D11" s="8"/>
      <c r="E11" s="115"/>
    </row>
    <row r="12" spans="1:12" s="10" customFormat="1">
      <c r="A12" s="90" t="s">
        <v>31</v>
      </c>
      <c r="B12" s="90" t="s">
        <v>296</v>
      </c>
      <c r="C12" s="109">
        <f>SUM(C13:C14)</f>
        <v>435</v>
      </c>
      <c r="D12" s="109">
        <f>SUM(D13:D14)</f>
        <v>0</v>
      </c>
      <c r="E12" s="115"/>
    </row>
    <row r="13" spans="1:12" s="3" customFormat="1">
      <c r="A13" s="99" t="s">
        <v>70</v>
      </c>
      <c r="B13" s="99" t="s">
        <v>299</v>
      </c>
      <c r="C13" s="8">
        <f>'ფორმა N1'!D28</f>
        <v>435</v>
      </c>
      <c r="D13" s="8"/>
      <c r="E13" s="115"/>
    </row>
    <row r="14" spans="1:12" s="3" customFormat="1">
      <c r="A14" s="99" t="s">
        <v>475</v>
      </c>
      <c r="B14" s="99" t="s">
        <v>86</v>
      </c>
      <c r="C14" s="8"/>
      <c r="D14" s="8"/>
      <c r="E14" s="115"/>
    </row>
    <row r="15" spans="1:12" s="3" customFormat="1">
      <c r="A15" s="90" t="s">
        <v>71</v>
      </c>
      <c r="B15" s="90" t="s">
        <v>72</v>
      </c>
      <c r="C15" s="109">
        <f>SUM(C16:C16)</f>
        <v>0</v>
      </c>
      <c r="D15" s="109">
        <f>SUM(D16:D16)</f>
        <v>0</v>
      </c>
      <c r="E15" s="115"/>
    </row>
    <row r="16" spans="1:12" s="3" customFormat="1">
      <c r="A16" s="99" t="s">
        <v>73</v>
      </c>
      <c r="B16" s="99" t="s">
        <v>75</v>
      </c>
      <c r="C16" s="8"/>
      <c r="D16" s="8"/>
      <c r="E16" s="115"/>
    </row>
    <row r="17" spans="1:5" s="3" customFormat="1" ht="30">
      <c r="A17" s="434" t="s">
        <v>74</v>
      </c>
      <c r="B17" s="99" t="s">
        <v>98</v>
      </c>
      <c r="C17" s="8"/>
      <c r="D17" s="8"/>
      <c r="E17" s="115"/>
    </row>
    <row r="18" spans="1:5" s="3" customFormat="1">
      <c r="A18" s="90" t="s">
        <v>76</v>
      </c>
      <c r="B18" s="90" t="s">
        <v>394</v>
      </c>
      <c r="C18" s="109">
        <f>SUM(C19:C22)</f>
        <v>0</v>
      </c>
      <c r="D18" s="109">
        <f>SUM(D19:D22)</f>
        <v>0</v>
      </c>
      <c r="E18" s="115"/>
    </row>
    <row r="19" spans="1:5" s="3" customFormat="1">
      <c r="A19" s="99" t="s">
        <v>77</v>
      </c>
      <c r="B19" s="99" t="s">
        <v>78</v>
      </c>
      <c r="C19" s="8"/>
      <c r="D19" s="8"/>
      <c r="E19" s="115"/>
    </row>
    <row r="20" spans="1:5" s="3" customFormat="1" ht="30">
      <c r="A20" s="99" t="s">
        <v>81</v>
      </c>
      <c r="B20" s="99" t="s">
        <v>79</v>
      </c>
      <c r="C20" s="8"/>
      <c r="D20" s="8"/>
      <c r="E20" s="115"/>
    </row>
    <row r="21" spans="1:5" s="3" customFormat="1">
      <c r="A21" s="99" t="s">
        <v>82</v>
      </c>
      <c r="B21" s="99" t="s">
        <v>80</v>
      </c>
      <c r="C21" s="8"/>
      <c r="D21" s="8"/>
      <c r="E21" s="115"/>
    </row>
    <row r="22" spans="1:5" s="3" customFormat="1">
      <c r="A22" s="99" t="s">
        <v>83</v>
      </c>
      <c r="B22" s="99" t="s">
        <v>418</v>
      </c>
      <c r="C22" s="8"/>
      <c r="D22" s="8"/>
      <c r="E22" s="115"/>
    </row>
    <row r="23" spans="1:5" s="3" customFormat="1">
      <c r="A23" s="90" t="s">
        <v>84</v>
      </c>
      <c r="B23" s="90" t="s">
        <v>419</v>
      </c>
      <c r="C23" s="275"/>
      <c r="D23" s="8"/>
      <c r="E23" s="115"/>
    </row>
    <row r="24" spans="1:5" s="3" customFormat="1" ht="15.75" thickBot="1">
      <c r="A24" s="90" t="s">
        <v>239</v>
      </c>
      <c r="B24" s="90" t="s">
        <v>425</v>
      </c>
      <c r="C24" s="8"/>
      <c r="D24" s="8"/>
      <c r="E24" s="115"/>
    </row>
    <row r="25" spans="1:5" ht="15.75" thickBot="1">
      <c r="A25" s="435">
        <v>1.2</v>
      </c>
      <c r="B25" s="436" t="s">
        <v>85</v>
      </c>
      <c r="C25" s="87">
        <f>SUM(C26,C34)</f>
        <v>0</v>
      </c>
      <c r="D25" s="87">
        <f>SUM(D26,D34)</f>
        <v>0</v>
      </c>
      <c r="E25" s="115"/>
    </row>
    <row r="26" spans="1:5" ht="15.75" thickBot="1">
      <c r="A26" s="437" t="s">
        <v>32</v>
      </c>
      <c r="B26" s="438" t="s">
        <v>299</v>
      </c>
      <c r="C26" s="109">
        <f>SUM(C27:C29)</f>
        <v>0</v>
      </c>
      <c r="D26" s="109">
        <f>SUM(D27:D29)</f>
        <v>0</v>
      </c>
      <c r="E26" s="115"/>
    </row>
    <row r="27" spans="1:5" ht="15.75" thickBot="1">
      <c r="A27" s="437" t="s">
        <v>87</v>
      </c>
      <c r="B27" s="438" t="s">
        <v>297</v>
      </c>
      <c r="C27" s="8"/>
      <c r="D27" s="8"/>
      <c r="E27" s="115"/>
    </row>
    <row r="28" spans="1:5" ht="15.75" thickBot="1">
      <c r="A28" s="437" t="s">
        <v>88</v>
      </c>
      <c r="B28" s="438" t="s">
        <v>300</v>
      </c>
      <c r="C28" s="8"/>
      <c r="D28" s="8"/>
      <c r="E28" s="115"/>
    </row>
    <row r="29" spans="1:5" ht="15.75" thickBot="1">
      <c r="A29" s="437" t="s">
        <v>427</v>
      </c>
      <c r="B29" s="438" t="s">
        <v>298</v>
      </c>
      <c r="C29" s="8"/>
      <c r="D29" s="8"/>
      <c r="E29" s="115"/>
    </row>
    <row r="30" spans="1:5" ht="15.75" thickBot="1">
      <c r="A30" s="437" t="s">
        <v>33</v>
      </c>
      <c r="B30" s="438" t="s">
        <v>491</v>
      </c>
      <c r="C30" s="109">
        <f>SUM(C31:C33)</f>
        <v>0</v>
      </c>
      <c r="D30" s="109">
        <f>SUM(D31:D33)</f>
        <v>0</v>
      </c>
      <c r="E30" s="115"/>
    </row>
    <row r="31" spans="1:5">
      <c r="A31" s="248"/>
      <c r="B31" s="248"/>
      <c r="C31" s="8"/>
      <c r="D31" s="8"/>
      <c r="E31" s="115"/>
    </row>
    <row r="32" spans="1:5">
      <c r="A32" s="248"/>
      <c r="B32" s="248"/>
      <c r="C32" s="8"/>
      <c r="D32" s="8"/>
      <c r="E32" s="115"/>
    </row>
    <row r="33" spans="1:9">
      <c r="A33" s="248"/>
      <c r="B33" s="248"/>
      <c r="C33" s="8"/>
      <c r="D33" s="8"/>
      <c r="E33" s="115"/>
    </row>
    <row r="34" spans="1:9" s="23" customFormat="1">
      <c r="A34" s="90"/>
      <c r="B34" s="261"/>
      <c r="C34" s="8"/>
      <c r="D34" s="8"/>
    </row>
    <row r="35" spans="1:9" s="2" customFormat="1">
      <c r="A35" s="1"/>
      <c r="B35" s="256"/>
      <c r="E35" s="5"/>
    </row>
    <row r="36" spans="1:9" s="2" customFormat="1">
      <c r="B36" s="256"/>
      <c r="E36" s="5"/>
    </row>
    <row r="37" spans="1:9">
      <c r="A37" s="1"/>
    </row>
    <row r="38" spans="1:9">
      <c r="A38" s="2"/>
    </row>
    <row r="39" spans="1:9" s="2" customFormat="1">
      <c r="A39" s="71" t="s">
        <v>96</v>
      </c>
      <c r="B39" s="256"/>
      <c r="E39" s="5"/>
    </row>
    <row r="40" spans="1:9" s="2" customFormat="1">
      <c r="B40" s="256"/>
      <c r="E40"/>
      <c r="F40"/>
      <c r="G40"/>
      <c r="H40"/>
      <c r="I40"/>
    </row>
    <row r="41" spans="1:9" s="2" customFormat="1">
      <c r="B41" s="256"/>
      <c r="D41" s="12"/>
      <c r="E41"/>
      <c r="F41"/>
      <c r="G41"/>
      <c r="H41"/>
      <c r="I41"/>
    </row>
    <row r="42" spans="1:9" s="2" customFormat="1">
      <c r="A42"/>
      <c r="B42" s="258" t="s">
        <v>422</v>
      </c>
      <c r="D42" s="12"/>
      <c r="E42"/>
      <c r="F42"/>
      <c r="G42"/>
      <c r="H42"/>
      <c r="I42"/>
    </row>
    <row r="43" spans="1:9" s="2" customFormat="1">
      <c r="A43"/>
      <c r="B43" s="256" t="s">
        <v>258</v>
      </c>
      <c r="D43" s="12"/>
      <c r="E43"/>
      <c r="F43"/>
      <c r="G43"/>
      <c r="H43"/>
      <c r="I43"/>
    </row>
    <row r="44" spans="1:9" customFormat="1" ht="12.75">
      <c r="B44" s="259" t="s">
        <v>127</v>
      </c>
    </row>
    <row r="45" spans="1:9" customFormat="1" ht="12.75">
      <c r="B45" s="26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383</v>
      </c>
      <c r="B1" s="237"/>
      <c r="C1" s="418" t="s">
        <v>97</v>
      </c>
      <c r="D1" s="418"/>
      <c r="E1" s="93"/>
    </row>
    <row r="2" spans="1:5" s="6" customFormat="1">
      <c r="A2" s="76" t="s">
        <v>384</v>
      </c>
      <c r="B2" s="237"/>
      <c r="C2" s="416" t="s">
        <v>485</v>
      </c>
      <c r="D2" s="417"/>
      <c r="E2" s="93"/>
    </row>
    <row r="3" spans="1:5" s="6" customFormat="1">
      <c r="A3" s="76" t="s">
        <v>385</v>
      </c>
      <c r="B3" s="237"/>
      <c r="C3" s="238"/>
      <c r="D3" s="238"/>
      <c r="E3" s="93"/>
    </row>
    <row r="4" spans="1:5" s="6" customFormat="1">
      <c r="A4" s="78" t="s">
        <v>128</v>
      </c>
      <c r="B4" s="237"/>
      <c r="C4" s="238"/>
      <c r="D4" s="238"/>
      <c r="E4" s="93"/>
    </row>
    <row r="5" spans="1:5" s="6" customFormat="1">
      <c r="A5" s="78"/>
      <c r="B5" s="237"/>
      <c r="C5" s="238"/>
      <c r="D5" s="238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39" t="str">
        <f>'ფორმა N1'!D4</f>
        <v>პ/გ 'თავისუფალი საქართველო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37"/>
      <c r="B9" s="237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0">
        <v>1</v>
      </c>
      <c r="B11" s="240" t="s">
        <v>57</v>
      </c>
      <c r="C11" s="402">
        <f>SUM(C12,C15,C55,C58,C59,C60,C78)</f>
        <v>0</v>
      </c>
      <c r="D11" s="402">
        <f>SUM(D12,D15,D55,D58,D59,D60,D66,D74,D75)</f>
        <v>0</v>
      </c>
      <c r="E11" s="241"/>
    </row>
    <row r="12" spans="1:5" s="9" customFormat="1" ht="18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>
      <c r="A13" s="90" t="s">
        <v>30</v>
      </c>
      <c r="B13" s="90" t="s">
        <v>59</v>
      </c>
      <c r="C13" s="4"/>
      <c r="D13" s="4"/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404">
        <f>SUM(C16,C19,C31,C32,C33,C34,C37,C38,C45:C49,C53,C54)</f>
        <v>0</v>
      </c>
      <c r="D15" s="404">
        <f>SUM(D16,D19,D31,D32,D33,D34,D37,D38,D45:D49,D53,D54)</f>
        <v>0</v>
      </c>
      <c r="E15" s="241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87</v>
      </c>
      <c r="B17" s="99" t="s">
        <v>61</v>
      </c>
      <c r="C17" s="4"/>
      <c r="D17" s="242"/>
      <c r="E17" s="97"/>
    </row>
    <row r="18" spans="1:6" s="3" customFormat="1">
      <c r="A18" s="99" t="s">
        <v>88</v>
      </c>
      <c r="B18" s="99" t="s">
        <v>62</v>
      </c>
      <c r="C18" s="400"/>
      <c r="D18" s="242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3"/>
      <c r="F19" s="244"/>
    </row>
    <row r="20" spans="1:6" s="247" customFormat="1" ht="30">
      <c r="A20" s="99" t="s">
        <v>12</v>
      </c>
      <c r="B20" s="99" t="s">
        <v>238</v>
      </c>
      <c r="C20" s="245"/>
      <c r="D20" s="245"/>
      <c r="E20" s="246"/>
    </row>
    <row r="21" spans="1:6" s="247" customFormat="1">
      <c r="A21" s="99" t="s">
        <v>13</v>
      </c>
      <c r="B21" s="99" t="s">
        <v>14</v>
      </c>
      <c r="C21" s="245"/>
      <c r="D21" s="39"/>
      <c r="E21" s="246"/>
    </row>
    <row r="22" spans="1:6" s="247" customFormat="1" ht="30">
      <c r="A22" s="99" t="s">
        <v>269</v>
      </c>
      <c r="B22" s="99" t="s">
        <v>22</v>
      </c>
      <c r="C22" s="245"/>
      <c r="D22" s="40"/>
      <c r="E22" s="246"/>
    </row>
    <row r="23" spans="1:6" s="247" customFormat="1" ht="16.5" customHeight="1">
      <c r="A23" s="99" t="s">
        <v>270</v>
      </c>
      <c r="B23" s="99" t="s">
        <v>15</v>
      </c>
      <c r="C23" s="245"/>
      <c r="D23" s="40"/>
      <c r="E23" s="246"/>
    </row>
    <row r="24" spans="1:6" s="247" customFormat="1" ht="16.5" customHeight="1">
      <c r="A24" s="99" t="s">
        <v>271</v>
      </c>
      <c r="B24" s="99" t="s">
        <v>16</v>
      </c>
      <c r="C24" s="245"/>
      <c r="D24" s="40"/>
      <c r="E24" s="246"/>
    </row>
    <row r="25" spans="1:6" s="247" customFormat="1" ht="16.5" customHeight="1">
      <c r="A25" s="99" t="s">
        <v>272</v>
      </c>
      <c r="B25" s="99" t="s">
        <v>17</v>
      </c>
      <c r="C25" s="398">
        <f>SUM(C26:C29)</f>
        <v>0</v>
      </c>
      <c r="D25" s="85">
        <f>SUM(D26:D29)</f>
        <v>0</v>
      </c>
      <c r="E25" s="246"/>
    </row>
    <row r="26" spans="1:6" s="247" customFormat="1" ht="16.5" customHeight="1">
      <c r="A26" s="248" t="s">
        <v>273</v>
      </c>
      <c r="B26" s="248" t="s">
        <v>18</v>
      </c>
      <c r="C26" s="245"/>
      <c r="D26" s="40"/>
      <c r="E26" s="246"/>
    </row>
    <row r="27" spans="1:6" s="247" customFormat="1" ht="16.5" customHeight="1">
      <c r="A27" s="248" t="s">
        <v>274</v>
      </c>
      <c r="B27" s="248" t="s">
        <v>19</v>
      </c>
      <c r="C27" s="245"/>
      <c r="D27" s="40"/>
      <c r="E27" s="246"/>
    </row>
    <row r="28" spans="1:6" s="247" customFormat="1" ht="16.5" customHeight="1">
      <c r="A28" s="248" t="s">
        <v>275</v>
      </c>
      <c r="B28" s="248" t="s">
        <v>20</v>
      </c>
      <c r="C28" s="245"/>
      <c r="D28" s="40"/>
      <c r="E28" s="246"/>
    </row>
    <row r="29" spans="1:6" s="247" customFormat="1" ht="16.5" customHeight="1">
      <c r="A29" s="248" t="s">
        <v>276</v>
      </c>
      <c r="B29" s="248" t="s">
        <v>23</v>
      </c>
      <c r="C29" s="245"/>
      <c r="D29" s="41"/>
      <c r="E29" s="246"/>
    </row>
    <row r="30" spans="1:6" s="247" customFormat="1" ht="16.5" customHeight="1">
      <c r="A30" s="99" t="s">
        <v>277</v>
      </c>
      <c r="B30" s="99" t="s">
        <v>21</v>
      </c>
      <c r="C30" s="245"/>
      <c r="D30" s="41"/>
      <c r="E30" s="246"/>
    </row>
    <row r="31" spans="1:6" s="3" customFormat="1" ht="16.5" customHeight="1">
      <c r="A31" s="90" t="s">
        <v>34</v>
      </c>
      <c r="B31" s="90" t="s">
        <v>3</v>
      </c>
      <c r="C31" s="4"/>
      <c r="D31" s="242"/>
      <c r="E31" s="243"/>
    </row>
    <row r="32" spans="1:6" s="3" customFormat="1" ht="16.5" customHeight="1">
      <c r="A32" s="90" t="s">
        <v>35</v>
      </c>
      <c r="B32" s="90" t="s">
        <v>4</v>
      </c>
      <c r="C32" s="4"/>
      <c r="D32" s="242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2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278</v>
      </c>
      <c r="B35" s="99" t="s">
        <v>56</v>
      </c>
      <c r="C35" s="4"/>
      <c r="D35" s="242"/>
      <c r="E35" s="97"/>
    </row>
    <row r="36" spans="1:5" s="3" customFormat="1" ht="16.5" customHeight="1">
      <c r="A36" s="99" t="s">
        <v>279</v>
      </c>
      <c r="B36" s="99" t="s">
        <v>55</v>
      </c>
      <c r="C36" s="4"/>
      <c r="D36" s="242"/>
      <c r="E36" s="97"/>
    </row>
    <row r="37" spans="1:5" s="3" customFormat="1" ht="16.5" customHeight="1">
      <c r="A37" s="90" t="s">
        <v>38</v>
      </c>
      <c r="B37" s="90" t="s">
        <v>49</v>
      </c>
      <c r="C37" s="400"/>
      <c r="D37" s="242"/>
      <c r="E37" s="97"/>
    </row>
    <row r="38" spans="1:5" s="3" customFormat="1" ht="16.5" customHeight="1">
      <c r="A38" s="90" t="s">
        <v>39</v>
      </c>
      <c r="B38" s="90" t="s">
        <v>386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337</v>
      </c>
      <c r="B39" s="17" t="s">
        <v>341</v>
      </c>
      <c r="C39" s="4"/>
      <c r="D39" s="242"/>
      <c r="E39" s="97"/>
    </row>
    <row r="40" spans="1:5" s="3" customFormat="1" ht="16.5" customHeight="1">
      <c r="A40" s="17" t="s">
        <v>338</v>
      </c>
      <c r="B40" s="17" t="s">
        <v>342</v>
      </c>
      <c r="C40" s="4"/>
      <c r="D40" s="242"/>
      <c r="E40" s="97"/>
    </row>
    <row r="41" spans="1:5" s="3" customFormat="1" ht="16.5" customHeight="1">
      <c r="A41" s="17" t="s">
        <v>339</v>
      </c>
      <c r="B41" s="17" t="s">
        <v>345</v>
      </c>
      <c r="C41" s="4"/>
      <c r="D41" s="242"/>
      <c r="E41" s="97"/>
    </row>
    <row r="42" spans="1:5" s="3" customFormat="1" ht="16.5" customHeight="1">
      <c r="A42" s="17" t="s">
        <v>344</v>
      </c>
      <c r="B42" s="17" t="s">
        <v>346</v>
      </c>
      <c r="C42" s="4"/>
      <c r="D42" s="242"/>
      <c r="E42" s="97"/>
    </row>
    <row r="43" spans="1:5" s="3" customFormat="1" ht="16.5" customHeight="1">
      <c r="A43" s="17" t="s">
        <v>347</v>
      </c>
      <c r="B43" s="17" t="s">
        <v>466</v>
      </c>
      <c r="C43" s="4"/>
      <c r="D43" s="242"/>
      <c r="E43" s="97"/>
    </row>
    <row r="44" spans="1:5" s="3" customFormat="1" ht="16.5" customHeight="1">
      <c r="A44" s="17" t="s">
        <v>467</v>
      </c>
      <c r="B44" s="17" t="s">
        <v>343</v>
      </c>
      <c r="C44" s="4"/>
      <c r="D44" s="242"/>
      <c r="E44" s="97"/>
    </row>
    <row r="45" spans="1:5" s="3" customFormat="1" ht="30">
      <c r="A45" s="90" t="s">
        <v>40</v>
      </c>
      <c r="B45" s="90" t="s">
        <v>28</v>
      </c>
      <c r="C45" s="4"/>
      <c r="D45" s="242"/>
      <c r="E45" s="97"/>
    </row>
    <row r="46" spans="1:5" s="3" customFormat="1" ht="16.5" customHeight="1">
      <c r="A46" s="90" t="s">
        <v>41</v>
      </c>
      <c r="B46" s="90" t="s">
        <v>24</v>
      </c>
      <c r="C46" s="4"/>
      <c r="D46" s="242"/>
      <c r="E46" s="97"/>
    </row>
    <row r="47" spans="1:5" s="3" customFormat="1" ht="16.5" customHeight="1">
      <c r="A47" s="90" t="s">
        <v>42</v>
      </c>
      <c r="B47" s="90" t="s">
        <v>25</v>
      </c>
      <c r="C47" s="4"/>
      <c r="D47" s="242"/>
      <c r="E47" s="97"/>
    </row>
    <row r="48" spans="1:5" s="3" customFormat="1" ht="16.5" customHeight="1">
      <c r="A48" s="90" t="s">
        <v>43</v>
      </c>
      <c r="B48" s="90" t="s">
        <v>26</v>
      </c>
      <c r="C48" s="4"/>
      <c r="D48" s="242"/>
      <c r="E48" s="97"/>
    </row>
    <row r="49" spans="1:6" s="3" customFormat="1" ht="16.5" customHeight="1">
      <c r="A49" s="90" t="s">
        <v>44</v>
      </c>
      <c r="B49" s="90" t="s">
        <v>387</v>
      </c>
      <c r="C49" s="85">
        <f>SUM(C50:C52)</f>
        <v>0</v>
      </c>
      <c r="D49" s="85">
        <f>SUM(D50:D52)</f>
        <v>0</v>
      </c>
      <c r="E49" s="97"/>
    </row>
    <row r="50" spans="1:6" s="3" customFormat="1" ht="16.5" customHeight="1">
      <c r="A50" s="99" t="s">
        <v>352</v>
      </c>
      <c r="B50" s="99" t="s">
        <v>355</v>
      </c>
      <c r="C50" s="4"/>
      <c r="D50" s="242"/>
      <c r="E50" s="97"/>
    </row>
    <row r="51" spans="1:6" s="3" customFormat="1" ht="16.5" customHeight="1">
      <c r="A51" s="99" t="s">
        <v>353</v>
      </c>
      <c r="B51" s="99" t="s">
        <v>354</v>
      </c>
      <c r="C51" s="4"/>
      <c r="D51" s="242"/>
      <c r="E51" s="97"/>
    </row>
    <row r="52" spans="1:6" s="3" customFormat="1" ht="16.5" customHeight="1">
      <c r="A52" s="99" t="s">
        <v>356</v>
      </c>
      <c r="B52" s="99" t="s">
        <v>357</v>
      </c>
      <c r="C52" s="4"/>
      <c r="D52" s="242"/>
      <c r="E52" s="97"/>
    </row>
    <row r="53" spans="1:6" s="3" customFormat="1">
      <c r="A53" s="90" t="s">
        <v>45</v>
      </c>
      <c r="B53" s="90" t="s">
        <v>29</v>
      </c>
      <c r="C53" s="4"/>
      <c r="D53" s="242"/>
      <c r="E53" s="97"/>
    </row>
    <row r="54" spans="1:6" s="3" customFormat="1" ht="16.5" customHeight="1">
      <c r="A54" s="90" t="s">
        <v>46</v>
      </c>
      <c r="B54" s="90" t="s">
        <v>6</v>
      </c>
      <c r="C54" s="4"/>
      <c r="D54" s="242"/>
      <c r="E54" s="243"/>
      <c r="F54" s="244"/>
    </row>
    <row r="55" spans="1:6" s="3" customFormat="1" ht="30">
      <c r="A55" s="89">
        <v>1.3</v>
      </c>
      <c r="B55" s="89" t="s">
        <v>391</v>
      </c>
      <c r="C55" s="86">
        <f>SUM(C56:C57)</f>
        <v>0</v>
      </c>
      <c r="D55" s="86">
        <f>SUM(D56:D57)</f>
        <v>0</v>
      </c>
      <c r="E55" s="243"/>
      <c r="F55" s="244"/>
    </row>
    <row r="56" spans="1:6" s="3" customFormat="1" ht="30">
      <c r="A56" s="90" t="s">
        <v>50</v>
      </c>
      <c r="B56" s="90" t="s">
        <v>48</v>
      </c>
      <c r="C56" s="4"/>
      <c r="D56" s="242"/>
      <c r="E56" s="243"/>
      <c r="F56" s="244"/>
    </row>
    <row r="57" spans="1:6" s="3" customFormat="1" ht="16.5" customHeight="1">
      <c r="A57" s="90" t="s">
        <v>51</v>
      </c>
      <c r="B57" s="90" t="s">
        <v>47</v>
      </c>
      <c r="C57" s="4"/>
      <c r="D57" s="242"/>
      <c r="E57" s="243"/>
      <c r="F57" s="244"/>
    </row>
    <row r="58" spans="1:6" s="3" customFormat="1">
      <c r="A58" s="89">
        <v>1.4</v>
      </c>
      <c r="B58" s="89" t="s">
        <v>393</v>
      </c>
      <c r="C58" s="4"/>
      <c r="D58" s="242"/>
      <c r="E58" s="243"/>
      <c r="F58" s="244"/>
    </row>
    <row r="59" spans="1:6" s="247" customFormat="1">
      <c r="A59" s="89">
        <v>1.5</v>
      </c>
      <c r="B59" s="89" t="s">
        <v>7</v>
      </c>
      <c r="C59" s="245"/>
      <c r="D59" s="40"/>
      <c r="E59" s="246"/>
    </row>
    <row r="60" spans="1:6" s="247" customFormat="1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46"/>
    </row>
    <row r="61" spans="1:6" s="247" customFormat="1">
      <c r="A61" s="90" t="s">
        <v>285</v>
      </c>
      <c r="B61" s="46" t="s">
        <v>52</v>
      </c>
      <c r="C61" s="245"/>
      <c r="D61" s="40"/>
      <c r="E61" s="246"/>
    </row>
    <row r="62" spans="1:6" s="247" customFormat="1" ht="30">
      <c r="A62" s="90" t="s">
        <v>286</v>
      </c>
      <c r="B62" s="46" t="s">
        <v>54</v>
      </c>
      <c r="C62" s="245"/>
      <c r="D62" s="40"/>
      <c r="E62" s="246"/>
    </row>
    <row r="63" spans="1:6" s="247" customFormat="1">
      <c r="A63" s="90" t="s">
        <v>287</v>
      </c>
      <c r="B63" s="46" t="s">
        <v>53</v>
      </c>
      <c r="C63" s="40"/>
      <c r="D63" s="40"/>
      <c r="E63" s="246"/>
    </row>
    <row r="64" spans="1:6" s="247" customFormat="1">
      <c r="A64" s="90" t="s">
        <v>288</v>
      </c>
      <c r="B64" s="46" t="s">
        <v>27</v>
      </c>
      <c r="C64" s="245"/>
      <c r="D64" s="40"/>
      <c r="E64" s="246"/>
    </row>
    <row r="65" spans="1:5" s="247" customFormat="1">
      <c r="A65" s="90" t="s">
        <v>323</v>
      </c>
      <c r="B65" s="46" t="s">
        <v>324</v>
      </c>
      <c r="C65" s="245"/>
      <c r="D65" s="40"/>
      <c r="E65" s="246"/>
    </row>
    <row r="66" spans="1:5">
      <c r="A66" s="240">
        <v>2</v>
      </c>
      <c r="B66" s="240" t="s">
        <v>388</v>
      </c>
      <c r="C66" s="249"/>
      <c r="D66" s="87">
        <f>SUM(D67:D73)</f>
        <v>0</v>
      </c>
      <c r="E66" s="98"/>
    </row>
    <row r="67" spans="1:5">
      <c r="A67" s="100">
        <v>2.1</v>
      </c>
      <c r="B67" s="250" t="s">
        <v>89</v>
      </c>
      <c r="C67" s="251"/>
      <c r="D67" s="22"/>
      <c r="E67" s="98"/>
    </row>
    <row r="68" spans="1:5">
      <c r="A68" s="100">
        <v>2.2000000000000002</v>
      </c>
      <c r="B68" s="250" t="s">
        <v>389</v>
      </c>
      <c r="C68" s="251"/>
      <c r="D68" s="22"/>
      <c r="E68" s="98"/>
    </row>
    <row r="69" spans="1:5">
      <c r="A69" s="100">
        <v>2.2999999999999998</v>
      </c>
      <c r="B69" s="250" t="s">
        <v>93</v>
      </c>
      <c r="C69" s="251"/>
      <c r="D69" s="22"/>
      <c r="E69" s="98"/>
    </row>
    <row r="70" spans="1:5">
      <c r="A70" s="100">
        <v>2.4</v>
      </c>
      <c r="B70" s="250" t="s">
        <v>92</v>
      </c>
      <c r="C70" s="251"/>
      <c r="D70" s="22"/>
      <c r="E70" s="98"/>
    </row>
    <row r="71" spans="1:5">
      <c r="A71" s="100">
        <v>2.5</v>
      </c>
      <c r="B71" s="250" t="s">
        <v>390</v>
      </c>
      <c r="C71" s="251"/>
      <c r="D71" s="22"/>
      <c r="E71" s="98"/>
    </row>
    <row r="72" spans="1:5">
      <c r="A72" s="100">
        <v>2.6</v>
      </c>
      <c r="B72" s="250" t="s">
        <v>90</v>
      </c>
      <c r="C72" s="251"/>
      <c r="D72" s="22"/>
      <c r="E72" s="98"/>
    </row>
    <row r="73" spans="1:5">
      <c r="A73" s="100">
        <v>2.7</v>
      </c>
      <c r="B73" s="250" t="s">
        <v>91</v>
      </c>
      <c r="C73" s="252"/>
      <c r="D73" s="22"/>
      <c r="E73" s="98"/>
    </row>
    <row r="74" spans="1:5">
      <c r="A74" s="240">
        <v>3</v>
      </c>
      <c r="B74" s="240" t="s">
        <v>423</v>
      </c>
      <c r="C74" s="87"/>
      <c r="D74" s="22"/>
      <c r="E74" s="98"/>
    </row>
    <row r="75" spans="1:5">
      <c r="A75" s="240">
        <v>4</v>
      </c>
      <c r="B75" s="240" t="s">
        <v>240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241</v>
      </c>
      <c r="C76" s="251"/>
      <c r="D76" s="8"/>
      <c r="E76" s="98"/>
    </row>
    <row r="77" spans="1:5">
      <c r="A77" s="100">
        <v>4.2</v>
      </c>
      <c r="B77" s="100" t="s">
        <v>242</v>
      </c>
      <c r="C77" s="252"/>
      <c r="D77" s="8"/>
      <c r="E77" s="98"/>
    </row>
    <row r="78" spans="1:5">
      <c r="A78" s="240">
        <v>5</v>
      </c>
      <c r="B78" s="240" t="s">
        <v>267</v>
      </c>
      <c r="C78" s="277"/>
      <c r="D78" s="252"/>
      <c r="E78" s="98"/>
    </row>
    <row r="79" spans="1:5">
      <c r="B79" s="44"/>
    </row>
    <row r="80" spans="1:5">
      <c r="A80" s="421" t="s">
        <v>468</v>
      </c>
      <c r="B80" s="421"/>
      <c r="C80" s="421"/>
      <c r="D80" s="421"/>
      <c r="E80" s="5"/>
    </row>
    <row r="81" spans="1:9">
      <c r="B81" s="44"/>
    </row>
    <row r="82" spans="1:9" s="23" customFormat="1" ht="12.75"/>
    <row r="83" spans="1:9">
      <c r="A83" s="7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view="pageBreakPreview" topLeftCell="A52" zoomScale="80" zoomScaleSheetLayoutView="80" workbookViewId="0">
      <selection activeCell="A42" sqref="A42:XFD4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290</v>
      </c>
      <c r="B1" s="116"/>
      <c r="C1" s="418" t="s">
        <v>97</v>
      </c>
      <c r="D1" s="418"/>
      <c r="E1" s="155"/>
    </row>
    <row r="2" spans="1:12">
      <c r="A2" s="78" t="s">
        <v>128</v>
      </c>
      <c r="B2" s="116"/>
      <c r="C2" s="416" t="s">
        <v>485</v>
      </c>
      <c r="D2" s="417"/>
      <c r="E2" s="155"/>
    </row>
    <row r="3" spans="1:12">
      <c r="A3" s="78"/>
      <c r="B3" s="116"/>
      <c r="C3" s="367"/>
      <c r="D3" s="367"/>
      <c r="E3" s="155"/>
    </row>
    <row r="4" spans="1:12" s="2" customFormat="1">
      <c r="A4" s="79" t="s">
        <v>262</v>
      </c>
      <c r="B4" s="79"/>
      <c r="C4" s="78"/>
      <c r="D4" s="78"/>
      <c r="E4" s="110"/>
      <c r="L4" s="21"/>
    </row>
    <row r="5" spans="1:12" s="2" customFormat="1">
      <c r="A5" s="121" t="str">
        <f>'ფორმა N1'!D4</f>
        <v>პ/გ 'თავისუფალი საქართველო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66"/>
      <c r="B7" s="366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402">
        <f>SUM(C10,C13,C52,C55,C56,C57,C74)</f>
        <v>564.79999999999995</v>
      </c>
      <c r="D9" s="402">
        <f>SUM(D10,D13,D52,D55,D56,D57,D63,D70,D71)</f>
        <v>564.79999999999995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7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7"/>
    </row>
    <row r="12" spans="1:12" ht="16.5" customHeight="1">
      <c r="A12" s="16" t="s">
        <v>31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60</v>
      </c>
      <c r="C13" s="404">
        <f>SUM(C14,C17,C29:C32,C35,C36,C42,C43,C44,C45,C46,C50,C51)</f>
        <v>564.79999999999995</v>
      </c>
      <c r="D13" s="404">
        <f>SUM(D14,D17,D29:D32,D35,D36,D42,D43,D44,D45,D46,D50,D51)</f>
        <v>564.79999999999995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87</v>
      </c>
      <c r="B15" s="17" t="s">
        <v>61</v>
      </c>
      <c r="C15" s="36"/>
      <c r="D15" s="37"/>
      <c r="E15" s="155"/>
    </row>
    <row r="16" spans="1:12" ht="17.25" customHeight="1">
      <c r="A16" s="17" t="s">
        <v>88</v>
      </c>
      <c r="B16" s="17" t="s">
        <v>62</v>
      </c>
      <c r="C16" s="399"/>
      <c r="D16" s="37"/>
      <c r="E16" s="155"/>
    </row>
    <row r="17" spans="1:5">
      <c r="A17" s="16" t="s">
        <v>33</v>
      </c>
      <c r="B17" s="16" t="s">
        <v>2</v>
      </c>
      <c r="C17" s="398">
        <f>SUM(C18:C23,C28)</f>
        <v>123</v>
      </c>
      <c r="D17" s="85">
        <f>SUM(D18:D23,D28)</f>
        <v>123</v>
      </c>
      <c r="E17" s="155"/>
    </row>
    <row r="18" spans="1:5" ht="30">
      <c r="A18" s="17" t="s">
        <v>12</v>
      </c>
      <c r="B18" s="17" t="s">
        <v>238</v>
      </c>
      <c r="C18" s="406">
        <v>28</v>
      </c>
      <c r="D18" s="406">
        <v>28</v>
      </c>
      <c r="E18" s="155"/>
    </row>
    <row r="19" spans="1:5">
      <c r="A19" s="17" t="s">
        <v>13</v>
      </c>
      <c r="B19" s="17" t="s">
        <v>14</v>
      </c>
      <c r="C19" s="38"/>
      <c r="D19" s="39"/>
      <c r="E19" s="155"/>
    </row>
    <row r="20" spans="1:5" ht="30">
      <c r="A20" s="17" t="s">
        <v>269</v>
      </c>
      <c r="B20" s="17" t="s">
        <v>22</v>
      </c>
      <c r="C20" s="38"/>
      <c r="D20" s="40"/>
      <c r="E20" s="155"/>
    </row>
    <row r="21" spans="1:5">
      <c r="A21" s="17" t="s">
        <v>270</v>
      </c>
      <c r="B21" s="17" t="s">
        <v>15</v>
      </c>
      <c r="C21" s="406">
        <v>95</v>
      </c>
      <c r="D21" s="40">
        <v>95</v>
      </c>
      <c r="E21" s="155"/>
    </row>
    <row r="22" spans="1:5">
      <c r="A22" s="17" t="s">
        <v>271</v>
      </c>
      <c r="B22" s="17" t="s">
        <v>16</v>
      </c>
      <c r="C22" s="38"/>
      <c r="D22" s="40"/>
      <c r="E22" s="155"/>
    </row>
    <row r="23" spans="1:5">
      <c r="A23" s="17" t="s">
        <v>272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>
      <c r="A24" s="18" t="s">
        <v>273</v>
      </c>
      <c r="B24" s="18" t="s">
        <v>18</v>
      </c>
      <c r="C24" s="38"/>
      <c r="D24" s="40"/>
      <c r="E24" s="155"/>
    </row>
    <row r="25" spans="1:5" ht="16.5" customHeight="1">
      <c r="A25" s="18" t="s">
        <v>274</v>
      </c>
      <c r="B25" s="18" t="s">
        <v>19</v>
      </c>
      <c r="C25" s="38"/>
      <c r="D25" s="40"/>
      <c r="E25" s="155"/>
    </row>
    <row r="26" spans="1:5" ht="16.5" customHeight="1">
      <c r="A26" s="18" t="s">
        <v>275</v>
      </c>
      <c r="B26" s="18" t="s">
        <v>20</v>
      </c>
      <c r="C26" s="38"/>
      <c r="D26" s="40"/>
      <c r="E26" s="155"/>
    </row>
    <row r="27" spans="1:5" ht="16.5" customHeight="1">
      <c r="A27" s="18" t="s">
        <v>276</v>
      </c>
      <c r="B27" s="18" t="s">
        <v>23</v>
      </c>
      <c r="C27" s="406"/>
      <c r="D27" s="41"/>
      <c r="E27" s="155"/>
    </row>
    <row r="28" spans="1:5">
      <c r="A28" s="17" t="s">
        <v>277</v>
      </c>
      <c r="B28" s="17" t="s">
        <v>21</v>
      </c>
      <c r="C28" s="38"/>
      <c r="D28" s="41"/>
      <c r="E28" s="155"/>
    </row>
    <row r="29" spans="1:5">
      <c r="A29" s="16" t="s">
        <v>34</v>
      </c>
      <c r="B29" s="16" t="s">
        <v>3</v>
      </c>
      <c r="C29" s="34"/>
      <c r="D29" s="35"/>
      <c r="E29" s="155"/>
    </row>
    <row r="30" spans="1:5">
      <c r="A30" s="16" t="s">
        <v>35</v>
      </c>
      <c r="B30" s="16" t="s">
        <v>4</v>
      </c>
      <c r="C30" s="34"/>
      <c r="D30" s="35"/>
      <c r="E30" s="155"/>
    </row>
    <row r="31" spans="1:5">
      <c r="A31" s="16" t="s">
        <v>36</v>
      </c>
      <c r="B31" s="16" t="s">
        <v>5</v>
      </c>
      <c r="C31" s="34"/>
      <c r="D31" s="35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278</v>
      </c>
      <c r="B33" s="17" t="s">
        <v>56</v>
      </c>
      <c r="C33" s="34"/>
      <c r="D33" s="35"/>
      <c r="E33" s="155"/>
    </row>
    <row r="34" spans="1:5">
      <c r="A34" s="17" t="s">
        <v>279</v>
      </c>
      <c r="B34" s="17" t="s">
        <v>55</v>
      </c>
      <c r="C34" s="34"/>
      <c r="D34" s="35"/>
      <c r="E34" s="155"/>
    </row>
    <row r="35" spans="1:5">
      <c r="A35" s="16" t="s">
        <v>38</v>
      </c>
      <c r="B35" s="16" t="s">
        <v>49</v>
      </c>
      <c r="C35" s="403">
        <v>1.8</v>
      </c>
      <c r="D35" s="407">
        <v>1.8</v>
      </c>
      <c r="E35" s="155"/>
    </row>
    <row r="36" spans="1:5">
      <c r="A36" s="16" t="s">
        <v>39</v>
      </c>
      <c r="B36" s="16" t="s">
        <v>340</v>
      </c>
      <c r="C36" s="398">
        <f>SUM(C37:C41)</f>
        <v>440</v>
      </c>
      <c r="D36" s="398">
        <f>SUM(D37:D41)</f>
        <v>440</v>
      </c>
      <c r="E36" s="155"/>
    </row>
    <row r="37" spans="1:5">
      <c r="A37" s="17" t="s">
        <v>337</v>
      </c>
      <c r="B37" s="17" t="s">
        <v>341</v>
      </c>
      <c r="C37" s="34"/>
      <c r="D37" s="34"/>
      <c r="E37" s="155"/>
    </row>
    <row r="38" spans="1:5">
      <c r="A38" s="17" t="s">
        <v>338</v>
      </c>
      <c r="B38" s="17" t="s">
        <v>342</v>
      </c>
      <c r="C38" s="399">
        <v>440</v>
      </c>
      <c r="D38" s="399">
        <v>440</v>
      </c>
      <c r="E38" s="155"/>
    </row>
    <row r="39" spans="1:5">
      <c r="A39" s="17" t="s">
        <v>339</v>
      </c>
      <c r="B39" s="17" t="s">
        <v>345</v>
      </c>
      <c r="C39" s="34"/>
      <c r="D39" s="35"/>
      <c r="E39" s="155"/>
    </row>
    <row r="40" spans="1:5">
      <c r="A40" s="17" t="s">
        <v>344</v>
      </c>
      <c r="B40" s="17" t="s">
        <v>346</v>
      </c>
      <c r="C40" s="34"/>
      <c r="D40" s="35"/>
      <c r="E40" s="155"/>
    </row>
    <row r="41" spans="1:5">
      <c r="A41" s="17" t="s">
        <v>347</v>
      </c>
      <c r="B41" s="17" t="s">
        <v>343</v>
      </c>
      <c r="C41" s="34"/>
      <c r="D41" s="35"/>
      <c r="E41" s="155"/>
    </row>
    <row r="42" spans="1:5" ht="30">
      <c r="A42" s="16" t="s">
        <v>40</v>
      </c>
      <c r="B42" s="16" t="s">
        <v>28</v>
      </c>
      <c r="C42" s="34"/>
      <c r="D42" s="35"/>
      <c r="E42" s="155"/>
    </row>
    <row r="43" spans="1:5">
      <c r="A43" s="16" t="s">
        <v>41</v>
      </c>
      <c r="B43" s="16" t="s">
        <v>24</v>
      </c>
      <c r="C43" s="34"/>
      <c r="D43" s="35"/>
      <c r="E43" s="155"/>
    </row>
    <row r="44" spans="1:5">
      <c r="A44" s="16" t="s">
        <v>42</v>
      </c>
      <c r="B44" s="16" t="s">
        <v>25</v>
      </c>
      <c r="C44" s="34"/>
      <c r="D44" s="35"/>
      <c r="E44" s="155"/>
    </row>
    <row r="45" spans="1:5">
      <c r="A45" s="16" t="s">
        <v>43</v>
      </c>
      <c r="B45" s="16" t="s">
        <v>26</v>
      </c>
      <c r="C45" s="34"/>
      <c r="D45" s="35"/>
      <c r="E45" s="155"/>
    </row>
    <row r="46" spans="1:5">
      <c r="A46" s="16" t="s">
        <v>44</v>
      </c>
      <c r="B46" s="16" t="s">
        <v>284</v>
      </c>
      <c r="C46" s="85">
        <f>SUM(C47:C49)</f>
        <v>0</v>
      </c>
      <c r="D46" s="85">
        <f>SUM(D47:D49)</f>
        <v>0</v>
      </c>
      <c r="E46" s="155"/>
    </row>
    <row r="47" spans="1:5">
      <c r="A47" s="99" t="s">
        <v>352</v>
      </c>
      <c r="B47" s="99" t="s">
        <v>355</v>
      </c>
      <c r="C47" s="34"/>
      <c r="D47" s="35"/>
      <c r="E47" s="155"/>
    </row>
    <row r="48" spans="1:5">
      <c r="A48" s="99" t="s">
        <v>353</v>
      </c>
      <c r="B48" s="99" t="s">
        <v>354</v>
      </c>
      <c r="C48" s="34"/>
      <c r="D48" s="35"/>
      <c r="E48" s="155"/>
    </row>
    <row r="49" spans="1:5">
      <c r="A49" s="99" t="s">
        <v>356</v>
      </c>
      <c r="B49" s="99" t="s">
        <v>357</v>
      </c>
      <c r="C49" s="34"/>
      <c r="D49" s="35"/>
      <c r="E49" s="155"/>
    </row>
    <row r="50" spans="1:5" ht="26.25" customHeight="1">
      <c r="A50" s="16" t="s">
        <v>45</v>
      </c>
      <c r="B50" s="16" t="s">
        <v>29</v>
      </c>
      <c r="C50" s="34"/>
      <c r="D50" s="35"/>
      <c r="E50" s="155"/>
    </row>
    <row r="51" spans="1:5">
      <c r="A51" s="16" t="s">
        <v>46</v>
      </c>
      <c r="B51" s="16" t="s">
        <v>6</v>
      </c>
      <c r="C51" s="34"/>
      <c r="D51" s="35"/>
      <c r="E51" s="155"/>
    </row>
    <row r="52" spans="1:5" ht="30">
      <c r="A52" s="14">
        <v>1.3</v>
      </c>
      <c r="B52" s="89" t="s">
        <v>391</v>
      </c>
      <c r="C52" s="86">
        <f>SUM(C53:C54)</f>
        <v>0</v>
      </c>
      <c r="D52" s="86">
        <f>SUM(D53:D54)</f>
        <v>0</v>
      </c>
      <c r="E52" s="155"/>
    </row>
    <row r="53" spans="1:5" ht="30">
      <c r="A53" s="16" t="s">
        <v>50</v>
      </c>
      <c r="B53" s="16" t="s">
        <v>48</v>
      </c>
      <c r="C53" s="34"/>
      <c r="D53" s="35"/>
      <c r="E53" s="155"/>
    </row>
    <row r="54" spans="1:5">
      <c r="A54" s="16" t="s">
        <v>51</v>
      </c>
      <c r="B54" s="16" t="s">
        <v>47</v>
      </c>
      <c r="C54" s="34"/>
      <c r="D54" s="35"/>
      <c r="E54" s="155"/>
    </row>
    <row r="55" spans="1:5">
      <c r="A55" s="14">
        <v>1.4</v>
      </c>
      <c r="B55" s="14" t="s">
        <v>393</v>
      </c>
      <c r="C55" s="34"/>
      <c r="D55" s="35"/>
      <c r="E55" s="155"/>
    </row>
    <row r="56" spans="1:5">
      <c r="A56" s="14">
        <v>1.5</v>
      </c>
      <c r="B56" s="14" t="s">
        <v>7</v>
      </c>
      <c r="C56" s="38"/>
      <c r="D56" s="40"/>
      <c r="E56" s="155"/>
    </row>
    <row r="57" spans="1:5">
      <c r="A57" s="14">
        <v>1.6</v>
      </c>
      <c r="B57" s="45" t="s">
        <v>8</v>
      </c>
      <c r="C57" s="86">
        <f>SUM(C58:C62)</f>
        <v>0</v>
      </c>
      <c r="D57" s="86">
        <f>SUM(D58:D62)</f>
        <v>0</v>
      </c>
      <c r="E57" s="155"/>
    </row>
    <row r="58" spans="1:5">
      <c r="A58" s="16" t="s">
        <v>285</v>
      </c>
      <c r="B58" s="46" t="s">
        <v>52</v>
      </c>
      <c r="C58" s="38"/>
      <c r="D58" s="40"/>
      <c r="E58" s="155"/>
    </row>
    <row r="59" spans="1:5" ht="30">
      <c r="A59" s="16" t="s">
        <v>286</v>
      </c>
      <c r="B59" s="46" t="s">
        <v>54</v>
      </c>
      <c r="C59" s="38"/>
      <c r="D59" s="40"/>
      <c r="E59" s="155"/>
    </row>
    <row r="60" spans="1:5">
      <c r="A60" s="16" t="s">
        <v>287</v>
      </c>
      <c r="B60" s="46" t="s">
        <v>53</v>
      </c>
      <c r="C60" s="40"/>
      <c r="D60" s="40"/>
      <c r="E60" s="155"/>
    </row>
    <row r="61" spans="1:5">
      <c r="A61" s="16" t="s">
        <v>288</v>
      </c>
      <c r="B61" s="46" t="s">
        <v>27</v>
      </c>
      <c r="C61" s="38"/>
      <c r="D61" s="40"/>
      <c r="E61" s="155"/>
    </row>
    <row r="62" spans="1:5">
      <c r="A62" s="16" t="s">
        <v>323</v>
      </c>
      <c r="B62" s="220" t="s">
        <v>324</v>
      </c>
      <c r="C62" s="38"/>
      <c r="D62" s="221"/>
      <c r="E62" s="155"/>
    </row>
    <row r="63" spans="1:5">
      <c r="A63" s="13">
        <v>2</v>
      </c>
      <c r="B63" s="47" t="s">
        <v>95</v>
      </c>
      <c r="C63" s="280"/>
      <c r="D63" s="120">
        <f>SUM(D64:D69)</f>
        <v>0</v>
      </c>
      <c r="E63" s="155"/>
    </row>
    <row r="64" spans="1:5">
      <c r="A64" s="15">
        <v>2.1</v>
      </c>
      <c r="B64" s="48" t="s">
        <v>89</v>
      </c>
      <c r="C64" s="280"/>
      <c r="D64" s="42"/>
      <c r="E64" s="155"/>
    </row>
    <row r="65" spans="1:9">
      <c r="A65" s="15">
        <v>2.2000000000000002</v>
      </c>
      <c r="B65" s="48" t="s">
        <v>93</v>
      </c>
      <c r="C65" s="282"/>
      <c r="D65" s="43"/>
      <c r="E65" s="155"/>
    </row>
    <row r="66" spans="1:9">
      <c r="A66" s="15">
        <v>2.2999999999999998</v>
      </c>
      <c r="B66" s="48" t="s">
        <v>92</v>
      </c>
      <c r="C66" s="282"/>
      <c r="D66" s="43"/>
      <c r="E66" s="155"/>
    </row>
    <row r="67" spans="1:9">
      <c r="A67" s="15">
        <v>2.4</v>
      </c>
      <c r="B67" s="48" t="s">
        <v>94</v>
      </c>
      <c r="C67" s="282"/>
      <c r="D67" s="43"/>
      <c r="E67" s="155"/>
    </row>
    <row r="68" spans="1:9">
      <c r="A68" s="15">
        <v>2.5</v>
      </c>
      <c r="B68" s="48" t="s">
        <v>90</v>
      </c>
      <c r="C68" s="282"/>
      <c r="D68" s="43"/>
      <c r="E68" s="155"/>
    </row>
    <row r="69" spans="1:9">
      <c r="A69" s="15">
        <v>2.6</v>
      </c>
      <c r="B69" s="48" t="s">
        <v>91</v>
      </c>
      <c r="C69" s="282"/>
      <c r="D69" s="43"/>
      <c r="E69" s="155"/>
    </row>
    <row r="70" spans="1:9" s="2" customFormat="1">
      <c r="A70" s="13">
        <v>3</v>
      </c>
      <c r="B70" s="278" t="s">
        <v>423</v>
      </c>
      <c r="C70" s="281"/>
      <c r="D70" s="279"/>
      <c r="E70" s="107"/>
    </row>
    <row r="71" spans="1:9" s="2" customFormat="1">
      <c r="A71" s="13">
        <v>4</v>
      </c>
      <c r="B71" s="13" t="s">
        <v>240</v>
      </c>
      <c r="C71" s="281">
        <f>SUM(C72:C73)</f>
        <v>0</v>
      </c>
      <c r="D71" s="87">
        <f>SUM(D72:D73)</f>
        <v>0</v>
      </c>
      <c r="E71" s="107"/>
    </row>
    <row r="72" spans="1:9" s="2" customFormat="1">
      <c r="A72" s="15">
        <v>4.0999999999999996</v>
      </c>
      <c r="B72" s="15" t="s">
        <v>241</v>
      </c>
      <c r="C72" s="8"/>
      <c r="D72" s="8"/>
      <c r="E72" s="107"/>
    </row>
    <row r="73" spans="1:9" s="2" customFormat="1">
      <c r="A73" s="15">
        <v>4.2</v>
      </c>
      <c r="B73" s="15" t="s">
        <v>242</v>
      </c>
      <c r="C73" s="8"/>
      <c r="D73" s="8"/>
      <c r="E73" s="107"/>
    </row>
    <row r="74" spans="1:9" s="2" customFormat="1">
      <c r="A74" s="13">
        <v>5</v>
      </c>
      <c r="B74" s="276" t="s">
        <v>267</v>
      </c>
      <c r="C74" s="8"/>
      <c r="D74" s="87"/>
      <c r="E74" s="107"/>
    </row>
    <row r="75" spans="1:9" s="2" customFormat="1">
      <c r="A75" s="376"/>
      <c r="B75" s="376"/>
      <c r="C75" s="12"/>
      <c r="D75" s="12"/>
      <c r="E75" s="107"/>
    </row>
    <row r="76" spans="1:9" s="2" customFormat="1">
      <c r="A76" s="421" t="s">
        <v>468</v>
      </c>
      <c r="B76" s="421"/>
      <c r="C76" s="421"/>
      <c r="D76" s="421"/>
      <c r="E76" s="107"/>
    </row>
    <row r="77" spans="1:9" s="2" customFormat="1">
      <c r="A77" s="376"/>
      <c r="B77" s="376"/>
      <c r="C77" s="12"/>
      <c r="D77" s="12"/>
      <c r="E77" s="107"/>
    </row>
    <row r="78" spans="1:9" s="23" customFormat="1" ht="12.75"/>
    <row r="79" spans="1:9" s="2" customFormat="1">
      <c r="A79" s="71" t="s">
        <v>96</v>
      </c>
      <c r="E79" s="5"/>
    </row>
    <row r="80" spans="1:9" s="2" customFormat="1">
      <c r="E80"/>
      <c r="F80"/>
      <c r="G80"/>
      <c r="H80"/>
      <c r="I80"/>
    </row>
    <row r="81" spans="1:9" s="2" customFormat="1">
      <c r="D81" s="12"/>
      <c r="E81"/>
      <c r="F81"/>
      <c r="G81"/>
      <c r="H81"/>
      <c r="I81"/>
    </row>
    <row r="82" spans="1:9" s="2" customFormat="1">
      <c r="A82"/>
      <c r="B82" s="44" t="s">
        <v>469</v>
      </c>
      <c r="D82" s="12"/>
      <c r="E82"/>
      <c r="F82"/>
      <c r="G82"/>
      <c r="H82"/>
      <c r="I82"/>
    </row>
    <row r="83" spans="1:9" s="2" customFormat="1">
      <c r="A83"/>
      <c r="B83" s="422" t="s">
        <v>470</v>
      </c>
      <c r="C83" s="422"/>
      <c r="D83" s="422"/>
      <c r="E83"/>
      <c r="F83"/>
      <c r="G83"/>
      <c r="H83"/>
      <c r="I83"/>
    </row>
    <row r="84" spans="1:9" customFormat="1" ht="12.75">
      <c r="B84" s="67" t="s">
        <v>471</v>
      </c>
    </row>
    <row r="85" spans="1:9" s="2" customFormat="1">
      <c r="A85" s="11"/>
      <c r="B85" s="422" t="s">
        <v>472</v>
      </c>
      <c r="C85" s="422"/>
      <c r="D85" s="422"/>
    </row>
    <row r="86" spans="1:9" s="23" customFormat="1" ht="12.75"/>
    <row r="87" spans="1:9" s="23" customFormat="1" ht="12.75"/>
  </sheetData>
  <mergeCells count="5">
    <mergeCell ref="C1:D1"/>
    <mergeCell ref="C2:D2"/>
    <mergeCell ref="A76:D76"/>
    <mergeCell ref="B83:D83"/>
    <mergeCell ref="B85:D85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6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321</v>
      </c>
      <c r="B1" s="79"/>
      <c r="C1" s="418" t="s">
        <v>97</v>
      </c>
      <c r="D1" s="418"/>
      <c r="E1" s="93"/>
    </row>
    <row r="2" spans="1:5" s="6" customFormat="1">
      <c r="A2" s="76" t="s">
        <v>315</v>
      </c>
      <c r="B2" s="79"/>
      <c r="C2" s="416" t="s">
        <v>485</v>
      </c>
      <c r="D2" s="416"/>
      <c r="E2" s="93"/>
    </row>
    <row r="3" spans="1:5" s="6" customFormat="1">
      <c r="A3" s="78" t="s">
        <v>128</v>
      </c>
      <c r="B3" s="76"/>
      <c r="C3" s="167"/>
      <c r="D3" s="167"/>
      <c r="E3" s="93"/>
    </row>
    <row r="4" spans="1:5" s="6" customFormat="1">
      <c r="A4" s="78"/>
      <c r="B4" s="78"/>
      <c r="C4" s="167"/>
      <c r="D4" s="167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პ/გ 'თავისუფალი საქართველო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6"/>
      <c r="B8" s="166"/>
      <c r="C8" s="80"/>
      <c r="D8" s="80"/>
      <c r="E8" s="93"/>
    </row>
    <row r="9" spans="1:5" s="6" customFormat="1" ht="30">
      <c r="A9" s="91" t="s">
        <v>64</v>
      </c>
      <c r="B9" s="91" t="s">
        <v>320</v>
      </c>
      <c r="C9" s="81" t="s">
        <v>10</v>
      </c>
      <c r="D9" s="81" t="s">
        <v>9</v>
      </c>
      <c r="E9" s="93"/>
    </row>
    <row r="10" spans="1:5" s="9" customFormat="1" ht="18">
      <c r="A10" s="100" t="s">
        <v>316</v>
      </c>
      <c r="B10" s="100"/>
      <c r="C10" s="4"/>
      <c r="D10" s="4"/>
      <c r="E10" s="95"/>
    </row>
    <row r="11" spans="1:5" s="10" customFormat="1">
      <c r="A11" s="100" t="s">
        <v>317</v>
      </c>
      <c r="B11" s="100"/>
      <c r="C11" s="4"/>
      <c r="D11" s="4"/>
      <c r="E11" s="96"/>
    </row>
    <row r="12" spans="1:5" s="10" customFormat="1">
      <c r="A12" s="89" t="s">
        <v>266</v>
      </c>
      <c r="B12" s="89"/>
      <c r="C12" s="4"/>
      <c r="D12" s="4"/>
      <c r="E12" s="96"/>
    </row>
    <row r="13" spans="1:5" s="10" customFormat="1">
      <c r="A13" s="89" t="s">
        <v>266</v>
      </c>
      <c r="B13" s="89"/>
      <c r="C13" s="4"/>
      <c r="D13" s="4"/>
      <c r="E13" s="96"/>
    </row>
    <row r="14" spans="1:5" s="10" customFormat="1">
      <c r="A14" s="89" t="s">
        <v>266</v>
      </c>
      <c r="B14" s="89"/>
      <c r="C14" s="4"/>
      <c r="D14" s="4"/>
      <c r="E14" s="96"/>
    </row>
    <row r="15" spans="1:5" s="10" customFormat="1">
      <c r="A15" s="89" t="s">
        <v>266</v>
      </c>
      <c r="B15" s="89"/>
      <c r="C15" s="4"/>
      <c r="D15" s="4"/>
      <c r="E15" s="96"/>
    </row>
    <row r="16" spans="1:5" s="10" customFormat="1">
      <c r="A16" s="89" t="s">
        <v>266</v>
      </c>
      <c r="B16" s="89"/>
      <c r="C16" s="4"/>
      <c r="D16" s="4"/>
      <c r="E16" s="96"/>
    </row>
    <row r="17" spans="1:5" s="10" customFormat="1" ht="17.25" customHeight="1">
      <c r="A17" s="100" t="s">
        <v>318</v>
      </c>
      <c r="B17" s="89"/>
      <c r="C17" s="4"/>
      <c r="D17" s="4"/>
      <c r="E17" s="96"/>
    </row>
    <row r="18" spans="1:5" s="10" customFormat="1" ht="18" customHeight="1">
      <c r="A18" s="100" t="s">
        <v>319</v>
      </c>
      <c r="B18" s="89"/>
      <c r="C18" s="4"/>
      <c r="D18" s="4"/>
      <c r="E18" s="96"/>
    </row>
    <row r="19" spans="1:5" s="10" customFormat="1">
      <c r="A19" s="89" t="s">
        <v>266</v>
      </c>
      <c r="B19" s="89"/>
      <c r="C19" s="4"/>
      <c r="D19" s="4"/>
      <c r="E19" s="96"/>
    </row>
    <row r="20" spans="1:5" s="10" customFormat="1">
      <c r="A20" s="89" t="s">
        <v>266</v>
      </c>
      <c r="B20" s="89"/>
      <c r="C20" s="4"/>
      <c r="D20" s="4"/>
      <c r="E20" s="96"/>
    </row>
    <row r="21" spans="1:5" s="10" customFormat="1">
      <c r="A21" s="89" t="s">
        <v>266</v>
      </c>
      <c r="B21" s="89"/>
      <c r="C21" s="4"/>
      <c r="D21" s="4"/>
      <c r="E21" s="96"/>
    </row>
    <row r="22" spans="1:5" s="10" customFormat="1">
      <c r="A22" s="89" t="s">
        <v>266</v>
      </c>
      <c r="B22" s="89"/>
      <c r="C22" s="4"/>
      <c r="D22" s="4"/>
      <c r="E22" s="96"/>
    </row>
    <row r="23" spans="1:5" s="10" customFormat="1">
      <c r="A23" s="89" t="s">
        <v>266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322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9" t="s">
        <v>396</v>
      </c>
    </row>
    <row r="30" spans="1:5">
      <c r="A30" s="219"/>
    </row>
    <row r="31" spans="1:5">
      <c r="A31" s="219" t="s">
        <v>335</v>
      </c>
    </row>
    <row r="32" spans="1:5" s="23" customFormat="1" ht="12.75"/>
    <row r="33" spans="1:9">
      <c r="A33" s="71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7"/>
      <c r="B38" s="67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9" customWidth="1"/>
    <col min="2" max="2" width="20.85546875" style="189" customWidth="1"/>
    <col min="3" max="3" width="26" style="189" customWidth="1"/>
    <col min="4" max="4" width="17" style="189" customWidth="1"/>
    <col min="5" max="5" width="18.140625" style="189" customWidth="1"/>
    <col min="6" max="6" width="14.7109375" style="189" customWidth="1"/>
    <col min="7" max="7" width="15.5703125" style="189" customWidth="1"/>
    <col min="8" max="8" width="14.7109375" style="189" customWidth="1"/>
    <col min="9" max="9" width="29.7109375" style="189" customWidth="1"/>
    <col min="10" max="10" width="0" style="189" hidden="1" customWidth="1"/>
    <col min="11" max="16384" width="9.140625" style="189"/>
  </cols>
  <sheetData>
    <row r="1" spans="1:10" ht="15">
      <c r="A1" s="76" t="s">
        <v>443</v>
      </c>
      <c r="B1" s="76"/>
      <c r="C1" s="79"/>
      <c r="D1" s="79"/>
      <c r="E1" s="79"/>
      <c r="F1" s="79"/>
      <c r="G1" s="287"/>
      <c r="H1" s="287"/>
      <c r="I1" s="418" t="s">
        <v>97</v>
      </c>
      <c r="J1" s="418"/>
    </row>
    <row r="2" spans="1:10" ht="15">
      <c r="A2" s="78" t="s">
        <v>128</v>
      </c>
      <c r="B2" s="76"/>
      <c r="C2" s="79"/>
      <c r="D2" s="79"/>
      <c r="E2" s="79"/>
      <c r="F2" s="79"/>
      <c r="G2" s="287"/>
      <c r="H2" s="287"/>
      <c r="I2" s="416" t="s">
        <v>485</v>
      </c>
      <c r="J2" s="416"/>
    </row>
    <row r="3" spans="1:10" ht="15">
      <c r="A3" s="78"/>
      <c r="B3" s="78"/>
      <c r="C3" s="76"/>
      <c r="D3" s="76"/>
      <c r="E3" s="76"/>
      <c r="F3" s="76"/>
      <c r="G3" s="287"/>
      <c r="H3" s="287"/>
      <c r="I3" s="287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'ფორმა N1'!D4</f>
        <v>პ/გ 'თავისუფალი საქართველო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86"/>
      <c r="B7" s="286"/>
      <c r="C7" s="286"/>
      <c r="D7" s="286"/>
      <c r="E7" s="286"/>
      <c r="F7" s="286"/>
      <c r="G7" s="80"/>
      <c r="H7" s="80"/>
      <c r="I7" s="80"/>
    </row>
    <row r="8" spans="1:10" ht="45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331</v>
      </c>
      <c r="F8" s="92" t="s">
        <v>334</v>
      </c>
      <c r="G8" s="81" t="s">
        <v>10</v>
      </c>
      <c r="H8" s="81" t="s">
        <v>9</v>
      </c>
      <c r="I8" s="81" t="s">
        <v>377</v>
      </c>
      <c r="J8" s="230" t="s">
        <v>333</v>
      </c>
    </row>
    <row r="9" spans="1:10" ht="15">
      <c r="A9" s="100">
        <v>1</v>
      </c>
      <c r="B9" s="100"/>
      <c r="C9" s="100"/>
      <c r="D9" s="100"/>
      <c r="E9" s="100"/>
      <c r="F9" s="100"/>
      <c r="G9" s="4"/>
      <c r="H9" s="4"/>
      <c r="I9" s="4"/>
      <c r="J9" s="230" t="s">
        <v>0</v>
      </c>
    </row>
    <row r="10" spans="1:10" ht="15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>
      <c r="A24" s="89" t="s">
        <v>264</v>
      </c>
      <c r="B24" s="89"/>
      <c r="C24" s="89"/>
      <c r="D24" s="89"/>
      <c r="E24" s="89"/>
      <c r="F24" s="100"/>
      <c r="G24" s="4"/>
      <c r="H24" s="4"/>
      <c r="I24" s="4"/>
    </row>
    <row r="25" spans="1:9" ht="15">
      <c r="A25" s="89"/>
      <c r="B25" s="101"/>
      <c r="C25" s="101"/>
      <c r="D25" s="101"/>
      <c r="E25" s="101"/>
      <c r="F25" s="89" t="s">
        <v>428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>
      <c r="A26" s="228"/>
      <c r="B26" s="228"/>
      <c r="C26" s="228"/>
      <c r="D26" s="228"/>
      <c r="E26" s="228"/>
      <c r="F26" s="228"/>
      <c r="G26" s="228"/>
      <c r="H26" s="188"/>
      <c r="I26" s="188"/>
    </row>
    <row r="27" spans="1:9" ht="15">
      <c r="A27" s="229" t="s">
        <v>444</v>
      </c>
      <c r="B27" s="229"/>
      <c r="C27" s="228"/>
      <c r="D27" s="228"/>
      <c r="E27" s="228"/>
      <c r="F27" s="228"/>
      <c r="G27" s="228"/>
      <c r="H27" s="188"/>
      <c r="I27" s="188"/>
    </row>
    <row r="28" spans="1:9" ht="15">
      <c r="A28" s="229"/>
      <c r="B28" s="229"/>
      <c r="C28" s="228"/>
      <c r="D28" s="228"/>
      <c r="E28" s="228"/>
      <c r="F28" s="228"/>
      <c r="G28" s="228"/>
      <c r="H28" s="188"/>
      <c r="I28" s="188"/>
    </row>
    <row r="29" spans="1:9" ht="15">
      <c r="A29" s="229"/>
      <c r="B29" s="229"/>
      <c r="C29" s="188"/>
      <c r="D29" s="188"/>
      <c r="E29" s="188"/>
      <c r="F29" s="188"/>
      <c r="G29" s="188"/>
      <c r="H29" s="188"/>
      <c r="I29" s="188"/>
    </row>
    <row r="30" spans="1:9" ht="15">
      <c r="A30" s="229"/>
      <c r="B30" s="229"/>
      <c r="C30" s="188"/>
      <c r="D30" s="188"/>
      <c r="E30" s="188"/>
      <c r="F30" s="188"/>
      <c r="G30" s="188"/>
      <c r="H30" s="188"/>
      <c r="I30" s="188"/>
    </row>
    <row r="31" spans="1:9">
      <c r="A31" s="226"/>
      <c r="B31" s="226"/>
      <c r="C31" s="226"/>
      <c r="D31" s="226"/>
      <c r="E31" s="226"/>
      <c r="F31" s="226"/>
      <c r="G31" s="226"/>
      <c r="H31" s="226"/>
      <c r="I31" s="226"/>
    </row>
    <row r="32" spans="1:9" ht="15">
      <c r="A32" s="194" t="s">
        <v>96</v>
      </c>
      <c r="B32" s="194"/>
      <c r="C32" s="188"/>
      <c r="D32" s="188"/>
      <c r="E32" s="188"/>
      <c r="F32" s="188"/>
      <c r="G32" s="188"/>
      <c r="H32" s="188"/>
      <c r="I32" s="188"/>
    </row>
    <row r="33" spans="1:9" ht="15">
      <c r="A33" s="188"/>
      <c r="B33" s="188"/>
      <c r="C33" s="188"/>
      <c r="D33" s="188"/>
      <c r="E33" s="188"/>
      <c r="F33" s="188"/>
      <c r="G33" s="188"/>
      <c r="H33" s="188"/>
      <c r="I33" s="188"/>
    </row>
    <row r="34" spans="1:9" ht="15">
      <c r="A34" s="188"/>
      <c r="B34" s="188"/>
      <c r="C34" s="188"/>
      <c r="D34" s="188"/>
      <c r="E34" s="192"/>
      <c r="F34" s="192"/>
      <c r="G34" s="192"/>
      <c r="H34" s="188"/>
      <c r="I34" s="188"/>
    </row>
    <row r="35" spans="1:9" ht="15">
      <c r="A35" s="194"/>
      <c r="B35" s="194"/>
      <c r="C35" s="194" t="s">
        <v>376</v>
      </c>
      <c r="D35" s="194"/>
      <c r="E35" s="194"/>
      <c r="F35" s="194"/>
      <c r="G35" s="194"/>
      <c r="H35" s="188"/>
      <c r="I35" s="188"/>
    </row>
    <row r="36" spans="1:9" ht="15">
      <c r="A36" s="188"/>
      <c r="B36" s="188"/>
      <c r="C36" s="188" t="s">
        <v>375</v>
      </c>
      <c r="D36" s="188"/>
      <c r="E36" s="188"/>
      <c r="F36" s="188"/>
      <c r="G36" s="188"/>
      <c r="H36" s="188"/>
      <c r="I36" s="188"/>
    </row>
    <row r="37" spans="1:9">
      <c r="A37" s="196"/>
      <c r="B37" s="196"/>
      <c r="C37" s="196" t="s">
        <v>127</v>
      </c>
      <c r="D37" s="196"/>
      <c r="E37" s="196"/>
      <c r="F37" s="196"/>
      <c r="G37" s="196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445</v>
      </c>
      <c r="B1" s="79"/>
      <c r="C1" s="79"/>
      <c r="D1" s="79"/>
      <c r="E1" s="79"/>
      <c r="F1" s="79"/>
      <c r="G1" s="418" t="s">
        <v>97</v>
      </c>
      <c r="H1" s="418"/>
      <c r="I1" s="381"/>
    </row>
    <row r="2" spans="1:9" ht="15">
      <c r="A2" s="78" t="s">
        <v>128</v>
      </c>
      <c r="B2" s="79"/>
      <c r="C2" s="79"/>
      <c r="D2" s="79"/>
      <c r="E2" s="79"/>
      <c r="F2" s="79"/>
      <c r="G2" s="416" t="s">
        <v>485</v>
      </c>
      <c r="H2" s="416"/>
      <c r="I2" s="78"/>
    </row>
    <row r="3" spans="1:9" ht="15">
      <c r="A3" s="78"/>
      <c r="B3" s="78"/>
      <c r="C3" s="78"/>
      <c r="D3" s="78"/>
      <c r="E3" s="78"/>
      <c r="F3" s="78"/>
      <c r="G3" s="287"/>
      <c r="H3" s="287"/>
      <c r="I3" s="381"/>
    </row>
    <row r="4" spans="1:9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პ/გ 'თავისუფალი საქართველო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86"/>
      <c r="B7" s="286"/>
      <c r="C7" s="286"/>
      <c r="D7" s="286"/>
      <c r="E7" s="286"/>
      <c r="F7" s="286"/>
      <c r="G7" s="80"/>
      <c r="H7" s="80"/>
      <c r="I7" s="381"/>
    </row>
    <row r="8" spans="1:9" ht="45">
      <c r="A8" s="377" t="s">
        <v>64</v>
      </c>
      <c r="B8" s="81" t="s">
        <v>326</v>
      </c>
      <c r="C8" s="92" t="s">
        <v>327</v>
      </c>
      <c r="D8" s="92" t="s">
        <v>215</v>
      </c>
      <c r="E8" s="92" t="s">
        <v>330</v>
      </c>
      <c r="F8" s="92" t="s">
        <v>329</v>
      </c>
      <c r="G8" s="92" t="s">
        <v>371</v>
      </c>
      <c r="H8" s="81" t="s">
        <v>10</v>
      </c>
      <c r="I8" s="81" t="s">
        <v>9</v>
      </c>
    </row>
    <row r="9" spans="1:9" ht="15">
      <c r="A9" s="378">
        <v>1</v>
      </c>
      <c r="B9" s="379"/>
      <c r="C9" s="100"/>
      <c r="D9" s="316"/>
      <c r="E9" s="100"/>
      <c r="F9" s="100"/>
      <c r="G9" s="100"/>
      <c r="H9" s="400"/>
      <c r="I9" s="4"/>
    </row>
    <row r="10" spans="1:9" ht="15">
      <c r="A10" s="378"/>
      <c r="B10" s="379"/>
      <c r="C10" s="100"/>
      <c r="D10" s="100"/>
      <c r="E10" s="100"/>
      <c r="F10" s="100"/>
      <c r="G10" s="100"/>
      <c r="H10" s="4"/>
      <c r="I10" s="4"/>
    </row>
    <row r="11" spans="1:9" ht="15">
      <c r="A11" s="378"/>
      <c r="B11" s="379"/>
      <c r="C11" s="89"/>
      <c r="D11" s="89"/>
      <c r="E11" s="89"/>
      <c r="F11" s="89"/>
      <c r="G11" s="89"/>
      <c r="H11" s="4"/>
      <c r="I11" s="4"/>
    </row>
    <row r="12" spans="1:9" ht="15">
      <c r="A12" s="378"/>
      <c r="B12" s="379"/>
      <c r="C12" s="89"/>
      <c r="D12" s="89"/>
      <c r="E12" s="89"/>
      <c r="F12" s="89"/>
      <c r="G12" s="89"/>
      <c r="H12" s="4"/>
      <c r="I12" s="4"/>
    </row>
    <row r="13" spans="1:9" ht="15">
      <c r="A13" s="378"/>
      <c r="B13" s="379"/>
      <c r="C13" s="89"/>
      <c r="D13" s="89"/>
      <c r="E13" s="89"/>
      <c r="F13" s="89"/>
      <c r="G13" s="89"/>
      <c r="H13" s="4"/>
      <c r="I13" s="4"/>
    </row>
    <row r="14" spans="1:9" ht="15">
      <c r="A14" s="378"/>
      <c r="B14" s="379"/>
      <c r="C14" s="89"/>
      <c r="D14" s="89"/>
      <c r="E14" s="89"/>
      <c r="F14" s="89"/>
      <c r="G14" s="89"/>
      <c r="H14" s="4"/>
      <c r="I14" s="4"/>
    </row>
    <row r="15" spans="1:9" ht="15">
      <c r="A15" s="378"/>
      <c r="B15" s="379"/>
      <c r="C15" s="89"/>
      <c r="D15" s="89"/>
      <c r="E15" s="89"/>
      <c r="F15" s="89"/>
      <c r="G15" s="89"/>
      <c r="H15" s="4"/>
      <c r="I15" s="4"/>
    </row>
    <row r="16" spans="1:9" ht="15">
      <c r="A16" s="378"/>
      <c r="B16" s="379"/>
      <c r="C16" s="89"/>
      <c r="D16" s="89"/>
      <c r="E16" s="89"/>
      <c r="F16" s="89"/>
      <c r="G16" s="89"/>
      <c r="H16" s="4"/>
      <c r="I16" s="4"/>
    </row>
    <row r="17" spans="1:9" ht="15">
      <c r="A17" s="378"/>
      <c r="B17" s="379"/>
      <c r="C17" s="89"/>
      <c r="D17" s="89"/>
      <c r="E17" s="89"/>
      <c r="F17" s="89"/>
      <c r="G17" s="89"/>
      <c r="H17" s="4"/>
      <c r="I17" s="4"/>
    </row>
    <row r="18" spans="1:9" ht="15">
      <c r="A18" s="378"/>
      <c r="B18" s="379"/>
      <c r="C18" s="89"/>
      <c r="D18" s="89"/>
      <c r="E18" s="89"/>
      <c r="F18" s="89"/>
      <c r="G18" s="89"/>
      <c r="H18" s="4"/>
      <c r="I18" s="4"/>
    </row>
    <row r="19" spans="1:9" ht="15">
      <c r="A19" s="378"/>
      <c r="B19" s="379"/>
      <c r="C19" s="89"/>
      <c r="D19" s="89"/>
      <c r="E19" s="89"/>
      <c r="F19" s="89"/>
      <c r="G19" s="89"/>
      <c r="H19" s="4"/>
      <c r="I19" s="4"/>
    </row>
    <row r="20" spans="1:9" ht="15">
      <c r="A20" s="378"/>
      <c r="B20" s="379"/>
      <c r="C20" s="89"/>
      <c r="D20" s="89"/>
      <c r="E20" s="89"/>
      <c r="F20" s="89"/>
      <c r="G20" s="89"/>
      <c r="H20" s="4"/>
      <c r="I20" s="4"/>
    </row>
    <row r="21" spans="1:9" ht="15">
      <c r="A21" s="378"/>
      <c r="B21" s="379"/>
      <c r="C21" s="89"/>
      <c r="D21" s="89"/>
      <c r="E21" s="89"/>
      <c r="F21" s="89"/>
      <c r="G21" s="89"/>
      <c r="H21" s="4"/>
      <c r="I21" s="4"/>
    </row>
    <row r="22" spans="1:9" ht="15">
      <c r="A22" s="378"/>
      <c r="B22" s="379"/>
      <c r="C22" s="89"/>
      <c r="D22" s="89"/>
      <c r="E22" s="89"/>
      <c r="F22" s="89"/>
      <c r="G22" s="89"/>
      <c r="H22" s="4"/>
      <c r="I22" s="4"/>
    </row>
    <row r="23" spans="1:9" ht="15">
      <c r="A23" s="378"/>
      <c r="B23" s="379"/>
      <c r="C23" s="89"/>
      <c r="D23" s="89"/>
      <c r="E23" s="89"/>
      <c r="F23" s="89"/>
      <c r="G23" s="89"/>
      <c r="H23" s="4"/>
      <c r="I23" s="4"/>
    </row>
    <row r="24" spans="1:9" ht="15">
      <c r="A24" s="378"/>
      <c r="B24" s="379"/>
      <c r="C24" s="89"/>
      <c r="D24" s="89"/>
      <c r="E24" s="89"/>
      <c r="F24" s="89"/>
      <c r="G24" s="89"/>
      <c r="H24" s="4"/>
      <c r="I24" s="4"/>
    </row>
    <row r="25" spans="1:9" ht="15">
      <c r="A25" s="378"/>
      <c r="B25" s="379"/>
      <c r="C25" s="89"/>
      <c r="D25" s="89"/>
      <c r="E25" s="89"/>
      <c r="F25" s="89"/>
      <c r="G25" s="89"/>
      <c r="H25" s="4"/>
      <c r="I25" s="4"/>
    </row>
    <row r="26" spans="1:9" ht="15">
      <c r="A26" s="378"/>
      <c r="B26" s="379"/>
      <c r="C26" s="89"/>
      <c r="D26" s="89"/>
      <c r="E26" s="89"/>
      <c r="F26" s="89"/>
      <c r="G26" s="89"/>
      <c r="H26" s="4"/>
      <c r="I26" s="4"/>
    </row>
    <row r="27" spans="1:9" ht="15">
      <c r="A27" s="378"/>
      <c r="B27" s="379"/>
      <c r="C27" s="89"/>
      <c r="D27" s="89"/>
      <c r="E27" s="89"/>
      <c r="F27" s="89"/>
      <c r="G27" s="89"/>
      <c r="H27" s="4"/>
      <c r="I27" s="4"/>
    </row>
    <row r="28" spans="1:9" ht="15">
      <c r="A28" s="378"/>
      <c r="B28" s="379"/>
      <c r="C28" s="89"/>
      <c r="D28" s="89"/>
      <c r="E28" s="89"/>
      <c r="F28" s="89"/>
      <c r="G28" s="89"/>
      <c r="H28" s="4"/>
      <c r="I28" s="4"/>
    </row>
    <row r="29" spans="1:9" ht="15">
      <c r="A29" s="378"/>
      <c r="B29" s="379"/>
      <c r="C29" s="89"/>
      <c r="D29" s="89"/>
      <c r="E29" s="89"/>
      <c r="F29" s="89"/>
      <c r="G29" s="89"/>
      <c r="H29" s="4"/>
      <c r="I29" s="4"/>
    </row>
    <row r="30" spans="1:9" ht="15">
      <c r="A30" s="378"/>
      <c r="B30" s="379"/>
      <c r="C30" s="89"/>
      <c r="D30" s="89"/>
      <c r="E30" s="89"/>
      <c r="F30" s="89"/>
      <c r="G30" s="89"/>
      <c r="H30" s="4"/>
      <c r="I30" s="4"/>
    </row>
    <row r="31" spans="1:9" ht="15">
      <c r="A31" s="378"/>
      <c r="B31" s="379"/>
      <c r="C31" s="89"/>
      <c r="D31" s="89"/>
      <c r="E31" s="89"/>
      <c r="F31" s="89"/>
      <c r="G31" s="89"/>
      <c r="H31" s="4"/>
      <c r="I31" s="4"/>
    </row>
    <row r="32" spans="1:9" ht="15">
      <c r="A32" s="378"/>
      <c r="B32" s="379"/>
      <c r="C32" s="89"/>
      <c r="D32" s="89"/>
      <c r="E32" s="89"/>
      <c r="F32" s="89"/>
      <c r="G32" s="89"/>
      <c r="H32" s="4"/>
      <c r="I32" s="4"/>
    </row>
    <row r="33" spans="1:9" ht="15">
      <c r="A33" s="378"/>
      <c r="B33" s="379"/>
      <c r="C33" s="89"/>
      <c r="D33" s="89"/>
      <c r="E33" s="89"/>
      <c r="F33" s="89"/>
      <c r="G33" s="89"/>
      <c r="H33" s="4"/>
      <c r="I33" s="4"/>
    </row>
    <row r="34" spans="1:9" ht="15">
      <c r="A34" s="378"/>
      <c r="B34" s="380"/>
      <c r="C34" s="101"/>
      <c r="D34" s="101"/>
      <c r="E34" s="101"/>
      <c r="F34" s="101"/>
      <c r="G34" s="101" t="s">
        <v>325</v>
      </c>
      <c r="H34" s="405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9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9"/>
      <c r="B37" s="44"/>
      <c r="C37" s="44"/>
      <c r="D37" s="44"/>
      <c r="E37" s="44"/>
      <c r="F37" s="44"/>
      <c r="G37" s="2"/>
      <c r="H37" s="2"/>
    </row>
    <row r="38" spans="1:9" ht="15">
      <c r="A38" s="219"/>
      <c r="B38" s="2"/>
      <c r="C38" s="2"/>
      <c r="D38" s="2"/>
      <c r="E38" s="2"/>
      <c r="F38" s="2"/>
      <c r="G38" s="2"/>
      <c r="H38" s="2"/>
    </row>
    <row r="39" spans="1:9" ht="15">
      <c r="A39" s="219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7"/>
      <c r="B46" s="67" t="s">
        <v>127</v>
      </c>
      <c r="C46" s="67"/>
      <c r="D46" s="67"/>
      <c r="E46" s="67"/>
      <c r="F46" s="67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9" customWidth="1"/>
    <col min="2" max="2" width="13.140625" style="189" customWidth="1"/>
    <col min="3" max="3" width="15.140625" style="189" customWidth="1"/>
    <col min="4" max="4" width="18" style="189" customWidth="1"/>
    <col min="5" max="5" width="20.5703125" style="189" customWidth="1"/>
    <col min="6" max="6" width="21.28515625" style="189" customWidth="1"/>
    <col min="7" max="7" width="15.140625" style="189" customWidth="1"/>
    <col min="8" max="8" width="15.5703125" style="189" customWidth="1"/>
    <col min="9" max="9" width="13.42578125" style="189" customWidth="1"/>
    <col min="10" max="10" width="0" style="189" hidden="1" customWidth="1"/>
    <col min="11" max="16384" width="9.140625" style="189"/>
  </cols>
  <sheetData>
    <row r="1" spans="1:10" ht="15">
      <c r="A1" s="76" t="s">
        <v>447</v>
      </c>
      <c r="B1" s="76"/>
      <c r="C1" s="79"/>
      <c r="D1" s="79"/>
      <c r="E1" s="79"/>
      <c r="F1" s="79"/>
      <c r="G1" s="418" t="s">
        <v>97</v>
      </c>
      <c r="H1" s="418"/>
    </row>
    <row r="2" spans="1:10" ht="15">
      <c r="A2" s="78" t="s">
        <v>128</v>
      </c>
      <c r="B2" s="76"/>
      <c r="C2" s="79"/>
      <c r="D2" s="79"/>
      <c r="E2" s="79"/>
      <c r="F2" s="79"/>
      <c r="G2" s="416" t="s">
        <v>485</v>
      </c>
      <c r="H2" s="416"/>
    </row>
    <row r="3" spans="1:10" ht="15">
      <c r="A3" s="78"/>
      <c r="B3" s="78"/>
      <c r="C3" s="78"/>
      <c r="D3" s="78"/>
      <c r="E3" s="78"/>
      <c r="F3" s="78"/>
      <c r="G3" s="287"/>
      <c r="H3" s="287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პ/გ 'თავისუფალი საქართველო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86"/>
      <c r="B7" s="286"/>
      <c r="C7" s="286"/>
      <c r="D7" s="286"/>
      <c r="E7" s="286"/>
      <c r="F7" s="286"/>
      <c r="G7" s="80"/>
      <c r="H7" s="80"/>
    </row>
    <row r="8" spans="1:10" ht="30">
      <c r="A8" s="92" t="s">
        <v>64</v>
      </c>
      <c r="B8" s="92" t="s">
        <v>326</v>
      </c>
      <c r="C8" s="92" t="s">
        <v>327</v>
      </c>
      <c r="D8" s="92" t="s">
        <v>215</v>
      </c>
      <c r="E8" s="92" t="s">
        <v>334</v>
      </c>
      <c r="F8" s="92" t="s">
        <v>328</v>
      </c>
      <c r="G8" s="81" t="s">
        <v>10</v>
      </c>
      <c r="H8" s="81" t="s">
        <v>9</v>
      </c>
      <c r="J8" s="230" t="s">
        <v>333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0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332</v>
      </c>
      <c r="G34" s="88">
        <f>SUM(G9:G33)</f>
        <v>0</v>
      </c>
      <c r="H34" s="88">
        <f>SUM(H9:H33)</f>
        <v>0</v>
      </c>
    </row>
    <row r="35" spans="1:9" ht="15">
      <c r="A35" s="228"/>
      <c r="B35" s="228"/>
      <c r="C35" s="228"/>
      <c r="D35" s="228"/>
      <c r="E35" s="228"/>
      <c r="F35" s="228"/>
      <c r="G35" s="228"/>
      <c r="H35" s="188"/>
      <c r="I35" s="188"/>
    </row>
    <row r="36" spans="1:9" ht="15">
      <c r="A36" s="229" t="s">
        <v>448</v>
      </c>
      <c r="B36" s="229"/>
      <c r="C36" s="228"/>
      <c r="D36" s="228"/>
      <c r="E36" s="228"/>
      <c r="F36" s="228"/>
      <c r="G36" s="228"/>
      <c r="H36" s="188"/>
      <c r="I36" s="188"/>
    </row>
    <row r="37" spans="1:9" ht="15">
      <c r="A37" s="229"/>
      <c r="B37" s="229"/>
      <c r="C37" s="228"/>
      <c r="D37" s="228"/>
      <c r="E37" s="228"/>
      <c r="F37" s="228"/>
      <c r="G37" s="228"/>
      <c r="H37" s="188"/>
      <c r="I37" s="188"/>
    </row>
    <row r="38" spans="1:9" ht="15">
      <c r="A38" s="229"/>
      <c r="B38" s="229"/>
      <c r="C38" s="188"/>
      <c r="D38" s="188"/>
      <c r="E38" s="188"/>
      <c r="F38" s="188"/>
      <c r="G38" s="188"/>
      <c r="H38" s="188"/>
      <c r="I38" s="188"/>
    </row>
    <row r="39" spans="1:9" ht="15">
      <c r="A39" s="229"/>
      <c r="B39" s="229"/>
      <c r="C39" s="188"/>
      <c r="D39" s="188"/>
      <c r="E39" s="188"/>
      <c r="F39" s="188"/>
      <c r="G39" s="188"/>
      <c r="H39" s="188"/>
      <c r="I39" s="188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4" t="s">
        <v>96</v>
      </c>
      <c r="B41" s="194"/>
      <c r="C41" s="188"/>
      <c r="D41" s="188"/>
      <c r="E41" s="188"/>
      <c r="F41" s="188"/>
      <c r="G41" s="188"/>
      <c r="H41" s="188"/>
      <c r="I41" s="188"/>
    </row>
    <row r="42" spans="1:9" ht="15">
      <c r="A42" s="188"/>
      <c r="B42" s="188"/>
      <c r="C42" s="188"/>
      <c r="D42" s="188"/>
      <c r="E42" s="188"/>
      <c r="F42" s="188"/>
      <c r="G42" s="188"/>
      <c r="H42" s="188"/>
      <c r="I42" s="188"/>
    </row>
    <row r="43" spans="1:9" ht="15">
      <c r="A43" s="188"/>
      <c r="B43" s="188"/>
      <c r="C43" s="188"/>
      <c r="D43" s="188"/>
      <c r="E43" s="188"/>
      <c r="F43" s="188"/>
      <c r="G43" s="188"/>
      <c r="H43" s="188"/>
      <c r="I43" s="195"/>
    </row>
    <row r="44" spans="1:9" ht="15">
      <c r="A44" s="194"/>
      <c r="B44" s="194"/>
      <c r="C44" s="194" t="s">
        <v>410</v>
      </c>
      <c r="D44" s="194"/>
      <c r="E44" s="228"/>
      <c r="F44" s="194"/>
      <c r="G44" s="194"/>
      <c r="H44" s="188"/>
      <c r="I44" s="195"/>
    </row>
    <row r="45" spans="1:9" ht="15">
      <c r="A45" s="188"/>
      <c r="B45" s="188"/>
      <c r="C45" s="188" t="s">
        <v>258</v>
      </c>
      <c r="D45" s="188"/>
      <c r="E45" s="188"/>
      <c r="F45" s="188"/>
      <c r="G45" s="188"/>
      <c r="H45" s="188"/>
      <c r="I45" s="195"/>
    </row>
    <row r="46" spans="1:9">
      <c r="A46" s="196"/>
      <c r="B46" s="196"/>
      <c r="C46" s="196" t="s">
        <v>127</v>
      </c>
      <c r="D46" s="196"/>
      <c r="E46" s="196"/>
      <c r="F46" s="196"/>
      <c r="G46" s="196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2016-05-24T13:21:47Z</cp:lastPrinted>
  <dcterms:created xsi:type="dcterms:W3CDTF">2011-12-27T13:20:18Z</dcterms:created>
  <dcterms:modified xsi:type="dcterms:W3CDTF">2016-07-15T12:54:41Z</dcterms:modified>
</cp:coreProperties>
</file>